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/>
  </bookViews>
  <sheets>
    <sheet name="01.09.2023" sheetId="29" r:id="rId1"/>
  </sheets>
  <definedNames>
    <definedName name="_xlnm._FilterDatabase" localSheetId="0" hidden="1">'01.09.2023'!$B$1:$B$305</definedName>
    <definedName name="_xlnm.Print_Area" localSheetId="0">'01.09.2023'!$A$1:$F$287</definedName>
  </definedNames>
  <calcPr calcId="125725"/>
</workbook>
</file>

<file path=xl/calcChain.xml><?xml version="1.0" encoding="utf-8"?>
<calcChain xmlns="http://schemas.openxmlformats.org/spreadsheetml/2006/main">
  <c r="B8" i="29"/>
  <c r="C8"/>
  <c r="C34"/>
  <c r="C63"/>
  <c r="E67"/>
  <c r="F67"/>
  <c r="E66"/>
  <c r="F66"/>
  <c r="C260"/>
  <c r="F152"/>
  <c r="E152"/>
  <c r="D248" l="1"/>
  <c r="C266"/>
  <c r="B266"/>
  <c r="C277"/>
  <c r="B277"/>
  <c r="B260"/>
  <c r="C204"/>
  <c r="C192" s="1"/>
  <c r="B204"/>
  <c r="B192" s="1"/>
  <c r="D9"/>
  <c r="E245"/>
  <c r="D277"/>
  <c r="B284" l="1"/>
  <c r="C230"/>
  <c r="D266"/>
  <c r="D257"/>
  <c r="D260"/>
  <c r="D241"/>
  <c r="D230"/>
  <c r="D204"/>
  <c r="D192" s="1"/>
  <c r="D91"/>
  <c r="D80"/>
  <c r="D63"/>
  <c r="D58"/>
  <c r="D51"/>
  <c r="D34"/>
  <c r="D25"/>
  <c r="D23"/>
  <c r="D19"/>
  <c r="D14"/>
  <c r="C6"/>
  <c r="D6"/>
  <c r="E239"/>
  <c r="E240"/>
  <c r="E242"/>
  <c r="E243"/>
  <c r="B111"/>
  <c r="D284" l="1"/>
  <c r="D33"/>
  <c r="D5"/>
  <c r="C143"/>
  <c r="B143"/>
  <c r="F222"/>
  <c r="E222"/>
  <c r="F121"/>
  <c r="E121"/>
  <c r="B34"/>
  <c r="B58"/>
  <c r="B63"/>
  <c r="B80"/>
  <c r="E124"/>
  <c r="B230"/>
  <c r="D4" l="1"/>
  <c r="D88" s="1"/>
  <c r="C80"/>
  <c r="C51"/>
  <c r="F69"/>
  <c r="E69"/>
  <c r="E123"/>
  <c r="F123"/>
  <c r="E125"/>
  <c r="F125"/>
  <c r="E126"/>
  <c r="F126"/>
  <c r="E127"/>
  <c r="F127"/>
  <c r="E128"/>
  <c r="F128"/>
  <c r="E129"/>
  <c r="F129"/>
  <c r="E130"/>
  <c r="F130"/>
  <c r="E146"/>
  <c r="E195"/>
  <c r="F195"/>
  <c r="E196"/>
  <c r="F196"/>
  <c r="E197"/>
  <c r="F197"/>
  <c r="E198"/>
  <c r="F198"/>
  <c r="E221"/>
  <c r="F221"/>
  <c r="F232"/>
  <c r="F233"/>
  <c r="F234"/>
  <c r="F235"/>
  <c r="F236"/>
  <c r="F237"/>
  <c r="F238"/>
  <c r="E232"/>
  <c r="E233"/>
  <c r="E234"/>
  <c r="E235"/>
  <c r="E236"/>
  <c r="E237"/>
  <c r="E238"/>
  <c r="B51"/>
  <c r="B91"/>
  <c r="E193"/>
  <c r="F193"/>
  <c r="F122"/>
  <c r="E122"/>
  <c r="F120" l="1"/>
  <c r="E120"/>
  <c r="F119"/>
  <c r="E119"/>
  <c r="F112"/>
  <c r="F113"/>
  <c r="F114"/>
  <c r="E112"/>
  <c r="E113"/>
  <c r="E114"/>
  <c r="F86"/>
  <c r="E86"/>
  <c r="F81"/>
  <c r="E81"/>
  <c r="F70"/>
  <c r="E70"/>
  <c r="F65"/>
  <c r="F68"/>
  <c r="E68"/>
  <c r="E65"/>
  <c r="F39"/>
  <c r="F40"/>
  <c r="F38"/>
  <c r="E40"/>
  <c r="E39"/>
  <c r="E38"/>
  <c r="F37"/>
  <c r="E37"/>
  <c r="F36"/>
  <c r="E36"/>
  <c r="C115"/>
  <c r="F115" s="1"/>
  <c r="E85"/>
  <c r="F85"/>
  <c r="F220"/>
  <c r="E220"/>
  <c r="B115"/>
  <c r="C91"/>
  <c r="F91" s="1"/>
  <c r="C9"/>
  <c r="C14"/>
  <c r="C19"/>
  <c r="C23"/>
  <c r="F23" s="1"/>
  <c r="C25"/>
  <c r="E182"/>
  <c r="F182"/>
  <c r="D8"/>
  <c r="C248"/>
  <c r="C244"/>
  <c r="C241"/>
  <c r="C58"/>
  <c r="B6"/>
  <c r="E151"/>
  <c r="D137"/>
  <c r="D95" s="1"/>
  <c r="D90" s="1"/>
  <c r="F283"/>
  <c r="E283"/>
  <c r="F282"/>
  <c r="E282"/>
  <c r="F281"/>
  <c r="E281"/>
  <c r="F280"/>
  <c r="E280"/>
  <c r="F279"/>
  <c r="E279"/>
  <c r="F278"/>
  <c r="E278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5"/>
  <c r="E265"/>
  <c r="F264"/>
  <c r="E264"/>
  <c r="F263"/>
  <c r="E263"/>
  <c r="F262"/>
  <c r="E262"/>
  <c r="F261"/>
  <c r="E261"/>
  <c r="F259"/>
  <c r="E259"/>
  <c r="F258"/>
  <c r="E258"/>
  <c r="C257"/>
  <c r="B257"/>
  <c r="F256"/>
  <c r="E256"/>
  <c r="F255"/>
  <c r="E255"/>
  <c r="F254"/>
  <c r="E254"/>
  <c r="F251"/>
  <c r="E251"/>
  <c r="F250"/>
  <c r="E250"/>
  <c r="F249"/>
  <c r="E249"/>
  <c r="B248"/>
  <c r="F247"/>
  <c r="E247"/>
  <c r="F246"/>
  <c r="E246"/>
  <c r="F245"/>
  <c r="D244"/>
  <c r="B244"/>
  <c r="F243"/>
  <c r="F242"/>
  <c r="B241"/>
  <c r="E241" s="1"/>
  <c r="F240"/>
  <c r="F239"/>
  <c r="F231"/>
  <c r="E231"/>
  <c r="F228"/>
  <c r="E228"/>
  <c r="F227"/>
  <c r="E227"/>
  <c r="F226"/>
  <c r="E226"/>
  <c r="F225"/>
  <c r="E225"/>
  <c r="F224"/>
  <c r="E224"/>
  <c r="F223"/>
  <c r="E223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3"/>
  <c r="E203"/>
  <c r="F202"/>
  <c r="E202"/>
  <c r="F201"/>
  <c r="E201"/>
  <c r="F200"/>
  <c r="E200"/>
  <c r="F199"/>
  <c r="E199"/>
  <c r="F194"/>
  <c r="E194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1"/>
  <c r="F150"/>
  <c r="E150"/>
  <c r="F149"/>
  <c r="E149"/>
  <c r="F148"/>
  <c r="E148"/>
  <c r="F145"/>
  <c r="E145"/>
  <c r="F144"/>
  <c r="E144"/>
  <c r="F142"/>
  <c r="E142"/>
  <c r="F141"/>
  <c r="E141"/>
  <c r="F140"/>
  <c r="E140"/>
  <c r="F139"/>
  <c r="E139"/>
  <c r="F138"/>
  <c r="E138"/>
  <c r="C137"/>
  <c r="B137"/>
  <c r="B95" s="1"/>
  <c r="F136"/>
  <c r="E136"/>
  <c r="F135"/>
  <c r="E135"/>
  <c r="F134"/>
  <c r="E134"/>
  <c r="F133"/>
  <c r="E133"/>
  <c r="F132"/>
  <c r="E132"/>
  <c r="F131"/>
  <c r="E131"/>
  <c r="F118"/>
  <c r="E118"/>
  <c r="F117"/>
  <c r="E117"/>
  <c r="F116"/>
  <c r="E116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C96"/>
  <c r="F96" s="1"/>
  <c r="B96"/>
  <c r="F94"/>
  <c r="E94"/>
  <c r="F93"/>
  <c r="E93"/>
  <c r="F92"/>
  <c r="E92"/>
  <c r="F87"/>
  <c r="E87"/>
  <c r="F84"/>
  <c r="E84"/>
  <c r="F83"/>
  <c r="E83"/>
  <c r="F82"/>
  <c r="E82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64"/>
  <c r="E64"/>
  <c r="F62"/>
  <c r="E62"/>
  <c r="F61"/>
  <c r="E61"/>
  <c r="F60"/>
  <c r="E60"/>
  <c r="F59"/>
  <c r="E59"/>
  <c r="F57"/>
  <c r="E57"/>
  <c r="F56"/>
  <c r="E56"/>
  <c r="F55"/>
  <c r="E55"/>
  <c r="F54"/>
  <c r="E54"/>
  <c r="F53"/>
  <c r="E53"/>
  <c r="F52"/>
  <c r="E52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35"/>
  <c r="E35"/>
  <c r="F32"/>
  <c r="E32"/>
  <c r="F31"/>
  <c r="E31"/>
  <c r="F30"/>
  <c r="E30"/>
  <c r="F29"/>
  <c r="E29"/>
  <c r="F28"/>
  <c r="E28"/>
  <c r="F27"/>
  <c r="E27"/>
  <c r="F26"/>
  <c r="E26"/>
  <c r="B25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C95" l="1"/>
  <c r="C90" s="1"/>
  <c r="E244"/>
  <c r="D89"/>
  <c r="D252" s="1"/>
  <c r="E23"/>
  <c r="B90"/>
  <c r="B89" s="1"/>
  <c r="F6"/>
  <c r="E96"/>
  <c r="E111"/>
  <c r="E260"/>
  <c r="F111"/>
  <c r="F248"/>
  <c r="E137"/>
  <c r="E6"/>
  <c r="E58"/>
  <c r="F58"/>
  <c r="F244"/>
  <c r="F137"/>
  <c r="E91"/>
  <c r="E8"/>
  <c r="E80"/>
  <c r="F204"/>
  <c r="F277"/>
  <c r="F266"/>
  <c r="F260"/>
  <c r="F257"/>
  <c r="F80"/>
  <c r="F51"/>
  <c r="F19"/>
  <c r="E248"/>
  <c r="E204"/>
  <c r="F143"/>
  <c r="E143"/>
  <c r="E115"/>
  <c r="E277"/>
  <c r="C284"/>
  <c r="E266"/>
  <c r="E25"/>
  <c r="E9"/>
  <c r="F241"/>
  <c r="E230"/>
  <c r="F230"/>
  <c r="E192"/>
  <c r="E63"/>
  <c r="B33"/>
  <c r="E51"/>
  <c r="C33"/>
  <c r="F34"/>
  <c r="E34"/>
  <c r="F25"/>
  <c r="C5"/>
  <c r="E19"/>
  <c r="E14"/>
  <c r="B5"/>
  <c r="F9"/>
  <c r="F8"/>
  <c r="E257"/>
  <c r="F192"/>
  <c r="F63"/>
  <c r="F14"/>
  <c r="E284" l="1"/>
  <c r="E95"/>
  <c r="F284"/>
  <c r="E33"/>
  <c r="B4"/>
  <c r="B88" s="1"/>
  <c r="B252" s="1"/>
  <c r="B285" s="1"/>
  <c r="F33"/>
  <c r="C4"/>
  <c r="C88" s="1"/>
  <c r="E5"/>
  <c r="F95"/>
  <c r="F5"/>
  <c r="E90"/>
  <c r="F90"/>
  <c r="C89"/>
  <c r="D285" l="1"/>
  <c r="E88"/>
  <c r="F88"/>
  <c r="F4"/>
  <c r="E4"/>
  <c r="F89"/>
  <c r="E89"/>
  <c r="C252"/>
  <c r="C285" l="1"/>
  <c r="F252"/>
  <c r="E252"/>
</calcChain>
</file>

<file path=xl/sharedStrings.xml><?xml version="1.0" encoding="utf-8"?>
<sst xmlns="http://schemas.openxmlformats.org/spreadsheetml/2006/main" count="291" uniqueCount="278">
  <si>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</si>
  <si>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</si>
  <si>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</si>
  <si>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</si>
  <si>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</si>
  <si>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</si>
  <si>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</si>
  <si>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</si>
  <si>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</si>
  <si>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</si>
  <si>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</si>
  <si>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</si>
  <si>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</si>
  <si>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</si>
  <si>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</si>
  <si>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</si>
  <si>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</si>
  <si>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</si>
  <si>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</si>
  <si>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</si>
  <si>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</si>
  <si>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</si>
  <si>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</si>
  <si>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</si>
  <si>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</si>
  <si>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</si>
  <si>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</si>
  <si>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</si>
  <si>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</si>
  <si>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</si>
  <si>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</si>
  <si>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</si>
  <si>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</si>
  <si>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</si>
  <si>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</si>
  <si>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</si>
  <si>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</si>
  <si>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</si>
  <si>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</si>
  <si>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</si>
  <si>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</si>
  <si>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</si>
  <si>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</si>
  <si>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</si>
  <si>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</si>
  <si>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</si>
  <si>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>Субвенции бюджетам муниципальных районов на модернизацию региональных систем общего образования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</si>
  <si>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</si>
  <si>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</si>
  <si>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</si>
  <si>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</si>
  <si>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</si>
  <si>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</si>
  <si>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размещение отходов производства и потребления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</si>
  <si>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</si>
  <si>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</si>
  <si>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</si>
  <si>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</si>
  <si>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ежемесячное денежное вознаграждение за классное руководство</t>
  </si>
  <si>
    <t xml:space="preserve">    -Водные хозяйство </t>
  </si>
  <si>
    <t>Государственная пошлина за выдачу разрешения на установку рекламной конструкции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</si>
  <si>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</si>
  <si>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</si>
  <si>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</si>
  <si>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</si>
  <si>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</si>
  <si>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</si>
  <si>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</si>
  <si>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</si>
  <si>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</si>
  <si>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>Межбюджетные трансферты, передаваемые бюджетам муниицпальных районов на государственную поддержку лучших работников муниципальных учреждений культуры, находящихся на территориях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</si>
  <si>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</si>
  <si>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Межбюджетные трансферты, передаваемые бюджетам муниицпальных районов на государственную поддержку муниципальных учреждений культуры, находящихся на территориях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</si>
  <si>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</si>
  <si>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</si>
  <si>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</si>
  <si>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Доходы, поступающие в порядке возмещения расходов, понесенных в связи с эксплуатацией имущества сельских поселений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</si>
  <si>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</si>
  <si>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мунииципальных районов на государственную поддержку муниципальных учреждений культуры, находящихся на территориях сельских поселений</t>
  </si>
  <si>
    <t xml:space="preserve">  - Другие вопросы в области жилищно-коммунального хозяйства</t>
  </si>
  <si>
    <t>Субвенции бюджетам муниципальных районов на проведение Всероссийской сельскохозяйственной переписи в 2016 году</t>
  </si>
  <si>
    <t>Доходы от сдачи в аренду имущества, составляющего казну сельских поселений (за исключением земельных участков)</t>
  </si>
  <si>
    <t>(руб.)</t>
  </si>
  <si>
    <t>ИТОГО РАСХОДОВ</t>
  </si>
  <si>
    <t>ИТОГО ДОХОДОВ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</si>
  <si>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</si>
  <si>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</si>
  <si>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</si>
  <si>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сельских поселений на обеспечение мероприятий по переселению граждан из аварийного жилищного фонда за счет средств бюджетов</t>
  </si>
  <si>
    <t>Охрана окружающей среды</t>
  </si>
  <si>
    <t>Межбюджетные трансферты общего характера</t>
  </si>
  <si>
    <t>Прочие доходы от компенсации затрат бюджетов сельских поселений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</si>
  <si>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</si>
  <si>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</si>
  <si>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- реализация государственной политики в сфере охраны труда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</si>
  <si>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</si>
  <si>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</si>
  <si>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</si>
  <si>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финансовое обеспечение передаваемых государственных полномочий Чувашской Республики по расчету и предоставлению дотаций на выравнивание бюджетной обеспеченности поселений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</si>
  <si>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</si>
  <si>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</si>
  <si>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</si>
  <si>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- обеспечение жильем молодых семей по ФЦП «Жилище»</t>
  </si>
  <si>
    <t xml:space="preserve"> - обеспечение жильем молодых специалистов по ФЦП «Устойчивое развитие сельских территорий»</t>
  </si>
  <si>
    <t xml:space="preserve"> - комплектование книжного фонда</t>
  </si>
  <si>
    <t xml:space="preserve"> -Грант.поддержка  местных инициатив граждан по ФЦП «Устойчивое развитие сельских территорий»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</si>
  <si>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</si>
  <si>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- по вед.учету гражд.имеющий прав.на получение жил.субс.в связи с переездом из Крайнего Севера</t>
  </si>
  <si>
    <t>Субсидии бюджетам муниципальных районов на на софинансирование капитальных вложений в объекты муниципальной собственности</t>
  </si>
  <si>
    <t xml:space="preserve">   -  реализация проектов развития общественной инфраструктуры, основанных на местных инициативах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</si>
  <si>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</si>
  <si>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</si>
  <si>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 xml:space="preserve"> - обеспечение жильем молодых семей </t>
  </si>
  <si>
    <t>- повышение оплаты труда работников муниципальных учреждений культуры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</si>
  <si>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</si>
  <si>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 xml:space="preserve"> - поощрение победителей ежегодного республиканского смотра-конкурса на лучшее озеленение и благоустройство населенного пункта Чувашской Республики</t>
  </si>
  <si>
    <t xml:space="preserve">   - выравнивание обеспеченности муниципальных образований при реализации ими отдельных расходных обязательств        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</si>
  <si>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</si>
  <si>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</si>
  <si>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</si>
  <si>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 xml:space="preserve"> 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</si>
  <si>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</si>
  <si>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</si>
  <si>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</si>
  <si>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</si>
  <si>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</si>
  <si>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НЕНАЛОГОВЫЕ ДОХОДЫ</t>
  </si>
  <si>
    <t>Невыясненные поступления, зачисляемые в бюджеты сельских поселений</t>
  </si>
  <si>
    <t>Прочие неналоговые доходы бюджетов сельских поселений</t>
  </si>
  <si>
    <t>Прочие дотации бюджетам муниципальных районов</t>
  </si>
  <si>
    <t xml:space="preserve"> - мероприятия по профилактике и соблюдению правопорядка на улицах и в других общественных местах</t>
  </si>
  <si>
    <t xml:space="preserve">  - укрепление материально-технической базы муниципальных образовательных организаций </t>
  </si>
  <si>
    <t>- повышение заработной платы педагогических работников муниципальных организаций дополнительного образования детей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</si>
  <si>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</si>
  <si>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-  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</si>
  <si>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</si>
  <si>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</si>
  <si>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</si>
  <si>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</si>
  <si>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размещение отходов производства</t>
  </si>
  <si>
    <t>Плата за размещение твердых коммунальных отходов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</si>
  <si>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</si>
  <si>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Субсидии бюджетам муниципальных районов на поддержку региональных проектов в сфере информационных технологий</t>
  </si>
  <si>
    <t xml:space="preserve"> - проведение организационных мероприятий, связанных с ликвидацией высокопатогенного гриппа птиц на территории Чувашской Респблики за счет средств резервного фонда Кабинета Министров Чувашской Республики</t>
  </si>
  <si>
    <t xml:space="preserve">  -  на дальнейшее развитие многоуровневой системы профилактики правонарушений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</si>
  <si>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</si>
  <si>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</si>
  <si>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оснащения муниципальных образовательных организаций)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</si>
  <si>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муниципальных дошкольных образовательных организаций)</t>
  </si>
  <si>
    <t xml:space="preserve"> Прочие безвозмездные поступления</t>
  </si>
  <si>
    <t>Доходы бюджетов муниципальных районов от возврата остатков субсидий на софинансирование капитальных вложений в объекты муниципальной собственности из бюджетов поселений</t>
  </si>
  <si>
    <t>Субвенции бюджетам муниципальных районов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</si>
  <si>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- укрепление материально-технической базы муниципальных детских школ искусств</t>
  </si>
  <si>
    <t xml:space="preserve">   - Общеэкономические вопросы</t>
  </si>
  <si>
    <t>- укрепление материально-технической базы муниципальных образовательных организаций</t>
  </si>
  <si>
    <t xml:space="preserve"> - реализация комплекса мероприятий по благоустройству дворовых территорий и тротуаров</t>
  </si>
  <si>
    <t xml:space="preserve">  - реализация вопросов местного значения в сфере образования, физической культуры и спорта</t>
  </si>
  <si>
    <t xml:space="preserve"> - укрепление материально-технической базы муниципальных образовательных организаций (в части приведения в соответствие с санитарно-гигиеническими и противопожарными требованиями)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</si>
  <si>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</si>
  <si>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Государственная пошлина за выдачу и обмен паспорта гражданина Российской Федерации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</si>
  <si>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</si>
  <si>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Содержание автомобильных дорог общего пользования местного значения вне границ населенных пунктов в границах муниципального района</t>
  </si>
  <si>
    <t>Содержание автомобильных дорог общего пользования местного значения в границах населенных пунктов поселения</t>
  </si>
  <si>
    <t xml:space="preserve"> -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</si>
  <si>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 xml:space="preserve">   - укрепление материально-технической базы муниципальных архивов</t>
  </si>
  <si>
    <t xml:space="preserve">   - укрепление материально-технической базы муниципальных учреждений культурно-досугового типа</t>
  </si>
  <si>
    <t xml:space="preserve"> - 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</si>
  <si>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</si>
  <si>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</si>
  <si>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</si>
  <si>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</si>
  <si>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муниципальных районов от возврата организациями остатков субсидий прошлых лет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</si>
  <si>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</si>
  <si>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-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</t>
  </si>
  <si>
    <t xml:space="preserve"> - разработка проектно-сметной документации на объекты капитального строительства, проведение государственной экспертизы проектной документации и достоверности определения сметной стоимости объектов капитального строительства</t>
  </si>
  <si>
    <t>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</si>
  <si>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реализация вопросов местного значения в сфере образования, физической культуры и спорта</t>
  </si>
  <si>
    <t xml:space="preserve"> -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</si>
  <si>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Упрощенная система налогообложения</t>
  </si>
  <si>
    <t xml:space="preserve"> - реализация отдельных полномочий в области обращения с твердыми коммунальными отходами</t>
  </si>
  <si>
    <t xml:space="preserve"> - капитальный ремонт источников водоснабжения (водонапорных башен и водозаборных скважин) в населенных пунктах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</si>
  <si>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</si>
  <si>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-  реализация мероприятий по благоустройству дворовых территорий и тротуаров</t>
  </si>
  <si>
    <t xml:space="preserve"> -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</si>
  <si>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 xml:space="preserve"> -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</si>
  <si>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</si>
  <si>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</si>
  <si>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</si>
  <si>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</si>
  <si>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государственная поддержка лучших работников сельских учреждений культуры</t>
  </si>
  <si>
    <t xml:space="preserve"> - государственная поддержка лучших сельских учреждений культуры</t>
  </si>
  <si>
    <t>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</si>
  <si>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>- укрепление материально-технической базы муниципальных образовательных организаций (в части приобретения учебной мебели для учащихся начального звена)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</si>
  <si>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</si>
  <si>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  - реализация инициативных проектов за счет дотации из федерального бюджета</t>
  </si>
  <si>
    <t xml:space="preserve"> - реализация мероприятий по благоустройству дворовых территорий и тротуаров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</si>
  <si>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</si>
  <si>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</si>
  <si>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 Капитальный ремонт и ремонт автомо-бильных дорог общего пользования местного значения вне границ населен-ных пунктов в границах муниципального района или муниципального округа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</si>
  <si>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</si>
  <si>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</si>
  <si>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-стимулирование развития приоритетных подотраслей агропромышленного комплекса и развитие малых форм хозяйствования по направлениям, не обеспечиваемым софинансированием из федерального бюджета</t>
  </si>
  <si>
    <t xml:space="preserve"> - субсидии на разработку генеральных планов муниципальных образований Чувашской Республики</t>
  </si>
  <si>
    <t>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</si>
  <si>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Врио начальника финансового отдела                                                                                                                                                          З.М.Айнетдинова</t>
  </si>
  <si>
    <t>Субвенции бюджетам муниципальных районов на проведение Всероссийской переписи населения  2020 года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</si>
  <si>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</si>
  <si>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</si>
  <si>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 - укрепление материально-технической базы муниципальных учреждений культурно-досугового типа (в части оснащения оборудованием)</t>
  </si>
  <si>
    <t xml:space="preserve">   - 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 в рамках подпрограммы "Государственная поддержка развития образования"</t>
  </si>
  <si>
    <t xml:space="preserve"> - финансовое обеспечение повышения оплаты труда отдельным категориям работников бюджетной сферы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</si>
  <si>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</si>
  <si>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</si>
  <si>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</si>
  <si>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% исп. 2023 г. к 2022 г.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</si>
  <si>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</si>
  <si>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</si>
  <si>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</si>
  <si>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</si>
  <si>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</si>
  <si>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</si>
  <si>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</si>
  <si>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</si>
  <si>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</si>
  <si>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</si>
  <si>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</si>
  <si>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</si>
  <si>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</si>
  <si>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</si>
  <si>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</si>
  <si>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</si>
  <si>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</si>
  <si>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</si>
  <si>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</si>
  <si>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</si>
  <si>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</si>
  <si>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- государственная поддержка закупки контейнеров для раздельного накопления твердых коммунальных отходов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</si>
  <si>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</si>
  <si>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</si>
  <si>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 xml:space="preserve"> -  субсидии на разработку генеральных планов муниципальных образований Чувашской Республики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</si>
  <si>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</si>
  <si>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</si>
  <si>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</si>
  <si>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</si>
  <si>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</si>
  <si>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</si>
  <si>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</si>
  <si>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</si>
  <si>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</si>
  <si>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</si>
  <si>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</si>
  <si>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Межбюджетные трансферты, передаваемые бюджетам муниципальных округов на создание модельных муниципальных библиотек</t>
  </si>
  <si>
    <t>Прочие безвозмездные поступления в бюджеты муниципальных округов</t>
  </si>
  <si>
    <t xml:space="preserve"> - субсидии на оснащение объектов спортивной инфраструктуры спортивно-технологическим оборудованием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</si>
  <si>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</si>
  <si>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</si>
  <si>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</si>
  <si>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 xml:space="preserve"> - разработка правил землепользования и застройки муниципальных образований Чувашской Республики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</si>
  <si>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</si>
  <si>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</si>
  <si>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 xml:space="preserve">Невыясненные поступления, зачисляемые в бюджеты 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</si>
  <si>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</si>
  <si>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</si>
  <si>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округов, а также средства от продажи права на заключение договоров аренды указанных земельных участков</t>
  </si>
  <si>
    <t>Плата по соглашениям об установлении сервитута, заключенным органами местного самоуправления муниципальных округов,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округов</t>
  </si>
  <si>
    <t>Прочие неналоговые доходы бюджетов муниципальных округов</t>
  </si>
  <si>
    <t>Субсидия бюджетам муниципальных районов округов на поддержку отрасли культуры</t>
  </si>
  <si>
    <t xml:space="preserve"> 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</si>
  <si>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</si>
  <si>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</si>
  <si>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 бюджетов муниципальных округов от возврата бюджетными учреждениями остатков субсидий прошлых лет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</si>
  <si>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</si>
  <si>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</si>
  <si>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План на 2023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</si>
  <si>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</si>
  <si>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ИСПОЛНЕНИЕ   КОНСОЛИДИРОВАННОГО БЮДЖЕТА  НА 01 НОЯБРЯ 2023 г.</t>
  </si>
  <si>
    <t>Исполнено на 01.11.2023г.</t>
  </si>
  <si>
    <t>Исполнено на 01.11.2022г.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</si>
</sst>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7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i/>
      <sz val="10"/>
      <name val="Arial Cyr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5" borderId="0"/>
    <xf numFmtId="0" fontId="15" fillId="5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5" borderId="11"/>
    <xf numFmtId="0" fontId="15" fillId="0" borderId="0">
      <alignment vertical="center" wrapText="1"/>
    </xf>
    <xf numFmtId="0" fontId="13" fillId="0" borderId="12">
      <alignment horizontal="center" vertical="center" wrapText="1"/>
    </xf>
    <xf numFmtId="0" fontId="19" fillId="0" borderId="0">
      <alignment vertical="center"/>
    </xf>
    <xf numFmtId="0" fontId="13" fillId="5" borderId="13"/>
    <xf numFmtId="0" fontId="20" fillId="0" borderId="0">
      <alignment vertical="center" wrapText="1"/>
    </xf>
    <xf numFmtId="49" fontId="13" fillId="0" borderId="12">
      <alignment horizontal="left" vertical="top" wrapText="1" indent="2"/>
    </xf>
    <xf numFmtId="0" fontId="19" fillId="0" borderId="11">
      <alignment vertical="center"/>
    </xf>
    <xf numFmtId="49" fontId="13" fillId="0" borderId="12">
      <alignment horizontal="center" vertical="top" shrinkToFit="1"/>
    </xf>
    <xf numFmtId="0" fontId="19" fillId="0" borderId="12">
      <alignment horizontal="center" vertical="center" wrapText="1"/>
    </xf>
    <xf numFmtId="4" fontId="13" fillId="0" borderId="12">
      <alignment horizontal="right" vertical="top" shrinkToFit="1"/>
    </xf>
    <xf numFmtId="0" fontId="19" fillId="0" borderId="12">
      <alignment horizontal="center" vertical="center" wrapText="1"/>
    </xf>
    <xf numFmtId="10" fontId="13" fillId="0" borderId="12">
      <alignment horizontal="right" vertical="top" shrinkToFit="1"/>
    </xf>
    <xf numFmtId="0" fontId="15" fillId="5" borderId="13">
      <alignment vertical="center"/>
    </xf>
    <xf numFmtId="0" fontId="13" fillId="5" borderId="13">
      <alignment shrinkToFit="1"/>
    </xf>
    <xf numFmtId="49" fontId="21" fillId="0" borderId="14">
      <alignment vertical="center" wrapText="1"/>
    </xf>
    <xf numFmtId="0" fontId="22" fillId="0" borderId="12">
      <alignment horizontal="left"/>
    </xf>
    <xf numFmtId="0" fontId="15" fillId="5" borderId="15">
      <alignment vertical="center"/>
    </xf>
    <xf numFmtId="4" fontId="22" fillId="6" borderId="12">
      <alignment horizontal="right" vertical="top" shrinkToFit="1"/>
    </xf>
    <xf numFmtId="49" fontId="23" fillId="0" borderId="16">
      <alignment horizontal="left" vertical="center" wrapText="1" indent="1"/>
    </xf>
    <xf numFmtId="10" fontId="22" fillId="6" borderId="12">
      <alignment horizontal="right" vertical="top" shrinkToFit="1"/>
    </xf>
    <xf numFmtId="0" fontId="15" fillId="5" borderId="17">
      <alignment vertical="center"/>
    </xf>
    <xf numFmtId="0" fontId="13" fillId="5" borderId="15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2">
      <alignment vertical="top" wrapText="1"/>
    </xf>
    <xf numFmtId="0" fontId="15" fillId="0" borderId="11">
      <alignment horizontal="left" vertical="center" wrapText="1"/>
    </xf>
    <xf numFmtId="4" fontId="22" fillId="7" borderId="12">
      <alignment horizontal="right" vertical="top" shrinkToFit="1"/>
    </xf>
    <xf numFmtId="0" fontId="15" fillId="0" borderId="13">
      <alignment horizontal="left" vertical="center" wrapText="1"/>
    </xf>
    <xf numFmtId="10" fontId="22" fillId="7" borderId="12">
      <alignment horizontal="right" vertical="top" shrinkToFit="1"/>
    </xf>
    <xf numFmtId="0" fontId="15" fillId="0" borderId="15">
      <alignment vertical="center" wrapText="1"/>
    </xf>
    <xf numFmtId="0" fontId="13" fillId="5" borderId="13">
      <alignment horizontal="center"/>
    </xf>
    <xf numFmtId="0" fontId="19" fillId="0" borderId="18">
      <alignment horizontal="center" vertical="center" wrapText="1"/>
    </xf>
    <xf numFmtId="0" fontId="13" fillId="5" borderId="13">
      <alignment horizontal="left"/>
    </xf>
    <xf numFmtId="0" fontId="15" fillId="5" borderId="19">
      <alignment vertical="center"/>
    </xf>
    <xf numFmtId="0" fontId="13" fillId="5" borderId="15">
      <alignment horizontal="center"/>
    </xf>
    <xf numFmtId="49" fontId="21" fillId="0" borderId="20">
      <alignment horizontal="center" vertical="center" shrinkToFit="1"/>
    </xf>
    <xf numFmtId="0" fontId="13" fillId="5" borderId="15">
      <alignment horizontal="left"/>
    </xf>
    <xf numFmtId="49" fontId="23" fillId="0" borderId="20">
      <alignment horizontal="center" vertical="center" shrinkToFit="1"/>
    </xf>
    <xf numFmtId="0" fontId="15" fillId="5" borderId="21">
      <alignment vertical="center"/>
    </xf>
    <xf numFmtId="0" fontId="15" fillId="0" borderId="22">
      <alignment vertical="center"/>
    </xf>
    <xf numFmtId="0" fontId="15" fillId="5" borderId="0">
      <alignment vertical="center" shrinkToFit="1"/>
    </xf>
    <xf numFmtId="0" fontId="19" fillId="0" borderId="0">
      <alignment vertical="center" wrapText="1"/>
    </xf>
    <xf numFmtId="1" fontId="21" fillId="0" borderId="12">
      <alignment horizontal="center" vertical="center" shrinkToFit="1"/>
    </xf>
    <xf numFmtId="1" fontId="23" fillId="0" borderId="12">
      <alignment horizontal="center" vertical="center" shrinkToFit="1"/>
    </xf>
    <xf numFmtId="49" fontId="19" fillId="0" borderId="0">
      <alignment vertical="center" wrapText="1"/>
    </xf>
    <xf numFmtId="49" fontId="15" fillId="0" borderId="15">
      <alignment vertical="center" wrapText="1"/>
    </xf>
    <xf numFmtId="49" fontId="15" fillId="0" borderId="0">
      <alignment vertical="center" wrapText="1"/>
    </xf>
    <xf numFmtId="49" fontId="19" fillId="0" borderId="12">
      <alignment horizontal="center" vertical="center" wrapText="1"/>
    </xf>
    <xf numFmtId="49" fontId="19" fillId="0" borderId="12">
      <alignment horizontal="center" vertical="center" wrapText="1"/>
    </xf>
    <xf numFmtId="4" fontId="21" fillId="0" borderId="12">
      <alignment horizontal="right" vertical="center" shrinkToFit="1"/>
    </xf>
    <xf numFmtId="4" fontId="24" fillId="0" borderId="12">
      <alignment horizontal="right" vertical="center" shrinkToFit="1"/>
    </xf>
    <xf numFmtId="4" fontId="23" fillId="0" borderId="12">
      <alignment horizontal="right" vertical="center" shrinkToFit="1"/>
    </xf>
    <xf numFmtId="0" fontId="15" fillId="0" borderId="15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1">
      <alignment vertical="center"/>
    </xf>
    <xf numFmtId="0" fontId="25" fillId="0" borderId="15">
      <alignment vertical="center"/>
    </xf>
    <xf numFmtId="0" fontId="19" fillId="0" borderId="12">
      <alignment horizontal="center" vertical="center" wrapText="1"/>
    </xf>
    <xf numFmtId="0" fontId="26" fillId="0" borderId="0">
      <alignment horizontal="center" vertical="center" wrapText="1"/>
    </xf>
    <xf numFmtId="0" fontId="19" fillId="0" borderId="23">
      <alignment vertical="center"/>
    </xf>
    <xf numFmtId="0" fontId="19" fillId="0" borderId="24">
      <alignment horizontal="right" vertical="center"/>
    </xf>
    <xf numFmtId="0" fontId="21" fillId="0" borderId="24">
      <alignment horizontal="right" vertical="center"/>
    </xf>
    <xf numFmtId="0" fontId="21" fillId="0" borderId="18">
      <alignment horizontal="center" vertical="center"/>
    </xf>
    <xf numFmtId="49" fontId="19" fillId="0" borderId="25">
      <alignment horizontal="center" vertical="center"/>
    </xf>
    <xf numFmtId="0" fontId="19" fillId="0" borderId="26">
      <alignment horizontal="center" vertical="center" shrinkToFit="1"/>
    </xf>
    <xf numFmtId="1" fontId="21" fillId="0" borderId="26">
      <alignment horizontal="center" vertical="center" shrinkToFit="1"/>
    </xf>
    <xf numFmtId="0" fontId="21" fillId="0" borderId="26">
      <alignment vertical="center"/>
    </xf>
    <xf numFmtId="49" fontId="21" fillId="0" borderId="26">
      <alignment horizontal="center" vertical="center"/>
    </xf>
    <xf numFmtId="49" fontId="21" fillId="0" borderId="27">
      <alignment horizontal="center" vertical="center"/>
    </xf>
    <xf numFmtId="0" fontId="25" fillId="0" borderId="22">
      <alignment vertical="center"/>
    </xf>
    <xf numFmtId="4" fontId="21" fillId="0" borderId="14">
      <alignment horizontal="right" vertical="center" shrinkToFit="1"/>
    </xf>
    <xf numFmtId="4" fontId="23" fillId="0" borderId="14">
      <alignment horizontal="right" vertical="center" shrinkToFit="1"/>
    </xf>
    <xf numFmtId="0" fontId="19" fillId="0" borderId="20">
      <alignment horizontal="center" vertical="center" wrapText="1"/>
    </xf>
    <xf numFmtId="0" fontId="19" fillId="0" borderId="12">
      <alignment horizontal="center" vertical="center" wrapText="1"/>
    </xf>
    <xf numFmtId="0" fontId="20" fillId="0" borderId="0">
      <alignment horizontal="left" vertical="center" wrapText="1"/>
    </xf>
    <xf numFmtId="0" fontId="19" fillId="0" borderId="20">
      <alignment horizontal="center" vertical="center" wrapText="1"/>
    </xf>
    <xf numFmtId="49" fontId="15" fillId="5" borderId="15">
      <alignment vertical="center"/>
    </xf>
    <xf numFmtId="1" fontId="21" fillId="0" borderId="20">
      <alignment horizontal="center" vertical="center" shrinkToFit="1"/>
    </xf>
    <xf numFmtId="0" fontId="23" fillId="0" borderId="20">
      <alignment horizontal="center" vertical="center" shrinkToFit="1"/>
    </xf>
    <xf numFmtId="0" fontId="19" fillId="0" borderId="12">
      <alignment horizontal="center" vertical="center" wrapText="1"/>
    </xf>
    <xf numFmtId="0" fontId="17" fillId="0" borderId="0">
      <alignment vertical="center" wrapText="1"/>
    </xf>
    <xf numFmtId="49" fontId="19" fillId="0" borderId="12">
      <alignment horizontal="center" vertical="center" wrapTex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27" fillId="14" borderId="28" applyNumberFormat="0" applyAlignment="0" applyProtection="0"/>
    <xf numFmtId="0" fontId="28" fillId="15" borderId="29" applyNumberFormat="0" applyAlignment="0" applyProtection="0"/>
    <xf numFmtId="0" fontId="29" fillId="15" borderId="28" applyNumberFormat="0" applyAlignment="0" applyProtection="0"/>
    <xf numFmtId="0" fontId="30" fillId="0" borderId="30" applyNumberFormat="0" applyFill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3" applyNumberFormat="0" applyFill="0" applyAlignment="0" applyProtection="0"/>
    <xf numFmtId="0" fontId="34" fillId="16" borderId="34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8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6" borderId="35" applyNumberFormat="0" applyFont="0" applyAlignment="0" applyProtection="0"/>
    <xf numFmtId="0" fontId="39" fillId="0" borderId="36" applyNumberFormat="0" applyFill="0" applyAlignment="0" applyProtection="0"/>
    <xf numFmtId="0" fontId="40" fillId="0" borderId="0" applyNumberFormat="0" applyFill="0" applyBorder="0" applyAlignment="0" applyProtection="0"/>
    <xf numFmtId="0" fontId="41" fillId="19" borderId="0" applyNumberFormat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7" fillId="3" borderId="0" xfId="0" applyFont="1" applyFill="1" applyAlignment="1"/>
    <xf numFmtId="0" fontId="7" fillId="3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164" fontId="8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128" applyFont="1" applyFill="1" applyBorder="1" applyAlignment="1">
      <alignment horizontal="left" vertical="center" wrapText="1"/>
    </xf>
    <xf numFmtId="2" fontId="7" fillId="0" borderId="3" xfId="41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49" fontId="7" fillId="3" borderId="3" xfId="42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2" fontId="7" fillId="3" borderId="3" xfId="41" applyNumberFormat="1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2" fontId="9" fillId="3" borderId="3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16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0" xfId="0" applyFont="1" applyFill="1"/>
    <xf numFmtId="164" fontId="8" fillId="4" borderId="3" xfId="0" applyNumberFormat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left" vertical="center"/>
    </xf>
    <xf numFmtId="4" fontId="8" fillId="4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/>
    </xf>
    <xf numFmtId="4" fontId="7" fillId="20" borderId="12" xfId="75" applyNumberFormat="1" applyFont="1" applyFill="1" applyAlignment="1" applyProtection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 wrapText="1"/>
    </xf>
    <xf numFmtId="164" fontId="9" fillId="20" borderId="3" xfId="0" applyNumberFormat="1" applyFont="1" applyFill="1" applyBorder="1" applyAlignment="1">
      <alignment horizontal="center" vertical="center" wrapText="1"/>
    </xf>
    <xf numFmtId="4" fontId="7" fillId="20" borderId="3" xfId="0" applyNumberFormat="1" applyFont="1" applyFill="1" applyBorder="1" applyAlignment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/>
    </xf>
    <xf numFmtId="4" fontId="24" fillId="21" borderId="0" xfId="67" applyNumberFormat="1" applyFont="1" applyFill="1" applyBorder="1" applyAlignment="1" applyProtection="1">
      <alignment horizontal="right" vertical="center" shrinkToFit="1"/>
    </xf>
    <xf numFmtId="0" fontId="0" fillId="3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42" fillId="3" borderId="3" xfId="0" applyNumberFormat="1" applyFont="1" applyFill="1" applyBorder="1" applyAlignment="1">
      <alignment horizontal="right" vertical="center"/>
    </xf>
    <xf numFmtId="0" fontId="43" fillId="3" borderId="0" xfId="0" applyFont="1" applyFill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49" fontId="9" fillId="3" borderId="7" xfId="0" applyNumberFormat="1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4" fontId="7" fillId="20" borderId="6" xfId="75" applyNumberFormat="1" applyFont="1" applyFill="1" applyBorder="1" applyAlignment="1" applyProtection="1">
      <alignment horizontal="center" vertical="center" shrinkToFit="1"/>
    </xf>
    <xf numFmtId="4" fontId="11" fillId="20" borderId="8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Alignment="1" applyProtection="1">
      <alignment horizontal="center" vertical="center" shrinkToFit="1"/>
    </xf>
    <xf numFmtId="4" fontId="7" fillId="20" borderId="8" xfId="75" applyNumberFormat="1" applyFont="1" applyFill="1" applyBorder="1" applyAlignment="1" applyProtection="1">
      <alignment horizontal="center" vertical="center" shrinkToFit="1"/>
    </xf>
    <xf numFmtId="4" fontId="7" fillId="20" borderId="9" xfId="75" applyNumberFormat="1" applyFont="1" applyFill="1" applyBorder="1" applyAlignment="1" applyProtection="1">
      <alignment horizontal="center" vertical="center" shrinkToFit="1"/>
    </xf>
    <xf numFmtId="4" fontId="7" fillId="20" borderId="2" xfId="75" applyNumberFormat="1" applyFont="1" applyFill="1" applyBorder="1" applyAlignment="1" applyProtection="1">
      <alignment horizontal="center" vertical="center" shrinkToFit="1"/>
    </xf>
    <xf numFmtId="4" fontId="7" fillId="20" borderId="3" xfId="75" applyNumberFormat="1" applyFont="1" applyFill="1" applyBorder="1" applyAlignment="1" applyProtection="1">
      <alignment horizontal="center" vertical="center" shrinkToFit="1"/>
    </xf>
    <xf numFmtId="4" fontId="7" fillId="20" borderId="3" xfId="0" applyNumberFormat="1" applyFont="1" applyFill="1" applyBorder="1" applyAlignment="1" applyProtection="1">
      <alignment horizontal="center" vertical="center"/>
      <protection locked="0"/>
    </xf>
    <xf numFmtId="4" fontId="7" fillId="20" borderId="3" xfId="0" applyNumberFormat="1" applyFont="1" applyFill="1" applyBorder="1" applyAlignment="1">
      <alignment horizontal="center" vertical="center"/>
    </xf>
    <xf numFmtId="164" fontId="7" fillId="20" borderId="0" xfId="0" applyNumberFormat="1" applyFont="1" applyFill="1" applyBorder="1" applyAlignment="1">
      <alignment horizontal="center" vertical="center" wrapText="1"/>
    </xf>
    <xf numFmtId="164" fontId="7" fillId="20" borderId="4" xfId="0" applyNumberFormat="1" applyFont="1" applyFill="1" applyBorder="1" applyAlignment="1">
      <alignment horizontal="center" vertical="center" wrapText="1"/>
    </xf>
    <xf numFmtId="4" fontId="7" fillId="20" borderId="37" xfId="75" applyNumberFormat="1" applyFont="1" applyFill="1" applyBorder="1" applyAlignment="1" applyProtection="1">
      <alignment horizontal="center" vertical="center" shrinkToFit="1"/>
    </xf>
    <xf numFmtId="4" fontId="7" fillId="20" borderId="1" xfId="75" applyNumberFormat="1" applyFont="1" applyFill="1" applyBorder="1" applyAlignment="1" applyProtection="1">
      <alignment horizontal="center" vertical="center" shrinkToFit="1"/>
    </xf>
    <xf numFmtId="4" fontId="7" fillId="20" borderId="7" xfId="75" applyNumberFormat="1" applyFont="1" applyFill="1" applyBorder="1" applyAlignment="1" applyProtection="1">
      <alignment horizontal="center" vertical="center" shrinkToFit="1"/>
    </xf>
    <xf numFmtId="4" fontId="7" fillId="20" borderId="0" xfId="75" applyNumberFormat="1" applyFont="1" applyFill="1" applyBorder="1" applyAlignment="1" applyProtection="1">
      <alignment horizontal="center" vertical="center" shrinkToFit="1"/>
    </xf>
    <xf numFmtId="164" fontId="7" fillId="20" borderId="6" xfId="0" applyNumberFormat="1" applyFont="1" applyFill="1" applyBorder="1" applyAlignment="1">
      <alignment horizontal="center" vertical="center" wrapText="1"/>
    </xf>
    <xf numFmtId="164" fontId="8" fillId="22" borderId="3" xfId="0" applyNumberFormat="1" applyFont="1" applyFill="1" applyBorder="1" applyAlignment="1">
      <alignment horizontal="center" vertical="center"/>
    </xf>
    <xf numFmtId="164" fontId="7" fillId="20" borderId="7" xfId="0" applyNumberFormat="1" applyFont="1" applyFill="1" applyBorder="1" applyAlignment="1">
      <alignment horizontal="center" vertical="center" wrapText="1"/>
    </xf>
    <xf numFmtId="4" fontId="8" fillId="20" borderId="12" xfId="51" applyNumberFormat="1" applyFont="1" applyFill="1" applyAlignment="1" applyProtection="1">
      <alignment horizontal="center" vertical="center" shrinkToFit="1"/>
    </xf>
    <xf numFmtId="164" fontId="8" fillId="20" borderId="6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left" vertical="center" wrapText="1"/>
    </xf>
    <xf numFmtId="164" fontId="7" fillId="20" borderId="3" xfId="0" applyNumberFormat="1" applyFont="1" applyFill="1" applyBorder="1" applyAlignment="1">
      <alignment horizontal="right" vertical="center"/>
    </xf>
    <xf numFmtId="0" fontId="8" fillId="20" borderId="0" xfId="0" applyFont="1" applyFill="1" applyBorder="1" applyAlignment="1">
      <alignment vertical="center" wrapText="1"/>
    </xf>
    <xf numFmtId="164" fontId="8" fillId="20" borderId="0" xfId="0" applyNumberFormat="1" applyFont="1" applyFill="1" applyBorder="1" applyAlignment="1">
      <alignment horizontal="center" wrapText="1"/>
    </xf>
    <xf numFmtId="164" fontId="8" fillId="20" borderId="0" xfId="0" applyNumberFormat="1" applyFont="1" applyFill="1" applyBorder="1" applyAlignment="1">
      <alignment horizontal="right" wrapText="1"/>
    </xf>
    <xf numFmtId="164" fontId="45" fillId="20" borderId="0" xfId="0" applyNumberFormat="1" applyFont="1" applyFill="1" applyBorder="1" applyAlignment="1">
      <alignment horizontal="center" wrapText="1"/>
    </xf>
    <xf numFmtId="164" fontId="8" fillId="20" borderId="0" xfId="0" applyNumberFormat="1" applyFont="1" applyFill="1" applyBorder="1" applyAlignment="1">
      <alignment horizontal="center"/>
    </xf>
    <xf numFmtId="0" fontId="7" fillId="20" borderId="0" xfId="0" applyFont="1" applyFill="1"/>
    <xf numFmtId="0" fontId="44" fillId="20" borderId="0" xfId="0" applyFont="1" applyFill="1"/>
    <xf numFmtId="164" fontId="8" fillId="20" borderId="3" xfId="0" applyNumberFormat="1" applyFont="1" applyFill="1" applyBorder="1" applyAlignment="1">
      <alignment horizontal="right" vertical="center"/>
    </xf>
    <xf numFmtId="0" fontId="0" fillId="20" borderId="0" xfId="0" applyFill="1" applyAlignment="1">
      <alignment vertical="center"/>
    </xf>
    <xf numFmtId="164" fontId="46" fillId="20" borderId="3" xfId="0" applyNumberFormat="1" applyFont="1" applyFill="1" applyBorder="1" applyAlignment="1">
      <alignment horizontal="center" vertical="center" wrapText="1"/>
    </xf>
    <xf numFmtId="164" fontId="8" fillId="22" borderId="3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44" fillId="20" borderId="0" xfId="0" applyNumberFormat="1" applyFont="1" applyFill="1" applyAlignment="1">
      <alignment horizontal="center"/>
    </xf>
    <xf numFmtId="0" fontId="7" fillId="20" borderId="4" xfId="0" applyFont="1" applyFill="1" applyBorder="1" applyAlignment="1">
      <alignment horizontal="left" vertical="center" wrapText="1"/>
    </xf>
    <xf numFmtId="4" fontId="8" fillId="22" borderId="3" xfId="0" applyNumberFormat="1" applyFont="1" applyFill="1" applyBorder="1" applyAlignment="1">
      <alignment horizontal="center" vertical="center"/>
    </xf>
    <xf numFmtId="4" fontId="7" fillId="20" borderId="8" xfId="51" applyNumberFormat="1" applyFont="1" applyFill="1" applyBorder="1" applyAlignment="1" applyProtection="1">
      <alignment horizontal="center" vertical="center" shrinkToFit="1"/>
    </xf>
    <xf numFmtId="164" fontId="7" fillId="20" borderId="6" xfId="0" applyNumberFormat="1" applyFont="1" applyFill="1" applyBorder="1" applyAlignment="1">
      <alignment horizontal="center" vertical="center"/>
    </xf>
    <xf numFmtId="4" fontId="10" fillId="20" borderId="8" xfId="51" applyNumberFormat="1" applyFont="1" applyFill="1" applyBorder="1" applyAlignment="1" applyProtection="1">
      <alignment horizontal="center" vertical="center" shrinkToFit="1"/>
    </xf>
    <xf numFmtId="0" fontId="0" fillId="3" borderId="0" xfId="0" applyFill="1" applyAlignment="1">
      <alignment vertical="center"/>
    </xf>
    <xf numFmtId="4" fontId="8" fillId="20" borderId="8" xfId="51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7" fillId="20" borderId="0" xfId="0" applyFont="1" applyFill="1" applyAlignment="1">
      <alignment horizontal="left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5"/>
  <sheetViews>
    <sheetView tabSelected="1" topLeftCell="A33" zoomScale="110" zoomScaleNormal="110" zoomScaleSheetLayoutView="100" workbookViewId="0">
      <selection activeCell="J45" sqref="J45"/>
    </sheetView>
  </sheetViews>
  <sheetFormatPr defaultRowHeight="12.75"/>
  <cols>
    <col min="1" max="1" width="86.5703125" style="2" customWidth="1"/>
    <col min="2" max="2" width="19.140625" style="40" customWidth="1"/>
    <col min="3" max="3" width="18.7109375" style="40" customWidth="1"/>
    <col min="4" max="4" width="19.140625" style="90" customWidth="1"/>
    <col min="5" max="5" width="12" style="2" customWidth="1"/>
    <col min="6" max="6" width="12.85546875" style="2" customWidth="1"/>
    <col min="7" max="7" width="16.5703125" customWidth="1"/>
    <col min="9" max="9" width="9.85546875" bestFit="1" customWidth="1"/>
  </cols>
  <sheetData>
    <row r="1" spans="1:6">
      <c r="A1" s="104" t="s">
        <v>275</v>
      </c>
      <c r="B1" s="104"/>
      <c r="C1" s="104"/>
      <c r="D1" s="104"/>
      <c r="E1" s="104"/>
      <c r="F1" s="104"/>
    </row>
    <row r="2" spans="1:6">
      <c r="A2" s="3"/>
      <c r="B2" s="37"/>
      <c r="C2" s="38"/>
      <c r="D2" s="96"/>
      <c r="E2" s="105" t="s">
        <v>82</v>
      </c>
      <c r="F2" s="105"/>
    </row>
    <row r="3" spans="1:6" ht="25.5">
      <c r="A3" s="4" t="s">
        <v>0</v>
      </c>
      <c r="B3" s="49" t="s">
        <v>273</v>
      </c>
      <c r="C3" s="49" t="s">
        <v>276</v>
      </c>
      <c r="D3" s="49" t="s">
        <v>277</v>
      </c>
      <c r="E3" s="5" t="s">
        <v>14</v>
      </c>
      <c r="F3" s="45" t="s">
        <v>214</v>
      </c>
    </row>
    <row r="4" spans="1:6" s="1" customFormat="1">
      <c r="A4" s="43" t="s">
        <v>12</v>
      </c>
      <c r="B4" s="78">
        <f>B5+B33</f>
        <v>155450000.30000001</v>
      </c>
      <c r="C4" s="78">
        <f>C5+C33</f>
        <v>134712944.19999999</v>
      </c>
      <c r="D4" s="78">
        <f>D5+D33</f>
        <v>138128102.28</v>
      </c>
      <c r="E4" s="94">
        <f t="shared" ref="E4:E81" si="0">C4/B4*100</f>
        <v>86.659983235780018</v>
      </c>
      <c r="F4" s="6">
        <f>C4/D4*100</f>
        <v>97.527542894148269</v>
      </c>
    </row>
    <row r="5" spans="1:6" s="1" customFormat="1">
      <c r="A5" s="7" t="s">
        <v>8</v>
      </c>
      <c r="B5" s="52">
        <f>B6+B9+B14+B19+B23+B25</f>
        <v>138630400</v>
      </c>
      <c r="C5" s="52">
        <f>C6+C9+C14+C19+C23+C25</f>
        <v>122488265.14999999</v>
      </c>
      <c r="D5" s="52">
        <f>D6+D9+D14+D19+D23+D25</f>
        <v>124163640.93000001</v>
      </c>
      <c r="E5" s="8">
        <f t="shared" si="0"/>
        <v>88.35599201185309</v>
      </c>
      <c r="F5" s="8">
        <f t="shared" ref="F5:F82" si="1">C5/D5*100</f>
        <v>98.650671188883265</v>
      </c>
    </row>
    <row r="6" spans="1:6" s="1" customFormat="1">
      <c r="A6" s="7" t="s">
        <v>13</v>
      </c>
      <c r="B6" s="52">
        <f>B7</f>
        <v>86960000</v>
      </c>
      <c r="C6" s="52">
        <f>C7</f>
        <v>83177222.319999993</v>
      </c>
      <c r="D6" s="52">
        <f>D7</f>
        <v>77586839.209999993</v>
      </c>
      <c r="E6" s="8">
        <f t="shared" si="0"/>
        <v>95.649979668813231</v>
      </c>
      <c r="F6" s="8">
        <f t="shared" si="1"/>
        <v>107.20532395303385</v>
      </c>
    </row>
    <row r="7" spans="1:6" s="1" customFormat="1">
      <c r="A7" s="9" t="s">
        <v>1</v>
      </c>
      <c r="B7" s="65">
        <v>86960000</v>
      </c>
      <c r="C7" s="46">
        <v>83177222.319999993</v>
      </c>
      <c r="D7" s="70">
        <v>77586839.209999993</v>
      </c>
      <c r="E7" s="8">
        <f t="shared" si="0"/>
        <v>95.649979668813231</v>
      </c>
      <c r="F7" s="8">
        <f t="shared" si="1"/>
        <v>107.20532395303385</v>
      </c>
    </row>
    <row r="8" spans="1:6" s="1" customFormat="1">
      <c r="A8" s="9" t="s">
        <v>63</v>
      </c>
      <c r="B8" s="46">
        <f>B7*49.22/67.22</f>
        <v>63674073.19250223</v>
      </c>
      <c r="C8" s="46">
        <f>C7*49.22/67.22</f>
        <v>60904238.062933646</v>
      </c>
      <c r="D8" s="70">
        <f>D7*49.99/64.99</f>
        <v>59679429.021509461</v>
      </c>
      <c r="E8" s="8">
        <f t="shared" si="0"/>
        <v>95.649979668813245</v>
      </c>
      <c r="F8" s="8">
        <f t="shared" si="1"/>
        <v>102.05231360538443</v>
      </c>
    </row>
    <row r="9" spans="1:6" s="1" customFormat="1" ht="25.5">
      <c r="A9" s="10" t="s">
        <v>64</v>
      </c>
      <c r="B9" s="52">
        <f>B10+B11+B12+B13</f>
        <v>9837400</v>
      </c>
      <c r="C9" s="52">
        <f>C10+C11+C12+C13</f>
        <v>7823010.0800000001</v>
      </c>
      <c r="D9" s="52">
        <f>SUM(D10:D13)</f>
        <v>7834041.6599999992</v>
      </c>
      <c r="E9" s="8">
        <f t="shared" si="0"/>
        <v>79.523147173033522</v>
      </c>
      <c r="F9" s="8">
        <f t="shared" si="1"/>
        <v>99.85918405238607</v>
      </c>
    </row>
    <row r="10" spans="1:6" s="1" customFormat="1" ht="38.25">
      <c r="A10" s="11" t="s">
        <v>65</v>
      </c>
      <c r="B10" s="65">
        <v>4718400</v>
      </c>
      <c r="C10" s="65">
        <v>4022411.13</v>
      </c>
      <c r="D10" s="46">
        <v>3866508.19</v>
      </c>
      <c r="E10" s="8">
        <f t="shared" si="0"/>
        <v>85.249472914547297</v>
      </c>
      <c r="F10" s="8">
        <f t="shared" si="1"/>
        <v>104.03213784476686</v>
      </c>
    </row>
    <row r="11" spans="1:6" s="1" customFormat="1" ht="51">
      <c r="A11" s="11" t="s">
        <v>66</v>
      </c>
      <c r="B11" s="65">
        <v>24500</v>
      </c>
      <c r="C11" s="66">
        <v>21300.49</v>
      </c>
      <c r="D11" s="46">
        <v>21691.38</v>
      </c>
      <c r="E11" s="8">
        <f t="shared" si="0"/>
        <v>86.940775510204091</v>
      </c>
      <c r="F11" s="8">
        <f t="shared" si="1"/>
        <v>98.197947756205465</v>
      </c>
    </row>
    <row r="12" spans="1:6" s="1" customFormat="1" ht="38.25">
      <c r="A12" s="11" t="s">
        <v>67</v>
      </c>
      <c r="B12" s="67">
        <v>5094500</v>
      </c>
      <c r="C12" s="68">
        <v>4230660.8899999997</v>
      </c>
      <c r="D12" s="46">
        <v>4392976.28</v>
      </c>
      <c r="E12" s="8">
        <f t="shared" si="0"/>
        <v>83.043692020806745</v>
      </c>
      <c r="F12" s="8">
        <f t="shared" si="1"/>
        <v>96.305115719859955</v>
      </c>
    </row>
    <row r="13" spans="1:6" s="1" customFormat="1" ht="38.25">
      <c r="A13" s="11" t="s">
        <v>68</v>
      </c>
      <c r="B13" s="68">
        <v>0</v>
      </c>
      <c r="C13" s="68">
        <v>-451362.43</v>
      </c>
      <c r="D13" s="46">
        <v>-447134.19</v>
      </c>
      <c r="E13" s="8" t="e">
        <f t="shared" si="0"/>
        <v>#DIV/0!</v>
      </c>
      <c r="F13" s="8">
        <f t="shared" si="1"/>
        <v>100.94563110908605</v>
      </c>
    </row>
    <row r="14" spans="1:6" s="1" customFormat="1">
      <c r="A14" s="7" t="s">
        <v>2</v>
      </c>
      <c r="B14" s="52">
        <f>B16+B17+B18+B15</f>
        <v>20363000</v>
      </c>
      <c r="C14" s="52">
        <f>C16+C17+C18+C15</f>
        <v>20157066.280000001</v>
      </c>
      <c r="D14" s="52">
        <f>D16+D17+D18+D15</f>
        <v>27181044.199999999</v>
      </c>
      <c r="E14" s="8">
        <f t="shared" si="0"/>
        <v>98.988686735746214</v>
      </c>
      <c r="F14" s="8">
        <f t="shared" si="1"/>
        <v>74.158542739134361</v>
      </c>
    </row>
    <row r="15" spans="1:6" s="1" customFormat="1">
      <c r="A15" s="11" t="s">
        <v>178</v>
      </c>
      <c r="B15" s="46">
        <v>16000000</v>
      </c>
      <c r="C15" s="46">
        <v>17853344.66</v>
      </c>
      <c r="D15" s="46">
        <v>12527861.1</v>
      </c>
      <c r="E15" s="8">
        <f t="shared" si="0"/>
        <v>111.583404125</v>
      </c>
      <c r="F15" s="8">
        <f t="shared" si="1"/>
        <v>142.50912041162397</v>
      </c>
    </row>
    <row r="16" spans="1:6" s="1" customFormat="1">
      <c r="A16" s="11" t="s">
        <v>6</v>
      </c>
      <c r="B16" s="49">
        <v>0</v>
      </c>
      <c r="C16" s="69">
        <v>-11511.76</v>
      </c>
      <c r="D16" s="49">
        <v>-25030.14</v>
      </c>
      <c r="E16" s="8" t="e">
        <f t="shared" si="0"/>
        <v>#DIV/0!</v>
      </c>
      <c r="F16" s="8">
        <f t="shared" si="1"/>
        <v>45.991592536038553</v>
      </c>
    </row>
    <row r="17" spans="1:6" s="1" customFormat="1">
      <c r="A17" s="11" t="s">
        <v>3</v>
      </c>
      <c r="B17" s="49">
        <v>2543000</v>
      </c>
      <c r="C17" s="49">
        <v>1757616.69</v>
      </c>
      <c r="D17" s="49">
        <v>13359297.710000001</v>
      </c>
      <c r="E17" s="8">
        <f t="shared" si="0"/>
        <v>69.115874557609118</v>
      </c>
      <c r="F17" s="8">
        <f t="shared" si="1"/>
        <v>13.156505140867916</v>
      </c>
    </row>
    <row r="18" spans="1:6" s="1" customFormat="1">
      <c r="A18" s="11" t="s">
        <v>50</v>
      </c>
      <c r="B18" s="49">
        <v>1820000</v>
      </c>
      <c r="C18" s="68">
        <v>557616.68999999994</v>
      </c>
      <c r="D18" s="49">
        <v>1318915.53</v>
      </c>
      <c r="E18" s="8">
        <f t="shared" si="0"/>
        <v>30.638279670329666</v>
      </c>
      <c r="F18" s="8">
        <f t="shared" si="1"/>
        <v>42.278423243678084</v>
      </c>
    </row>
    <row r="19" spans="1:6" s="1" customFormat="1">
      <c r="A19" s="10" t="s">
        <v>10</v>
      </c>
      <c r="B19" s="52">
        <f>B21+B20+B22</f>
        <v>15900000</v>
      </c>
      <c r="C19" s="52">
        <f>C21+C20+C22</f>
        <v>8036241.8600000003</v>
      </c>
      <c r="D19" s="52">
        <f>D21+D20+D22</f>
        <v>6441982.1799999997</v>
      </c>
      <c r="E19" s="8">
        <f t="shared" si="0"/>
        <v>50.542401635220124</v>
      </c>
      <c r="F19" s="8">
        <f t="shared" si="1"/>
        <v>124.7479678684861</v>
      </c>
    </row>
    <row r="20" spans="1:6" s="1" customFormat="1">
      <c r="A20" s="11" t="s">
        <v>21</v>
      </c>
      <c r="B20" s="49">
        <v>6600000</v>
      </c>
      <c r="C20" s="68">
        <v>3098570.9</v>
      </c>
      <c r="D20" s="49">
        <v>1463240.33</v>
      </c>
      <c r="E20" s="8">
        <f t="shared" si="0"/>
        <v>46.948043939393933</v>
      </c>
      <c r="F20" s="8">
        <f t="shared" si="1"/>
        <v>211.76090054871571</v>
      </c>
    </row>
    <row r="21" spans="1:6" s="1" customFormat="1">
      <c r="A21" s="12" t="s">
        <v>69</v>
      </c>
      <c r="B21" s="70">
        <v>2500000</v>
      </c>
      <c r="C21" s="69">
        <v>1129104.17</v>
      </c>
      <c r="D21" s="70">
        <v>995206.1</v>
      </c>
      <c r="E21" s="8">
        <f t="shared" si="0"/>
        <v>45.164166799999997</v>
      </c>
      <c r="F21" s="8">
        <f t="shared" si="1"/>
        <v>113.4543055955947</v>
      </c>
    </row>
    <row r="22" spans="1:6" s="1" customFormat="1">
      <c r="A22" s="11" t="s">
        <v>11</v>
      </c>
      <c r="B22" s="49">
        <v>6800000</v>
      </c>
      <c r="C22" s="49">
        <v>3808566.79</v>
      </c>
      <c r="D22" s="49">
        <v>3983535.75</v>
      </c>
      <c r="E22" s="8">
        <f t="shared" si="0"/>
        <v>56.008335147058816</v>
      </c>
      <c r="F22" s="8">
        <f t="shared" si="1"/>
        <v>95.607697006359231</v>
      </c>
    </row>
    <row r="23" spans="1:6" s="1" customFormat="1" ht="25.5">
      <c r="A23" s="10" t="s">
        <v>7</v>
      </c>
      <c r="B23" s="48">
        <f>B24</f>
        <v>3700000</v>
      </c>
      <c r="C23" s="48">
        <f>C24</f>
        <v>2030195.44</v>
      </c>
      <c r="D23" s="48">
        <f>D24</f>
        <v>3524511</v>
      </c>
      <c r="E23" s="8">
        <f t="shared" si="0"/>
        <v>54.870147027027031</v>
      </c>
      <c r="F23" s="8">
        <f t="shared" si="1"/>
        <v>57.602187650996115</v>
      </c>
    </row>
    <row r="24" spans="1:6" s="1" customFormat="1">
      <c r="A24" s="11" t="s">
        <v>4</v>
      </c>
      <c r="B24" s="49">
        <v>3700000</v>
      </c>
      <c r="C24" s="68">
        <v>2030195.44</v>
      </c>
      <c r="D24" s="49">
        <v>3524511</v>
      </c>
      <c r="E24" s="8">
        <f t="shared" si="0"/>
        <v>54.870147027027031</v>
      </c>
      <c r="F24" s="8">
        <f t="shared" si="1"/>
        <v>57.602187650996115</v>
      </c>
    </row>
    <row r="25" spans="1:6" s="1" customFormat="1">
      <c r="A25" s="10" t="s">
        <v>15</v>
      </c>
      <c r="B25" s="52">
        <f>B26+B27+B29+B32+B28+B30+B31</f>
        <v>1870000</v>
      </c>
      <c r="C25" s="52">
        <f>C26+C27+C29+C32+C28+C30+C31</f>
        <v>1264529.17</v>
      </c>
      <c r="D25" s="52">
        <f>D26+D27+D29+D32+D28+D30+D31</f>
        <v>1595222.68</v>
      </c>
      <c r="E25" s="8">
        <f t="shared" si="0"/>
        <v>67.621880748663102</v>
      </c>
      <c r="F25" s="8">
        <f t="shared" si="1"/>
        <v>79.269758752426966</v>
      </c>
    </row>
    <row r="26" spans="1:6" s="1" customFormat="1" ht="25.5">
      <c r="A26" s="11" t="s">
        <v>51</v>
      </c>
      <c r="B26" s="49">
        <v>1864490</v>
      </c>
      <c r="C26" s="68">
        <v>1259019.17</v>
      </c>
      <c r="D26" s="49">
        <v>1585872.68</v>
      </c>
      <c r="E26" s="8">
        <f t="shared" si="0"/>
        <v>67.526195903437397</v>
      </c>
      <c r="F26" s="8">
        <f t="shared" si="1"/>
        <v>79.389675216550174</v>
      </c>
    </row>
    <row r="27" spans="1:6" s="1" customFormat="1" ht="42" hidden="1" customHeight="1">
      <c r="A27" s="11" t="s">
        <v>85</v>
      </c>
      <c r="B27" s="49">
        <v>0</v>
      </c>
      <c r="C27" s="49">
        <v>0</v>
      </c>
      <c r="D27" s="49">
        <v>0</v>
      </c>
      <c r="E27" s="8" t="e">
        <f t="shared" si="0"/>
        <v>#DIV/0!</v>
      </c>
      <c r="F27" s="8" t="e">
        <f t="shared" si="1"/>
        <v>#DIV/0!</v>
      </c>
    </row>
    <row r="28" spans="1:6" s="1" customFormat="1" ht="38.25">
      <c r="A28" s="11" t="s">
        <v>135</v>
      </c>
      <c r="B28" s="49">
        <v>510</v>
      </c>
      <c r="C28" s="49">
        <v>510</v>
      </c>
      <c r="D28" s="49">
        <v>4350</v>
      </c>
      <c r="E28" s="8">
        <f t="shared" si="0"/>
        <v>100</v>
      </c>
      <c r="F28" s="8">
        <f t="shared" si="1"/>
        <v>11.724137931034482</v>
      </c>
    </row>
    <row r="29" spans="1:6" s="1" customFormat="1" ht="25.5" hidden="1">
      <c r="A29" s="11" t="s">
        <v>158</v>
      </c>
      <c r="B29" s="49">
        <v>0</v>
      </c>
      <c r="C29" s="49">
        <v>0</v>
      </c>
      <c r="D29" s="49">
        <v>0</v>
      </c>
      <c r="E29" s="8" t="e">
        <f t="shared" si="0"/>
        <v>#DIV/0!</v>
      </c>
      <c r="F29" s="8" t="e">
        <f t="shared" si="1"/>
        <v>#DIV/0!</v>
      </c>
    </row>
    <row r="30" spans="1:6" s="1" customFormat="1" hidden="1">
      <c r="A30" s="11" t="s">
        <v>159</v>
      </c>
      <c r="B30" s="49">
        <v>0</v>
      </c>
      <c r="C30" s="49">
        <v>0</v>
      </c>
      <c r="D30" s="49">
        <v>0</v>
      </c>
      <c r="E30" s="8" t="e">
        <f t="shared" si="0"/>
        <v>#DIV/0!</v>
      </c>
      <c r="F30" s="8" t="e">
        <f t="shared" si="1"/>
        <v>#DIV/0!</v>
      </c>
    </row>
    <row r="31" spans="1:6" s="1" customFormat="1" ht="51" hidden="1">
      <c r="A31" s="11" t="s">
        <v>160</v>
      </c>
      <c r="B31" s="49">
        <v>0</v>
      </c>
      <c r="C31" s="49">
        <v>0</v>
      </c>
      <c r="D31" s="49">
        <v>0</v>
      </c>
      <c r="E31" s="8" t="e">
        <f t="shared" si="0"/>
        <v>#DIV/0!</v>
      </c>
      <c r="F31" s="8" t="e">
        <f t="shared" si="1"/>
        <v>#DIV/0!</v>
      </c>
    </row>
    <row r="32" spans="1:6" s="1" customFormat="1">
      <c r="A32" s="11" t="s">
        <v>60</v>
      </c>
      <c r="B32" s="49">
        <v>5000</v>
      </c>
      <c r="C32" s="49">
        <v>5000</v>
      </c>
      <c r="D32" s="49">
        <v>5000</v>
      </c>
      <c r="E32" s="8">
        <f t="shared" si="0"/>
        <v>100</v>
      </c>
      <c r="F32" s="8">
        <f t="shared" si="1"/>
        <v>100</v>
      </c>
    </row>
    <row r="33" spans="1:7" s="1" customFormat="1">
      <c r="A33" s="10" t="s">
        <v>9</v>
      </c>
      <c r="B33" s="52">
        <f>B34+B51+B58+B63+B79+B80</f>
        <v>16819600.300000001</v>
      </c>
      <c r="C33" s="52">
        <f>C34+C51+C58+C63+C79+C80</f>
        <v>12224679.049999999</v>
      </c>
      <c r="D33" s="52">
        <f>D34+D51+D58+D63+D79+D80</f>
        <v>13964461.350000001</v>
      </c>
      <c r="E33" s="8">
        <f t="shared" si="0"/>
        <v>72.681150752434931</v>
      </c>
      <c r="F33" s="8">
        <f t="shared" si="1"/>
        <v>87.541357619210984</v>
      </c>
    </row>
    <row r="34" spans="1:7" s="1" customFormat="1" ht="25.5">
      <c r="A34" s="10" t="s">
        <v>118</v>
      </c>
      <c r="B34" s="48">
        <f>SUM(B35:B50)</f>
        <v>4267560</v>
      </c>
      <c r="C34" s="48">
        <f>SUM(C35:C50)</f>
        <v>2853862.01</v>
      </c>
      <c r="D34" s="48">
        <f t="shared" ref="D34" si="2">SUM(D35:D50)</f>
        <v>3708529.8000000003</v>
      </c>
      <c r="E34" s="8">
        <f t="shared" si="0"/>
        <v>66.873389243502132</v>
      </c>
      <c r="F34" s="8">
        <f t="shared" si="1"/>
        <v>76.953999668547894</v>
      </c>
    </row>
    <row r="35" spans="1:7" s="1" customFormat="1" ht="25.5" hidden="1">
      <c r="A35" s="11" t="s">
        <v>117</v>
      </c>
      <c r="B35" s="49">
        <v>0</v>
      </c>
      <c r="C35" s="49">
        <v>0</v>
      </c>
      <c r="D35" s="49">
        <v>0</v>
      </c>
      <c r="E35" s="8" t="e">
        <f t="shared" si="0"/>
        <v>#DIV/0!</v>
      </c>
      <c r="F35" s="8" t="e">
        <f t="shared" si="1"/>
        <v>#DIV/0!</v>
      </c>
    </row>
    <row r="36" spans="1:7" s="1" customFormat="1" ht="38.25">
      <c r="A36" s="11" t="s">
        <v>215</v>
      </c>
      <c r="B36" s="71">
        <v>3105172</v>
      </c>
      <c r="C36" s="72">
        <v>1821613.98</v>
      </c>
      <c r="D36" s="49">
        <v>3056668.24</v>
      </c>
      <c r="E36" s="8">
        <f t="shared" si="0"/>
        <v>58.663867251153881</v>
      </c>
      <c r="F36" s="8">
        <f t="shared" si="1"/>
        <v>59.594756021019805</v>
      </c>
    </row>
    <row r="37" spans="1:7" s="1" customFormat="1" ht="38.25">
      <c r="A37" s="11" t="s">
        <v>216</v>
      </c>
      <c r="B37" s="49">
        <v>615520</v>
      </c>
      <c r="C37" s="49">
        <v>741235.32</v>
      </c>
      <c r="D37" s="49">
        <v>22783.3</v>
      </c>
      <c r="E37" s="8">
        <f t="shared" si="0"/>
        <v>120.42424616584351</v>
      </c>
      <c r="F37" s="8">
        <f t="shared" si="1"/>
        <v>3253.4150891222957</v>
      </c>
    </row>
    <row r="38" spans="1:7" s="1" customFormat="1" ht="25.5">
      <c r="A38" s="11" t="s">
        <v>217</v>
      </c>
      <c r="B38" s="49">
        <v>290599</v>
      </c>
      <c r="C38" s="49">
        <v>117389.48</v>
      </c>
      <c r="D38" s="49">
        <v>75893.02</v>
      </c>
      <c r="E38" s="8">
        <f t="shared" si="0"/>
        <v>40.395693034043475</v>
      </c>
      <c r="F38" s="8">
        <f t="shared" si="1"/>
        <v>154.67757113895323</v>
      </c>
    </row>
    <row r="39" spans="1:7" s="1" customFormat="1" ht="38.25">
      <c r="A39" s="11" t="s">
        <v>218</v>
      </c>
      <c r="B39" s="49">
        <v>107469</v>
      </c>
      <c r="C39" s="49">
        <v>132246.03</v>
      </c>
      <c r="D39" s="49">
        <v>0</v>
      </c>
      <c r="E39" s="8">
        <f t="shared" si="0"/>
        <v>123.05504843257124</v>
      </c>
      <c r="F39" s="8" t="e">
        <f t="shared" si="1"/>
        <v>#DIV/0!</v>
      </c>
    </row>
    <row r="40" spans="1:7" s="1" customFormat="1" ht="51">
      <c r="A40" s="11" t="s">
        <v>219</v>
      </c>
      <c r="B40" s="49">
        <v>148800</v>
      </c>
      <c r="C40" s="49">
        <v>41377.199999999997</v>
      </c>
      <c r="D40" s="49">
        <v>0</v>
      </c>
      <c r="E40" s="8">
        <f t="shared" si="0"/>
        <v>27.807258064516127</v>
      </c>
      <c r="F40" s="8" t="e">
        <f t="shared" si="1"/>
        <v>#DIV/0!</v>
      </c>
    </row>
    <row r="41" spans="1:7" s="1" customFormat="1" ht="51">
      <c r="A41" s="11" t="s">
        <v>263</v>
      </c>
      <c r="B41" s="73">
        <v>0</v>
      </c>
      <c r="C41" s="73">
        <v>0</v>
      </c>
      <c r="D41" s="79">
        <v>0</v>
      </c>
      <c r="E41" s="8" t="e">
        <f t="shared" si="0"/>
        <v>#DIV/0!</v>
      </c>
      <c r="F41" s="8" t="e">
        <f t="shared" si="1"/>
        <v>#DIV/0!</v>
      </c>
    </row>
    <row r="42" spans="1:7" s="1" customFormat="1" ht="38.25">
      <c r="A42" s="11" t="s">
        <v>216</v>
      </c>
      <c r="B42" s="65">
        <v>0</v>
      </c>
      <c r="C42" s="47">
        <v>0</v>
      </c>
      <c r="D42" s="49">
        <v>0</v>
      </c>
      <c r="E42" s="8" t="e">
        <f t="shared" si="0"/>
        <v>#DIV/0!</v>
      </c>
      <c r="F42" s="8" t="e">
        <f t="shared" si="1"/>
        <v>#DIV/0!</v>
      </c>
    </row>
    <row r="43" spans="1:7" s="1" customFormat="1" ht="38.25">
      <c r="A43" s="11" t="s">
        <v>73</v>
      </c>
      <c r="B43" s="65">
        <v>0</v>
      </c>
      <c r="C43" s="65">
        <v>0</v>
      </c>
      <c r="D43" s="49">
        <v>349992.58</v>
      </c>
      <c r="E43" s="8" t="e">
        <f t="shared" si="0"/>
        <v>#DIV/0!</v>
      </c>
      <c r="F43" s="8">
        <f t="shared" si="1"/>
        <v>0</v>
      </c>
    </row>
    <row r="44" spans="1:7" s="1" customFormat="1" ht="38.25" hidden="1">
      <c r="A44" s="11" t="s">
        <v>52</v>
      </c>
      <c r="B44" s="66">
        <v>0</v>
      </c>
      <c r="C44" s="47">
        <v>0</v>
      </c>
      <c r="D44" s="49">
        <v>0</v>
      </c>
      <c r="E44" s="8" t="e">
        <f t="shared" si="0"/>
        <v>#DIV/0!</v>
      </c>
      <c r="F44" s="8" t="e">
        <f t="shared" si="1"/>
        <v>#DIV/0!</v>
      </c>
    </row>
    <row r="45" spans="1:7" s="1" customFormat="1" ht="40.5" customHeight="1">
      <c r="A45" s="11" t="s">
        <v>125</v>
      </c>
      <c r="B45" s="68">
        <v>0</v>
      </c>
      <c r="C45" s="74">
        <v>0</v>
      </c>
      <c r="D45" s="49">
        <v>37319.54</v>
      </c>
      <c r="E45" s="8" t="e">
        <f t="shared" si="0"/>
        <v>#DIV/0!</v>
      </c>
      <c r="F45" s="8">
        <f t="shared" si="1"/>
        <v>0</v>
      </c>
    </row>
    <row r="46" spans="1:7" s="1" customFormat="1" ht="25.5">
      <c r="A46" s="11" t="s">
        <v>274</v>
      </c>
      <c r="B46" s="68">
        <v>0</v>
      </c>
      <c r="C46" s="68">
        <v>0</v>
      </c>
      <c r="D46" s="49">
        <v>0</v>
      </c>
      <c r="E46" s="8" t="e">
        <f t="shared" si="0"/>
        <v>#DIV/0!</v>
      </c>
      <c r="F46" s="8" t="e">
        <f t="shared" si="1"/>
        <v>#DIV/0!</v>
      </c>
      <c r="G46" s="92"/>
    </row>
    <row r="47" spans="1:7" s="1" customFormat="1" ht="25.5">
      <c r="A47" s="11" t="s">
        <v>81</v>
      </c>
      <c r="B47" s="68">
        <v>0</v>
      </c>
      <c r="C47" s="68">
        <v>0</v>
      </c>
      <c r="D47" s="49">
        <v>159959.51999999999</v>
      </c>
      <c r="E47" s="8" t="e">
        <f t="shared" si="0"/>
        <v>#DIV/0!</v>
      </c>
      <c r="F47" s="8">
        <f t="shared" si="1"/>
        <v>0</v>
      </c>
    </row>
    <row r="48" spans="1:7" s="1" customFormat="1" ht="72.75" customHeight="1">
      <c r="A48" s="11" t="s">
        <v>264</v>
      </c>
      <c r="B48" s="75">
        <v>0</v>
      </c>
      <c r="C48" s="76">
        <v>0</v>
      </c>
      <c r="D48" s="49">
        <v>67.67</v>
      </c>
      <c r="E48" s="8" t="e">
        <f t="shared" si="0"/>
        <v>#DIV/0!</v>
      </c>
      <c r="F48" s="8">
        <f t="shared" si="1"/>
        <v>0</v>
      </c>
    </row>
    <row r="49" spans="1:9" s="1" customFormat="1" ht="38.25" hidden="1">
      <c r="A49" s="11" t="s">
        <v>172</v>
      </c>
      <c r="B49" s="68">
        <v>0</v>
      </c>
      <c r="C49" s="68">
        <v>0</v>
      </c>
      <c r="D49" s="49">
        <v>0</v>
      </c>
      <c r="E49" s="8" t="e">
        <f t="shared" si="0"/>
        <v>#DIV/0!</v>
      </c>
      <c r="F49" s="8" t="e">
        <f t="shared" si="1"/>
        <v>#DIV/0!</v>
      </c>
    </row>
    <row r="50" spans="1:9" s="1" customFormat="1" ht="17.25" customHeight="1">
      <c r="A50" s="11" t="s">
        <v>185</v>
      </c>
      <c r="B50" s="68">
        <v>0</v>
      </c>
      <c r="C50" s="68">
        <v>0</v>
      </c>
      <c r="D50" s="49">
        <v>5845.93</v>
      </c>
      <c r="E50" s="8" t="e">
        <f t="shared" si="0"/>
        <v>#DIV/0!</v>
      </c>
      <c r="F50" s="8">
        <f t="shared" si="1"/>
        <v>0</v>
      </c>
    </row>
    <row r="51" spans="1:9" s="1" customFormat="1">
      <c r="A51" s="10" t="s">
        <v>5</v>
      </c>
      <c r="B51" s="48">
        <f>B52+B53+B54+B55+B56+B57</f>
        <v>270000</v>
      </c>
      <c r="C51" s="48">
        <f>C52+C53+C54+C55+C56+C57</f>
        <v>215220.51</v>
      </c>
      <c r="D51" s="48">
        <f>D52+D53+D54+D55+D56+D57</f>
        <v>271223.86</v>
      </c>
      <c r="E51" s="8">
        <f t="shared" si="0"/>
        <v>79.711300000000008</v>
      </c>
      <c r="F51" s="8">
        <f t="shared" si="1"/>
        <v>79.351613829255299</v>
      </c>
    </row>
    <row r="52" spans="1:9" s="1" customFormat="1">
      <c r="A52" s="11" t="s">
        <v>119</v>
      </c>
      <c r="B52" s="49">
        <v>259000</v>
      </c>
      <c r="C52" s="49">
        <v>214346.01</v>
      </c>
      <c r="D52" s="49">
        <v>147522.04999999999</v>
      </c>
      <c r="E52" s="8">
        <f t="shared" si="0"/>
        <v>82.759077220077231</v>
      </c>
      <c r="F52" s="8">
        <f t="shared" si="1"/>
        <v>145.29760805249114</v>
      </c>
    </row>
    <row r="53" spans="1:9" s="1" customFormat="1" hidden="1">
      <c r="A53" s="11" t="s">
        <v>120</v>
      </c>
      <c r="B53" s="49"/>
      <c r="C53" s="49"/>
      <c r="D53" s="49"/>
      <c r="E53" s="8" t="e">
        <f t="shared" si="0"/>
        <v>#DIV/0!</v>
      </c>
      <c r="F53" s="8" t="e">
        <f t="shared" si="1"/>
        <v>#DIV/0!</v>
      </c>
    </row>
    <row r="54" spans="1:9" s="1" customFormat="1">
      <c r="A54" s="11" t="s">
        <v>121</v>
      </c>
      <c r="B54" s="49">
        <v>1000</v>
      </c>
      <c r="C54" s="49">
        <v>0</v>
      </c>
      <c r="D54" s="49">
        <v>117278.54</v>
      </c>
      <c r="E54" s="8">
        <f t="shared" si="0"/>
        <v>0</v>
      </c>
      <c r="F54" s="8">
        <f t="shared" si="1"/>
        <v>0</v>
      </c>
    </row>
    <row r="55" spans="1:9" s="1" customFormat="1" hidden="1">
      <c r="A55" s="11" t="s">
        <v>53</v>
      </c>
      <c r="B55" s="49"/>
      <c r="C55" s="49"/>
      <c r="D55" s="49"/>
      <c r="E55" s="8" t="e">
        <f t="shared" si="0"/>
        <v>#DIV/0!</v>
      </c>
      <c r="F55" s="8" t="e">
        <f t="shared" si="1"/>
        <v>#DIV/0!</v>
      </c>
    </row>
    <row r="56" spans="1:9" s="1" customFormat="1">
      <c r="A56" s="13" t="s">
        <v>139</v>
      </c>
      <c r="B56" s="49">
        <v>10000</v>
      </c>
      <c r="C56" s="49">
        <v>874.5</v>
      </c>
      <c r="D56" s="49">
        <v>6423.27</v>
      </c>
      <c r="E56" s="8">
        <f t="shared" si="0"/>
        <v>8.7449999999999992</v>
      </c>
      <c r="F56" s="8">
        <f t="shared" si="1"/>
        <v>13.614560807812842</v>
      </c>
    </row>
    <row r="57" spans="1:9" s="1" customFormat="1" hidden="1">
      <c r="A57" s="13" t="s">
        <v>140</v>
      </c>
      <c r="B57" s="49">
        <v>0</v>
      </c>
      <c r="C57" s="49">
        <v>0</v>
      </c>
      <c r="D57" s="49">
        <v>0</v>
      </c>
      <c r="E57" s="8" t="e">
        <f t="shared" si="0"/>
        <v>#DIV/0!</v>
      </c>
      <c r="F57" s="8" t="e">
        <f t="shared" si="1"/>
        <v>#DIV/0!</v>
      </c>
    </row>
    <row r="58" spans="1:9" s="1" customFormat="1" ht="25.5">
      <c r="A58" s="10" t="s">
        <v>122</v>
      </c>
      <c r="B58" s="52">
        <f>B59+B60+B61+B62</f>
        <v>3123640</v>
      </c>
      <c r="C58" s="52">
        <f>C59+C60+C61+C62</f>
        <v>978595.70000000007</v>
      </c>
      <c r="D58" s="52">
        <f>D59+D60+D61+D62</f>
        <v>2230492.34</v>
      </c>
      <c r="E58" s="8">
        <f t="shared" si="0"/>
        <v>31.328696648781552</v>
      </c>
      <c r="F58" s="8">
        <f t="shared" si="1"/>
        <v>43.873528837135581</v>
      </c>
    </row>
    <row r="59" spans="1:9" s="1" customFormat="1" ht="25.5">
      <c r="A59" s="11" t="s">
        <v>212</v>
      </c>
      <c r="B59" s="65">
        <v>375140</v>
      </c>
      <c r="C59" s="65">
        <v>88804.64</v>
      </c>
      <c r="D59" s="46">
        <v>150658.01</v>
      </c>
      <c r="E59" s="8">
        <f t="shared" si="0"/>
        <v>23.672399637468679</v>
      </c>
      <c r="F59" s="8">
        <f t="shared" si="1"/>
        <v>58.944519445066348</v>
      </c>
    </row>
    <row r="60" spans="1:9" s="1" customFormat="1" ht="25.5">
      <c r="A60" s="11" t="s">
        <v>76</v>
      </c>
      <c r="B60" s="65">
        <v>0</v>
      </c>
      <c r="C60" s="65">
        <v>0</v>
      </c>
      <c r="D60" s="46">
        <v>76568.33</v>
      </c>
      <c r="E60" s="8" t="e">
        <f t="shared" si="0"/>
        <v>#DIV/0!</v>
      </c>
      <c r="F60" s="8">
        <f t="shared" si="1"/>
        <v>0</v>
      </c>
    </row>
    <row r="61" spans="1:9" s="1" customFormat="1" ht="31.5" customHeight="1">
      <c r="A61" s="11" t="s">
        <v>211</v>
      </c>
      <c r="B61" s="65">
        <v>2748500</v>
      </c>
      <c r="C61" s="65">
        <v>889791.06</v>
      </c>
      <c r="D61" s="46">
        <v>1988466</v>
      </c>
      <c r="E61" s="8">
        <f t="shared" si="0"/>
        <v>32.37369692559578</v>
      </c>
      <c r="F61" s="8">
        <f t="shared" si="1"/>
        <v>44.747612481178962</v>
      </c>
    </row>
    <row r="62" spans="1:9" s="1" customFormat="1" ht="13.5" customHeight="1">
      <c r="A62" s="11" t="s">
        <v>91</v>
      </c>
      <c r="B62" s="65">
        <v>0</v>
      </c>
      <c r="C62" s="65">
        <v>0</v>
      </c>
      <c r="D62" s="49">
        <v>14800</v>
      </c>
      <c r="E62" s="8" t="e">
        <f t="shared" si="0"/>
        <v>#DIV/0!</v>
      </c>
      <c r="F62" s="8">
        <f t="shared" si="1"/>
        <v>0</v>
      </c>
    </row>
    <row r="63" spans="1:9" s="1" customFormat="1">
      <c r="A63" s="10" t="s">
        <v>123</v>
      </c>
      <c r="B63" s="48">
        <f>SUM(B64:B78)</f>
        <v>3227260</v>
      </c>
      <c r="C63" s="48">
        <f>SUM(C64:C78)</f>
        <v>4691178.41</v>
      </c>
      <c r="D63" s="48">
        <f>SUM(D64:D78)</f>
        <v>4277619.49</v>
      </c>
      <c r="E63" s="8">
        <f t="shared" si="0"/>
        <v>145.36103102941814</v>
      </c>
      <c r="F63" s="8">
        <f t="shared" si="1"/>
        <v>109.66796885433116</v>
      </c>
      <c r="I63" s="95"/>
    </row>
    <row r="64" spans="1:9" s="1" customFormat="1" ht="39" hidden="1" customHeight="1">
      <c r="A64" s="11" t="s">
        <v>106</v>
      </c>
      <c r="B64" s="49">
        <v>0</v>
      </c>
      <c r="C64" s="49">
        <v>0</v>
      </c>
      <c r="D64" s="49">
        <v>0</v>
      </c>
      <c r="E64" s="8" t="e">
        <f t="shared" si="0"/>
        <v>#DIV/0!</v>
      </c>
      <c r="F64" s="8" t="e">
        <f t="shared" si="1"/>
        <v>#DIV/0!</v>
      </c>
    </row>
    <row r="65" spans="1:8" s="92" customFormat="1" ht="51">
      <c r="A65" s="97" t="s">
        <v>220</v>
      </c>
      <c r="B65" s="77">
        <v>431150</v>
      </c>
      <c r="C65" s="77">
        <v>431150</v>
      </c>
      <c r="D65" s="49">
        <v>0</v>
      </c>
      <c r="E65" s="91">
        <f t="shared" si="0"/>
        <v>100</v>
      </c>
      <c r="F65" s="91" t="e">
        <f t="shared" si="1"/>
        <v>#DIV/0!</v>
      </c>
    </row>
    <row r="66" spans="1:8" s="92" customFormat="1" ht="51">
      <c r="A66" s="97" t="s">
        <v>271</v>
      </c>
      <c r="B66" s="77">
        <v>30000</v>
      </c>
      <c r="C66" s="77">
        <v>126313.8</v>
      </c>
      <c r="D66" s="49">
        <v>0</v>
      </c>
      <c r="E66" s="91">
        <f t="shared" ref="E66" si="3">C66/B66*100</f>
        <v>421.04600000000005</v>
      </c>
      <c r="F66" s="91" t="e">
        <f t="shared" ref="F66" si="4">C66/D66*100</f>
        <v>#DIV/0!</v>
      </c>
    </row>
    <row r="67" spans="1:8" s="92" customFormat="1" ht="51">
      <c r="A67" s="97" t="s">
        <v>272</v>
      </c>
      <c r="B67" s="77">
        <v>12810</v>
      </c>
      <c r="C67" s="77">
        <v>12810</v>
      </c>
      <c r="D67" s="49">
        <v>0</v>
      </c>
      <c r="E67" s="91">
        <f t="shared" ref="E67" si="5">C67/B67*100</f>
        <v>100</v>
      </c>
      <c r="F67" s="91" t="e">
        <f t="shared" ref="F67" si="6">C67/D67*100</f>
        <v>#DIV/0!</v>
      </c>
    </row>
    <row r="68" spans="1:8" s="92" customFormat="1" ht="25.5">
      <c r="A68" s="97" t="s">
        <v>221</v>
      </c>
      <c r="B68" s="77">
        <v>2700000</v>
      </c>
      <c r="C68" s="77">
        <v>4036771.18</v>
      </c>
      <c r="D68" s="49">
        <v>0</v>
      </c>
      <c r="E68" s="91">
        <f t="shared" si="0"/>
        <v>149.5100437037037</v>
      </c>
      <c r="F68" s="91" t="e">
        <f t="shared" si="1"/>
        <v>#DIV/0!</v>
      </c>
    </row>
    <row r="69" spans="1:8" s="1" customFormat="1" ht="52.5" customHeight="1">
      <c r="A69" s="14" t="s">
        <v>262</v>
      </c>
      <c r="B69" s="77">
        <v>50000</v>
      </c>
      <c r="C69" s="77">
        <v>80859.539999999994</v>
      </c>
      <c r="D69" s="49">
        <v>0</v>
      </c>
      <c r="E69" s="91">
        <f t="shared" si="0"/>
        <v>161.71907999999999</v>
      </c>
      <c r="F69" s="91" t="e">
        <f t="shared" si="1"/>
        <v>#DIV/0!</v>
      </c>
      <c r="G69" s="92"/>
      <c r="H69" s="92"/>
    </row>
    <row r="70" spans="1:8" s="1" customFormat="1" ht="42.75" customHeight="1">
      <c r="A70" s="14" t="s">
        <v>222</v>
      </c>
      <c r="B70" s="77">
        <v>3300</v>
      </c>
      <c r="C70" s="77">
        <v>3273.89</v>
      </c>
      <c r="D70" s="49">
        <v>0</v>
      </c>
      <c r="E70" s="91">
        <f t="shared" si="0"/>
        <v>99.208787878787874</v>
      </c>
      <c r="F70" s="91" t="e">
        <f t="shared" si="1"/>
        <v>#DIV/0!</v>
      </c>
      <c r="G70" s="92"/>
      <c r="H70" s="92"/>
    </row>
    <row r="71" spans="1:8" s="1" customFormat="1" ht="55.5" hidden="1" customHeight="1">
      <c r="A71" s="14" t="s">
        <v>220</v>
      </c>
      <c r="B71" s="61">
        <v>0</v>
      </c>
      <c r="C71" s="61">
        <v>0</v>
      </c>
      <c r="D71" s="49">
        <v>0</v>
      </c>
      <c r="E71" s="91" t="e">
        <f t="shared" si="0"/>
        <v>#DIV/0!</v>
      </c>
      <c r="F71" s="91" t="e">
        <f t="shared" si="1"/>
        <v>#DIV/0!</v>
      </c>
      <c r="G71" s="92"/>
      <c r="H71" s="92"/>
    </row>
    <row r="72" spans="1:8" s="1" customFormat="1" ht="45" customHeight="1">
      <c r="A72" s="14" t="s">
        <v>124</v>
      </c>
      <c r="B72" s="68">
        <v>0</v>
      </c>
      <c r="C72" s="65">
        <v>0</v>
      </c>
      <c r="D72" s="49">
        <v>934300</v>
      </c>
      <c r="E72" s="91" t="e">
        <f t="shared" si="0"/>
        <v>#DIV/0!</v>
      </c>
      <c r="F72" s="91">
        <f t="shared" si="1"/>
        <v>0</v>
      </c>
      <c r="G72" s="92"/>
      <c r="H72" s="92"/>
    </row>
    <row r="73" spans="1:8" s="1" customFormat="1" ht="42" hidden="1" customHeight="1">
      <c r="A73" s="14" t="s">
        <v>141</v>
      </c>
      <c r="B73" s="61">
        <v>0</v>
      </c>
      <c r="C73" s="65">
        <v>0</v>
      </c>
      <c r="D73" s="49">
        <v>0</v>
      </c>
      <c r="E73" s="91" t="e">
        <f t="shared" si="0"/>
        <v>#DIV/0!</v>
      </c>
      <c r="F73" s="91" t="e">
        <f t="shared" si="1"/>
        <v>#DIV/0!</v>
      </c>
      <c r="G73" s="92"/>
      <c r="H73" s="92"/>
    </row>
    <row r="74" spans="1:8" s="1" customFormat="1" ht="51" hidden="1">
      <c r="A74" s="14" t="s">
        <v>261</v>
      </c>
      <c r="B74" s="61">
        <v>0</v>
      </c>
      <c r="C74" s="61">
        <v>0</v>
      </c>
      <c r="D74" s="49">
        <v>0</v>
      </c>
      <c r="E74" s="91" t="e">
        <f t="shared" si="0"/>
        <v>#DIV/0!</v>
      </c>
      <c r="F74" s="91" t="e">
        <f t="shared" si="1"/>
        <v>#DIV/0!</v>
      </c>
      <c r="G74" s="92"/>
      <c r="H74" s="92"/>
    </row>
    <row r="75" spans="1:8" s="1" customFormat="1" ht="41.25" customHeight="1">
      <c r="A75" s="14" t="s">
        <v>138</v>
      </c>
      <c r="B75" s="61">
        <v>0</v>
      </c>
      <c r="C75" s="61">
        <v>0</v>
      </c>
      <c r="D75" s="49">
        <v>47748.5</v>
      </c>
      <c r="E75" s="91" t="e">
        <f t="shared" si="0"/>
        <v>#DIV/0!</v>
      </c>
      <c r="F75" s="91">
        <f t="shared" si="1"/>
        <v>0</v>
      </c>
      <c r="G75" s="92"/>
      <c r="H75" s="92"/>
    </row>
    <row r="76" spans="1:8" s="1" customFormat="1" ht="38.25">
      <c r="A76" s="13" t="s">
        <v>110</v>
      </c>
      <c r="B76" s="61">
        <v>0</v>
      </c>
      <c r="C76" s="61">
        <v>0</v>
      </c>
      <c r="D76" s="72">
        <v>3183297.83</v>
      </c>
      <c r="E76" s="91" t="e">
        <f t="shared" si="0"/>
        <v>#DIV/0!</v>
      </c>
      <c r="F76" s="91">
        <f t="shared" si="1"/>
        <v>0</v>
      </c>
      <c r="G76" s="92"/>
      <c r="H76" s="92"/>
    </row>
    <row r="77" spans="1:8" s="1" customFormat="1" ht="38.25">
      <c r="A77" s="13" t="s">
        <v>222</v>
      </c>
      <c r="B77" s="61">
        <v>0</v>
      </c>
      <c r="C77" s="61">
        <v>0</v>
      </c>
      <c r="D77" s="49">
        <v>112273.16</v>
      </c>
      <c r="E77" s="91" t="e">
        <f t="shared" si="0"/>
        <v>#DIV/0!</v>
      </c>
      <c r="F77" s="91">
        <f t="shared" si="1"/>
        <v>0</v>
      </c>
      <c r="G77" s="92"/>
      <c r="H77" s="92"/>
    </row>
    <row r="78" spans="1:8" s="1" customFormat="1" ht="33" hidden="1" customHeight="1">
      <c r="A78" s="13" t="s">
        <v>206</v>
      </c>
      <c r="B78" s="61">
        <v>0</v>
      </c>
      <c r="C78" s="61">
        <v>0</v>
      </c>
      <c r="D78" s="49">
        <v>0</v>
      </c>
      <c r="E78" s="8" t="e">
        <f t="shared" si="0"/>
        <v>#DIV/0!</v>
      </c>
      <c r="F78" s="8" t="e">
        <f t="shared" si="1"/>
        <v>#DIV/0!</v>
      </c>
    </row>
    <row r="79" spans="1:8" s="1" customFormat="1">
      <c r="A79" s="10" t="s">
        <v>111</v>
      </c>
      <c r="B79" s="48">
        <v>1330000</v>
      </c>
      <c r="C79" s="48">
        <v>854648.98</v>
      </c>
      <c r="D79" s="48">
        <v>1347428.56</v>
      </c>
      <c r="E79" s="8">
        <f t="shared" si="0"/>
        <v>64.259321804511274</v>
      </c>
      <c r="F79" s="8">
        <f t="shared" si="1"/>
        <v>63.428147908635694</v>
      </c>
    </row>
    <row r="80" spans="1:8" s="1" customFormat="1">
      <c r="A80" s="15" t="s">
        <v>126</v>
      </c>
      <c r="B80" s="48">
        <f>SUM(B81:B87)</f>
        <v>4601140.3</v>
      </c>
      <c r="C80" s="48">
        <f>SUM(C81:C87)</f>
        <v>2631173.44</v>
      </c>
      <c r="D80" s="48">
        <f>SUM(D81:D87)</f>
        <v>2129167.2999999998</v>
      </c>
      <c r="E80" s="8">
        <f t="shared" si="0"/>
        <v>57.185246883256312</v>
      </c>
      <c r="F80" s="8">
        <f t="shared" si="1"/>
        <v>123.57758077535759</v>
      </c>
    </row>
    <row r="81" spans="1:7" s="55" customFormat="1" ht="15" hidden="1" customHeight="1">
      <c r="A81" s="16" t="s">
        <v>223</v>
      </c>
      <c r="B81" s="49">
        <v>0</v>
      </c>
      <c r="C81" s="49">
        <v>0</v>
      </c>
      <c r="D81" s="49">
        <v>0</v>
      </c>
      <c r="E81" s="8" t="e">
        <f t="shared" si="0"/>
        <v>#DIV/0!</v>
      </c>
      <c r="F81" s="8" t="e">
        <f t="shared" si="1"/>
        <v>#DIV/0!</v>
      </c>
    </row>
    <row r="82" spans="1:7" s="1" customFormat="1" ht="24" hidden="1" customHeight="1">
      <c r="A82" s="16" t="s">
        <v>260</v>
      </c>
      <c r="B82" s="49">
        <v>0</v>
      </c>
      <c r="C82" s="49">
        <v>0</v>
      </c>
      <c r="D82" s="49"/>
      <c r="E82" s="8" t="e">
        <f t="shared" ref="E82:E87" si="7">C82/B82*100</f>
        <v>#DIV/0!</v>
      </c>
      <c r="F82" s="8" t="e">
        <f t="shared" si="1"/>
        <v>#DIV/0!</v>
      </c>
    </row>
    <row r="83" spans="1:7" s="1" customFormat="1" ht="17.25" hidden="1" customHeight="1">
      <c r="A83" s="17" t="s">
        <v>127</v>
      </c>
      <c r="B83" s="49">
        <v>0</v>
      </c>
      <c r="C83" s="49">
        <v>0</v>
      </c>
      <c r="D83" s="49">
        <v>0</v>
      </c>
      <c r="E83" s="8" t="e">
        <f t="shared" si="7"/>
        <v>#DIV/0!</v>
      </c>
      <c r="F83" s="8" t="e">
        <f>C83/D83*100</f>
        <v>#DIV/0!</v>
      </c>
    </row>
    <row r="84" spans="1:7" s="1" customFormat="1" hidden="1">
      <c r="A84" s="17" t="s">
        <v>128</v>
      </c>
      <c r="B84" s="49">
        <v>0</v>
      </c>
      <c r="C84" s="49">
        <v>0</v>
      </c>
      <c r="D84" s="49">
        <v>0</v>
      </c>
      <c r="E84" s="8" t="e">
        <f t="shared" si="7"/>
        <v>#DIV/0!</v>
      </c>
      <c r="F84" s="8" t="e">
        <f>C84/D84*100</f>
        <v>#DIV/0!</v>
      </c>
    </row>
    <row r="85" spans="1:7" s="1" customFormat="1" ht="12" hidden="1" customHeight="1">
      <c r="A85" s="18" t="s">
        <v>128</v>
      </c>
      <c r="B85" s="49">
        <v>0</v>
      </c>
      <c r="C85" s="49">
        <v>0</v>
      </c>
      <c r="D85" s="49">
        <v>0</v>
      </c>
      <c r="E85" s="8" t="e">
        <f t="shared" si="7"/>
        <v>#DIV/0!</v>
      </c>
      <c r="F85" s="8" t="e">
        <f>C85/D85*100</f>
        <v>#DIV/0!</v>
      </c>
    </row>
    <row r="86" spans="1:7" s="1" customFormat="1">
      <c r="A86" s="18" t="s">
        <v>265</v>
      </c>
      <c r="B86" s="49">
        <v>4601140.3</v>
      </c>
      <c r="C86" s="49">
        <v>2631173.44</v>
      </c>
      <c r="D86" s="49">
        <v>1326.8</v>
      </c>
      <c r="E86" s="8">
        <f t="shared" si="7"/>
        <v>57.185246883256312</v>
      </c>
      <c r="F86" s="8">
        <f>C86/D86*100</f>
        <v>198309.72565571297</v>
      </c>
    </row>
    <row r="87" spans="1:7" s="1" customFormat="1" ht="17.25" customHeight="1">
      <c r="A87" s="19" t="s">
        <v>186</v>
      </c>
      <c r="B87" s="49">
        <v>0</v>
      </c>
      <c r="C87" s="49">
        <v>0</v>
      </c>
      <c r="D87" s="49">
        <v>2127840.5</v>
      </c>
      <c r="E87" s="20" t="e">
        <f t="shared" si="7"/>
        <v>#DIV/0!</v>
      </c>
      <c r="F87" s="20">
        <f>C87/D87*100</f>
        <v>0</v>
      </c>
    </row>
    <row r="88" spans="1:7" s="1" customFormat="1">
      <c r="A88" s="41" t="s">
        <v>18</v>
      </c>
      <c r="B88" s="78">
        <f>B4</f>
        <v>155450000.30000001</v>
      </c>
      <c r="C88" s="78">
        <f>C4</f>
        <v>134712944.19999999</v>
      </c>
      <c r="D88" s="78">
        <f>D4</f>
        <v>138128102.28</v>
      </c>
      <c r="E88" s="6">
        <f t="shared" ref="E88:E177" si="8">C88/B88*100</f>
        <v>86.659983235780018</v>
      </c>
      <c r="F88" s="6">
        <f t="shared" ref="F88:F204" si="9">C88/D88*100</f>
        <v>97.527542894148269</v>
      </c>
    </row>
    <row r="89" spans="1:7" s="1" customFormat="1">
      <c r="A89" s="42" t="s">
        <v>17</v>
      </c>
      <c r="B89" s="78">
        <f>B90+B241+B244+B248</f>
        <v>640810073.94000006</v>
      </c>
      <c r="C89" s="78">
        <f>C90+C241+C244+C248</f>
        <v>521706182.51999992</v>
      </c>
      <c r="D89" s="78">
        <f>D90+D241+D244+D248</f>
        <v>458383139.88000005</v>
      </c>
      <c r="E89" s="6">
        <f t="shared" si="8"/>
        <v>81.413542598090928</v>
      </c>
      <c r="F89" s="6">
        <f t="shared" si="9"/>
        <v>113.81443537748295</v>
      </c>
    </row>
    <row r="90" spans="1:7" s="35" customFormat="1">
      <c r="A90" s="24" t="s">
        <v>48</v>
      </c>
      <c r="B90" s="52">
        <f>B91+B95+B192+B230</f>
        <v>641466418</v>
      </c>
      <c r="C90" s="52">
        <f>C91+C95+C192+C230</f>
        <v>523188329.62999994</v>
      </c>
      <c r="D90" s="52">
        <f>D91+D95+D192+D230</f>
        <v>457211333.97000003</v>
      </c>
      <c r="E90" s="20">
        <f t="shared" si="8"/>
        <v>81.561296889278452</v>
      </c>
      <c r="F90" s="20">
        <f t="shared" si="9"/>
        <v>114.43030624090544</v>
      </c>
    </row>
    <row r="91" spans="1:7" s="35" customFormat="1">
      <c r="A91" s="24" t="s">
        <v>54</v>
      </c>
      <c r="B91" s="52">
        <f>B92+B93+B94</f>
        <v>85749600</v>
      </c>
      <c r="C91" s="52">
        <f>C92+C93+C94</f>
        <v>72818200</v>
      </c>
      <c r="D91" s="52">
        <f>D92+D93+D94</f>
        <v>24224000</v>
      </c>
      <c r="E91" s="20">
        <f t="shared" si="8"/>
        <v>84.919579799789162</v>
      </c>
      <c r="F91" s="20">
        <f t="shared" si="9"/>
        <v>300.60353368560106</v>
      </c>
    </row>
    <row r="92" spans="1:7" s="35" customFormat="1">
      <c r="A92" s="25" t="s">
        <v>213</v>
      </c>
      <c r="B92" s="93">
        <v>85749600</v>
      </c>
      <c r="C92" s="93">
        <v>72818200</v>
      </c>
      <c r="D92" s="49">
        <v>20240000</v>
      </c>
      <c r="E92" s="20">
        <f t="shared" si="8"/>
        <v>84.919579799789162</v>
      </c>
      <c r="F92" s="20">
        <f t="shared" si="9"/>
        <v>359.77371541501975</v>
      </c>
    </row>
    <row r="93" spans="1:7" s="35" customFormat="1" ht="13.5" customHeight="1">
      <c r="A93" s="19" t="s">
        <v>55</v>
      </c>
      <c r="B93" s="93">
        <v>0</v>
      </c>
      <c r="C93" s="93">
        <v>0</v>
      </c>
      <c r="D93" s="49">
        <v>3984000</v>
      </c>
      <c r="E93" s="20" t="e">
        <f t="shared" si="8"/>
        <v>#DIV/0!</v>
      </c>
      <c r="F93" s="20">
        <f t="shared" si="9"/>
        <v>0</v>
      </c>
    </row>
    <row r="94" spans="1:7" s="35" customFormat="1" hidden="1">
      <c r="A94" s="19" t="s">
        <v>129</v>
      </c>
      <c r="B94" s="49"/>
      <c r="C94" s="49"/>
      <c r="D94" s="49"/>
      <c r="E94" s="20" t="e">
        <f t="shared" si="8"/>
        <v>#DIV/0!</v>
      </c>
      <c r="F94" s="20" t="e">
        <f t="shared" si="9"/>
        <v>#DIV/0!</v>
      </c>
    </row>
    <row r="95" spans="1:7" s="35" customFormat="1" ht="23.25" customHeight="1">
      <c r="A95" s="24" t="s">
        <v>16</v>
      </c>
      <c r="B95" s="48">
        <f>B101+B103+B104+B105+B107+B106+B109+B115+B137+B142+B143+B110+B131+B132+B111+B119+B120+B122+B123+B125+B126+B127+B129+B128+B130+B124+B121</f>
        <v>191566011.12</v>
      </c>
      <c r="C95" s="48">
        <f>C101+C103+C104+C105+C107+C106+C109+C115+C137+C142+C143+C110+C131+C132+C111+C119+C120+C122+C123+C125+C126+C127+C129+C128+C130+C124+C121</f>
        <v>168808291.56999996</v>
      </c>
      <c r="D95" s="48">
        <f>D101+D103+D104+D105+D107+D106+D109+D115+D137+D142+D143+D110+D131+D132+D111+D119+D120+D122+D123+D125+D126+D127+D129+D128+D130+D124+D121</f>
        <v>146646063.14000002</v>
      </c>
      <c r="E95" s="20">
        <f t="shared" si="8"/>
        <v>88.120168386371915</v>
      </c>
      <c r="F95" s="20">
        <f t="shared" si="9"/>
        <v>115.11273330866176</v>
      </c>
      <c r="G95" s="102"/>
    </row>
    <row r="96" spans="1:7" s="35" customFormat="1" hidden="1">
      <c r="A96" s="19" t="s">
        <v>86</v>
      </c>
      <c r="B96" s="49">
        <f>B98+B99+B100</f>
        <v>0</v>
      </c>
      <c r="C96" s="49">
        <f>C98+C99+C100</f>
        <v>0</v>
      </c>
      <c r="D96" s="49">
        <v>0</v>
      </c>
      <c r="E96" s="20" t="e">
        <f t="shared" si="8"/>
        <v>#DIV/0!</v>
      </c>
      <c r="F96" s="20" t="e">
        <f t="shared" si="9"/>
        <v>#DIV/0!</v>
      </c>
    </row>
    <row r="97" spans="1:6" s="35" customFormat="1" hidden="1">
      <c r="A97" s="26" t="s">
        <v>112</v>
      </c>
      <c r="B97" s="50"/>
      <c r="C97" s="50"/>
      <c r="D97" s="49"/>
      <c r="E97" s="20" t="e">
        <f t="shared" si="8"/>
        <v>#DIV/0!</v>
      </c>
      <c r="F97" s="20" t="e">
        <f t="shared" si="9"/>
        <v>#DIV/0!</v>
      </c>
    </row>
    <row r="98" spans="1:6" s="35" customFormat="1" hidden="1">
      <c r="A98" s="26" t="s">
        <v>102</v>
      </c>
      <c r="B98" s="49">
        <v>0</v>
      </c>
      <c r="C98" s="49">
        <v>0</v>
      </c>
      <c r="D98" s="49">
        <v>0</v>
      </c>
      <c r="E98" s="20" t="e">
        <f t="shared" si="8"/>
        <v>#DIV/0!</v>
      </c>
      <c r="F98" s="20" t="e">
        <f t="shared" si="9"/>
        <v>#DIV/0!</v>
      </c>
    </row>
    <row r="99" spans="1:6" s="35" customFormat="1" ht="25.5" hidden="1">
      <c r="A99" s="26" t="s">
        <v>103</v>
      </c>
      <c r="B99" s="49">
        <v>0</v>
      </c>
      <c r="C99" s="49">
        <v>0</v>
      </c>
      <c r="D99" s="49">
        <v>0</v>
      </c>
      <c r="E99" s="20" t="e">
        <f t="shared" si="8"/>
        <v>#DIV/0!</v>
      </c>
      <c r="F99" s="20" t="e">
        <f t="shared" si="9"/>
        <v>#DIV/0!</v>
      </c>
    </row>
    <row r="100" spans="1:6" s="35" customFormat="1" ht="25.5" hidden="1">
      <c r="A100" s="26" t="s">
        <v>105</v>
      </c>
      <c r="B100" s="49">
        <v>0</v>
      </c>
      <c r="C100" s="49">
        <v>0</v>
      </c>
      <c r="D100" s="49">
        <v>0</v>
      </c>
      <c r="E100" s="20" t="e">
        <f t="shared" si="8"/>
        <v>#DIV/0!</v>
      </c>
      <c r="F100" s="20" t="e">
        <f t="shared" si="9"/>
        <v>#DIV/0!</v>
      </c>
    </row>
    <row r="101" spans="1:6" s="35" customFormat="1" ht="25.5" hidden="1">
      <c r="A101" s="19" t="s">
        <v>136</v>
      </c>
      <c r="B101" s="49">
        <v>0</v>
      </c>
      <c r="C101" s="49">
        <v>0</v>
      </c>
      <c r="D101" s="49">
        <v>0</v>
      </c>
      <c r="E101" s="20" t="e">
        <f t="shared" si="8"/>
        <v>#DIV/0!</v>
      </c>
      <c r="F101" s="20" t="e">
        <f t="shared" si="9"/>
        <v>#DIV/0!</v>
      </c>
    </row>
    <row r="102" spans="1:6" s="35" customFormat="1" ht="25.5" hidden="1">
      <c r="A102" s="19" t="s">
        <v>142</v>
      </c>
      <c r="B102" s="49"/>
      <c r="C102" s="49"/>
      <c r="D102" s="49"/>
      <c r="E102" s="20" t="e">
        <f t="shared" si="8"/>
        <v>#DIV/0!</v>
      </c>
      <c r="F102" s="20" t="e">
        <f t="shared" si="9"/>
        <v>#DIV/0!</v>
      </c>
    </row>
    <row r="103" spans="1:6" s="35" customFormat="1" ht="42.75" hidden="1" customHeight="1">
      <c r="A103" s="19" t="s">
        <v>137</v>
      </c>
      <c r="B103" s="49">
        <v>0</v>
      </c>
      <c r="C103" s="49">
        <v>0</v>
      </c>
      <c r="D103" s="49">
        <v>0</v>
      </c>
      <c r="E103" s="20" t="e">
        <f t="shared" si="8"/>
        <v>#DIV/0!</v>
      </c>
      <c r="F103" s="20" t="e">
        <f t="shared" si="9"/>
        <v>#DIV/0!</v>
      </c>
    </row>
    <row r="104" spans="1:6" s="35" customFormat="1" ht="45.75" hidden="1" customHeight="1">
      <c r="A104" s="19" t="s">
        <v>145</v>
      </c>
      <c r="B104" s="49">
        <v>0</v>
      </c>
      <c r="C104" s="49">
        <v>0</v>
      </c>
      <c r="D104" s="49">
        <v>0</v>
      </c>
      <c r="E104" s="20" t="e">
        <f t="shared" si="8"/>
        <v>#DIV/0!</v>
      </c>
      <c r="F104" s="20" t="e">
        <f t="shared" si="9"/>
        <v>#DIV/0!</v>
      </c>
    </row>
    <row r="105" spans="1:6" s="35" customFormat="1" ht="51" hidden="1" customHeight="1">
      <c r="A105" s="19" t="s">
        <v>232</v>
      </c>
      <c r="B105" s="49"/>
      <c r="C105" s="49"/>
      <c r="D105" s="49">
        <v>0</v>
      </c>
      <c r="E105" s="20" t="e">
        <f t="shared" si="8"/>
        <v>#DIV/0!</v>
      </c>
      <c r="F105" s="20" t="e">
        <f t="shared" si="9"/>
        <v>#DIV/0!</v>
      </c>
    </row>
    <row r="106" spans="1:6" s="35" customFormat="1" ht="47.25" hidden="1" customHeight="1">
      <c r="A106" s="19" t="s">
        <v>203</v>
      </c>
      <c r="B106" s="49">
        <v>0</v>
      </c>
      <c r="C106" s="49">
        <v>0</v>
      </c>
      <c r="D106" s="49">
        <v>0</v>
      </c>
      <c r="E106" s="20" t="e">
        <f t="shared" si="8"/>
        <v>#DIV/0!</v>
      </c>
      <c r="F106" s="20" t="e">
        <f t="shared" si="9"/>
        <v>#DIV/0!</v>
      </c>
    </row>
    <row r="107" spans="1:6" s="35" customFormat="1" ht="48.75" hidden="1" customHeight="1">
      <c r="A107" s="19" t="s">
        <v>181</v>
      </c>
      <c r="B107" s="49">
        <v>0</v>
      </c>
      <c r="C107" s="49">
        <v>0</v>
      </c>
      <c r="D107" s="49">
        <v>0</v>
      </c>
      <c r="E107" s="20" t="e">
        <f t="shared" si="8"/>
        <v>#DIV/0!</v>
      </c>
      <c r="F107" s="20" t="e">
        <f t="shared" si="9"/>
        <v>#DIV/0!</v>
      </c>
    </row>
    <row r="108" spans="1:6" s="35" customFormat="1" ht="49.5" hidden="1" customHeight="1">
      <c r="A108" s="19" t="s">
        <v>146</v>
      </c>
      <c r="B108" s="49"/>
      <c r="C108" s="49"/>
      <c r="D108" s="49"/>
      <c r="E108" s="20" t="e">
        <f t="shared" si="8"/>
        <v>#DIV/0!</v>
      </c>
      <c r="F108" s="20" t="e">
        <f t="shared" si="9"/>
        <v>#DIV/0!</v>
      </c>
    </row>
    <row r="109" spans="1:6" s="35" customFormat="1" ht="42.75" hidden="1" customHeight="1">
      <c r="A109" s="19" t="s">
        <v>87</v>
      </c>
      <c r="B109" s="49">
        <v>0</v>
      </c>
      <c r="C109" s="49">
        <v>0</v>
      </c>
      <c r="D109" s="49">
        <v>0</v>
      </c>
      <c r="E109" s="20" t="e">
        <f t="shared" si="8"/>
        <v>#DIV/0!</v>
      </c>
      <c r="F109" s="20" t="e">
        <f t="shared" si="9"/>
        <v>#DIV/0!</v>
      </c>
    </row>
    <row r="110" spans="1:6" s="35" customFormat="1" ht="40.5" hidden="1" customHeight="1">
      <c r="A110" s="27" t="s">
        <v>108</v>
      </c>
      <c r="B110" s="49">
        <v>0</v>
      </c>
      <c r="C110" s="49">
        <v>0</v>
      </c>
      <c r="D110" s="49">
        <v>0</v>
      </c>
      <c r="E110" s="20" t="e">
        <f t="shared" si="8"/>
        <v>#DIV/0!</v>
      </c>
      <c r="F110" s="20" t="e">
        <f t="shared" si="9"/>
        <v>#DIV/0!</v>
      </c>
    </row>
    <row r="111" spans="1:6" s="35" customFormat="1" ht="51">
      <c r="A111" s="28" t="s">
        <v>224</v>
      </c>
      <c r="B111" s="49">
        <f>B112+B113+B114</f>
        <v>23215207</v>
      </c>
      <c r="C111" s="49">
        <v>22297618.379999999</v>
      </c>
      <c r="D111" s="49">
        <v>20354396</v>
      </c>
      <c r="E111" s="20">
        <f t="shared" si="8"/>
        <v>96.04746742081602</v>
      </c>
      <c r="F111" s="20">
        <f t="shared" si="9"/>
        <v>109.54694199719806</v>
      </c>
    </row>
    <row r="112" spans="1:6" s="57" customFormat="1" ht="25.5">
      <c r="A112" s="29" t="s">
        <v>225</v>
      </c>
      <c r="B112" s="50">
        <v>13756100</v>
      </c>
      <c r="C112" s="50">
        <v>13494589.380000001</v>
      </c>
      <c r="D112" s="50">
        <v>11880077</v>
      </c>
      <c r="E112" s="56">
        <f t="shared" si="8"/>
        <v>98.098947957633342</v>
      </c>
      <c r="F112" s="56">
        <f t="shared" si="9"/>
        <v>113.59008346494726</v>
      </c>
    </row>
    <row r="113" spans="1:9" s="57" customFormat="1" ht="25.5">
      <c r="A113" s="29" t="s">
        <v>199</v>
      </c>
      <c r="B113" s="50">
        <v>0</v>
      </c>
      <c r="C113" s="50">
        <v>0</v>
      </c>
      <c r="D113" s="50">
        <v>5531902.6799999997</v>
      </c>
      <c r="E113" s="56" t="e">
        <f t="shared" si="8"/>
        <v>#DIV/0!</v>
      </c>
      <c r="F113" s="56">
        <f t="shared" si="9"/>
        <v>0</v>
      </c>
    </row>
    <row r="114" spans="1:9" s="57" customFormat="1" ht="25.5">
      <c r="A114" s="29" t="s">
        <v>200</v>
      </c>
      <c r="B114" s="50">
        <v>9459107</v>
      </c>
      <c r="C114" s="50">
        <v>8803029</v>
      </c>
      <c r="D114" s="50">
        <v>825800</v>
      </c>
      <c r="E114" s="56">
        <f t="shared" si="8"/>
        <v>93.064059852584393</v>
      </c>
      <c r="F114" s="56">
        <f t="shared" si="9"/>
        <v>1066.0001210946962</v>
      </c>
    </row>
    <row r="115" spans="1:9" s="35" customFormat="1" ht="51" hidden="1">
      <c r="A115" s="28" t="s">
        <v>92</v>
      </c>
      <c r="B115" s="49">
        <f>B116+B117+B118</f>
        <v>0</v>
      </c>
      <c r="C115" s="49">
        <f>C116+C117+C118</f>
        <v>0</v>
      </c>
      <c r="D115" s="49">
        <v>0</v>
      </c>
      <c r="E115" s="20" t="e">
        <f t="shared" si="8"/>
        <v>#DIV/0!</v>
      </c>
      <c r="F115" s="20" t="e">
        <f t="shared" si="9"/>
        <v>#DIV/0!</v>
      </c>
      <c r="G115" s="53"/>
      <c r="H115" s="53"/>
      <c r="I115" s="54"/>
    </row>
    <row r="116" spans="1:9" s="35" customFormat="1" ht="25.5" hidden="1">
      <c r="A116" s="29" t="s">
        <v>198</v>
      </c>
      <c r="B116" s="50">
        <v>0</v>
      </c>
      <c r="C116" s="50">
        <v>0</v>
      </c>
      <c r="D116" s="49">
        <v>0</v>
      </c>
      <c r="E116" s="20" t="e">
        <f t="shared" si="8"/>
        <v>#DIV/0!</v>
      </c>
      <c r="F116" s="20" t="e">
        <f t="shared" si="9"/>
        <v>#DIV/0!</v>
      </c>
    </row>
    <row r="117" spans="1:9" s="35" customFormat="1" ht="25.5" hidden="1">
      <c r="A117" s="29" t="s">
        <v>199</v>
      </c>
      <c r="B117" s="50">
        <v>0</v>
      </c>
      <c r="C117" s="50">
        <v>0</v>
      </c>
      <c r="D117" s="50">
        <v>0</v>
      </c>
      <c r="E117" s="20" t="e">
        <f t="shared" si="8"/>
        <v>#DIV/0!</v>
      </c>
      <c r="F117" s="20" t="e">
        <f t="shared" si="9"/>
        <v>#DIV/0!</v>
      </c>
    </row>
    <row r="118" spans="1:9" s="35" customFormat="1" ht="25.5" hidden="1">
      <c r="A118" s="29" t="s">
        <v>200</v>
      </c>
      <c r="B118" s="50">
        <v>0</v>
      </c>
      <c r="C118" s="50">
        <v>0</v>
      </c>
      <c r="D118" s="49">
        <v>0</v>
      </c>
      <c r="E118" s="20" t="e">
        <f t="shared" si="8"/>
        <v>#DIV/0!</v>
      </c>
      <c r="F118" s="20" t="e">
        <f t="shared" si="9"/>
        <v>#DIV/0!</v>
      </c>
    </row>
    <row r="119" spans="1:9" s="35" customFormat="1" ht="25.5">
      <c r="A119" s="28" t="s">
        <v>226</v>
      </c>
      <c r="B119" s="49">
        <v>1252915.1000000001</v>
      </c>
      <c r="C119" s="49">
        <v>0</v>
      </c>
      <c r="D119" s="49">
        <v>10240200</v>
      </c>
      <c r="E119" s="20">
        <f t="shared" si="8"/>
        <v>0</v>
      </c>
      <c r="F119" s="20">
        <f t="shared" si="9"/>
        <v>0</v>
      </c>
    </row>
    <row r="120" spans="1:9" s="35" customFormat="1" ht="51">
      <c r="A120" s="28" t="s">
        <v>227</v>
      </c>
      <c r="B120" s="49">
        <v>369394</v>
      </c>
      <c r="C120" s="49">
        <v>358736.58</v>
      </c>
      <c r="D120" s="49">
        <v>0</v>
      </c>
      <c r="E120" s="20">
        <f t="shared" si="8"/>
        <v>97.114890875325528</v>
      </c>
      <c r="F120" s="20" t="e">
        <f t="shared" si="9"/>
        <v>#DIV/0!</v>
      </c>
    </row>
    <row r="121" spans="1:9" s="35" customFormat="1" ht="25.5">
      <c r="A121" s="28" t="s">
        <v>256</v>
      </c>
      <c r="B121" s="49">
        <v>2971802.28</v>
      </c>
      <c r="C121" s="49">
        <v>2967479.04</v>
      </c>
      <c r="D121" s="49">
        <v>0</v>
      </c>
      <c r="E121" s="20">
        <f t="shared" si="8"/>
        <v>99.854524642197944</v>
      </c>
      <c r="F121" s="20" t="e">
        <f t="shared" si="9"/>
        <v>#DIV/0!</v>
      </c>
    </row>
    <row r="122" spans="1:9" s="35" customFormat="1" ht="38.25">
      <c r="A122" s="28" t="s">
        <v>228</v>
      </c>
      <c r="B122" s="49">
        <v>575656.56000000006</v>
      </c>
      <c r="C122" s="49">
        <v>575656.56000000006</v>
      </c>
      <c r="D122" s="49">
        <v>0</v>
      </c>
      <c r="E122" s="20">
        <f t="shared" si="8"/>
        <v>100</v>
      </c>
      <c r="F122" s="20" t="e">
        <f t="shared" si="9"/>
        <v>#DIV/0!</v>
      </c>
    </row>
    <row r="123" spans="1:9" s="35" customFormat="1" ht="38.25">
      <c r="A123" s="28" t="s">
        <v>229</v>
      </c>
      <c r="B123" s="49">
        <v>11226314</v>
      </c>
      <c r="C123" s="49">
        <v>6201784.8899999997</v>
      </c>
      <c r="D123" s="49">
        <v>7108265.5599999996</v>
      </c>
      <c r="E123" s="20">
        <f t="shared" ref="E123:E130" si="10">C123/B123*100</f>
        <v>55.243287244593361</v>
      </c>
      <c r="F123" s="20">
        <f t="shared" ref="F123:F130" si="11">C123/D123*100</f>
        <v>87.247512598558572</v>
      </c>
    </row>
    <row r="124" spans="1:9" s="35" customFormat="1" ht="25.5">
      <c r="A124" s="28" t="s">
        <v>255</v>
      </c>
      <c r="B124" s="49">
        <v>2133434.4500000002</v>
      </c>
      <c r="C124" s="49">
        <v>2133434.4500000002</v>
      </c>
      <c r="D124" s="49"/>
      <c r="E124" s="20">
        <f t="shared" si="10"/>
        <v>100</v>
      </c>
      <c r="F124" s="20"/>
    </row>
    <row r="125" spans="1:9" s="35" customFormat="1" ht="25.5">
      <c r="A125" s="28" t="s">
        <v>230</v>
      </c>
      <c r="B125" s="49">
        <v>4612521.66</v>
      </c>
      <c r="C125" s="49">
        <v>4612521.66</v>
      </c>
      <c r="D125" s="49">
        <v>6384368.1500000004</v>
      </c>
      <c r="E125" s="20">
        <f t="shared" si="10"/>
        <v>100</v>
      </c>
      <c r="F125" s="20">
        <f t="shared" si="11"/>
        <v>72.247112817264451</v>
      </c>
    </row>
    <row r="126" spans="1:9" s="35" customFormat="1" ht="25.5">
      <c r="A126" s="28" t="s">
        <v>231</v>
      </c>
      <c r="B126" s="49">
        <v>5114138.8</v>
      </c>
      <c r="C126" s="49">
        <v>5114138.8</v>
      </c>
      <c r="D126" s="49">
        <v>5135809.3</v>
      </c>
      <c r="E126" s="20">
        <f t="shared" si="10"/>
        <v>100</v>
      </c>
      <c r="F126" s="20">
        <f t="shared" si="11"/>
        <v>99.578050921789483</v>
      </c>
    </row>
    <row r="127" spans="1:9" s="35" customFormat="1" ht="25.5">
      <c r="A127" s="28" t="s">
        <v>232</v>
      </c>
      <c r="B127" s="49">
        <v>4215050.51</v>
      </c>
      <c r="C127" s="49">
        <v>4178230.85</v>
      </c>
      <c r="D127" s="49">
        <v>958585.86</v>
      </c>
      <c r="E127" s="20">
        <f t="shared" si="10"/>
        <v>99.126471677797284</v>
      </c>
      <c r="F127" s="20">
        <f t="shared" si="11"/>
        <v>435.87445051609672</v>
      </c>
    </row>
    <row r="128" spans="1:9" s="35" customFormat="1" ht="25.5">
      <c r="A128" s="28" t="s">
        <v>233</v>
      </c>
      <c r="B128" s="49">
        <v>217396.33</v>
      </c>
      <c r="C128" s="49">
        <v>217396.33</v>
      </c>
      <c r="D128" s="49">
        <v>0</v>
      </c>
      <c r="E128" s="20">
        <f t="shared" si="10"/>
        <v>100</v>
      </c>
      <c r="F128" s="20" t="e">
        <f t="shared" si="11"/>
        <v>#DIV/0!</v>
      </c>
    </row>
    <row r="129" spans="1:6" s="35" customFormat="1" ht="25.5">
      <c r="A129" s="28" t="s">
        <v>234</v>
      </c>
      <c r="B129" s="49">
        <v>57493330.590000004</v>
      </c>
      <c r="C129" s="49">
        <v>50912187.619999997</v>
      </c>
      <c r="D129" s="49">
        <v>32106572.609999999</v>
      </c>
      <c r="E129" s="20">
        <f t="shared" si="10"/>
        <v>88.553206254596972</v>
      </c>
      <c r="F129" s="20">
        <f t="shared" si="11"/>
        <v>158.57247747504118</v>
      </c>
    </row>
    <row r="130" spans="1:6" s="35" customFormat="1" ht="37.5" customHeight="1">
      <c r="A130" s="28" t="s">
        <v>235</v>
      </c>
      <c r="B130" s="49">
        <v>6238721.21</v>
      </c>
      <c r="C130" s="49">
        <v>6235947.5099999998</v>
      </c>
      <c r="D130" s="49">
        <v>8746813.8399999999</v>
      </c>
      <c r="E130" s="20">
        <f t="shared" si="10"/>
        <v>99.955540568224876</v>
      </c>
      <c r="F130" s="20">
        <f t="shared" si="11"/>
        <v>71.293931985638324</v>
      </c>
    </row>
    <row r="131" spans="1:6" s="35" customFormat="1" ht="39" hidden="1" customHeight="1">
      <c r="A131" s="28" t="s">
        <v>196</v>
      </c>
      <c r="B131" s="49">
        <v>0</v>
      </c>
      <c r="C131" s="49">
        <v>0</v>
      </c>
      <c r="D131" s="49">
        <v>0</v>
      </c>
      <c r="E131" s="20" t="e">
        <f t="shared" si="8"/>
        <v>#DIV/0!</v>
      </c>
      <c r="F131" s="20" t="e">
        <f t="shared" si="9"/>
        <v>#DIV/0!</v>
      </c>
    </row>
    <row r="132" spans="1:6" s="35" customFormat="1" ht="32.25" customHeight="1">
      <c r="A132" s="28" t="s">
        <v>197</v>
      </c>
      <c r="B132" s="49">
        <v>0</v>
      </c>
      <c r="C132" s="49">
        <v>0</v>
      </c>
      <c r="D132" s="49">
        <v>5945480.2300000004</v>
      </c>
      <c r="E132" s="20" t="e">
        <f t="shared" si="8"/>
        <v>#DIV/0!</v>
      </c>
      <c r="F132" s="20">
        <f t="shared" si="9"/>
        <v>0</v>
      </c>
    </row>
    <row r="133" spans="1:6" s="35" customFormat="1" ht="29.25" hidden="1" customHeight="1">
      <c r="A133" s="29" t="s">
        <v>161</v>
      </c>
      <c r="B133" s="50"/>
      <c r="C133" s="50">
        <v>0</v>
      </c>
      <c r="D133" s="50">
        <v>0</v>
      </c>
      <c r="E133" s="20" t="e">
        <f t="shared" si="8"/>
        <v>#DIV/0!</v>
      </c>
      <c r="F133" s="20" t="e">
        <f t="shared" si="9"/>
        <v>#DIV/0!</v>
      </c>
    </row>
    <row r="134" spans="1:6" s="35" customFormat="1" ht="25.5" hidden="1" customHeight="1">
      <c r="A134" s="29" t="s">
        <v>162</v>
      </c>
      <c r="B134" s="50"/>
      <c r="C134" s="50">
        <v>0</v>
      </c>
      <c r="D134" s="50">
        <v>0</v>
      </c>
      <c r="E134" s="20" t="e">
        <f t="shared" si="8"/>
        <v>#DIV/0!</v>
      </c>
      <c r="F134" s="20" t="e">
        <f t="shared" si="9"/>
        <v>#DIV/0!</v>
      </c>
    </row>
    <row r="135" spans="1:6" s="35" customFormat="1" ht="33.75" hidden="1" customHeight="1">
      <c r="A135" s="30" t="s">
        <v>93</v>
      </c>
      <c r="B135" s="49">
        <v>0</v>
      </c>
      <c r="C135" s="49">
        <v>0</v>
      </c>
      <c r="D135" s="49">
        <v>0</v>
      </c>
      <c r="E135" s="20" t="e">
        <f t="shared" si="8"/>
        <v>#DIV/0!</v>
      </c>
      <c r="F135" s="20" t="e">
        <f t="shared" si="9"/>
        <v>#DIV/0!</v>
      </c>
    </row>
    <row r="136" spans="1:6" s="35" customFormat="1" ht="27.75" hidden="1" customHeight="1">
      <c r="A136" s="19" t="s">
        <v>88</v>
      </c>
      <c r="B136" s="49">
        <v>0</v>
      </c>
      <c r="C136" s="49">
        <v>0</v>
      </c>
      <c r="D136" s="49">
        <v>0</v>
      </c>
      <c r="E136" s="20" t="e">
        <f t="shared" si="8"/>
        <v>#DIV/0!</v>
      </c>
      <c r="F136" s="20" t="e">
        <f t="shared" si="9"/>
        <v>#DIV/0!</v>
      </c>
    </row>
    <row r="137" spans="1:6" s="35" customFormat="1">
      <c r="A137" s="19" t="s">
        <v>266</v>
      </c>
      <c r="B137" s="49">
        <f>B138+B139+B140+B141</f>
        <v>0</v>
      </c>
      <c r="C137" s="49">
        <f>C138+C139+C140+C141</f>
        <v>0</v>
      </c>
      <c r="D137" s="49">
        <f>D138+D139+D140+D141</f>
        <v>300000</v>
      </c>
      <c r="E137" s="20" t="e">
        <f t="shared" si="8"/>
        <v>#DIV/0!</v>
      </c>
      <c r="F137" s="20">
        <f t="shared" si="9"/>
        <v>0</v>
      </c>
    </row>
    <row r="138" spans="1:6" s="35" customFormat="1">
      <c r="A138" s="31" t="s">
        <v>104</v>
      </c>
      <c r="B138" s="50"/>
      <c r="C138" s="50"/>
      <c r="D138" s="50"/>
      <c r="E138" s="20" t="e">
        <f t="shared" si="8"/>
        <v>#DIV/0!</v>
      </c>
      <c r="F138" s="20" t="e">
        <f t="shared" si="9"/>
        <v>#DIV/0!</v>
      </c>
    </row>
    <row r="139" spans="1:6" s="35" customFormat="1">
      <c r="A139" s="26" t="s">
        <v>189</v>
      </c>
      <c r="B139" s="50">
        <v>0</v>
      </c>
      <c r="C139" s="50">
        <v>0</v>
      </c>
      <c r="D139" s="50">
        <v>300000</v>
      </c>
      <c r="E139" s="20" t="e">
        <f t="shared" si="8"/>
        <v>#DIV/0!</v>
      </c>
      <c r="F139" s="20">
        <f t="shared" si="9"/>
        <v>0</v>
      </c>
    </row>
    <row r="140" spans="1:6" s="35" customFormat="1" hidden="1">
      <c r="A140" s="32" t="s">
        <v>190</v>
      </c>
      <c r="B140" s="50">
        <v>0</v>
      </c>
      <c r="C140" s="50">
        <v>0</v>
      </c>
      <c r="D140" s="50">
        <v>0</v>
      </c>
      <c r="E140" s="20" t="e">
        <f t="shared" si="8"/>
        <v>#DIV/0!</v>
      </c>
      <c r="F140" s="20" t="e">
        <f t="shared" si="9"/>
        <v>#DIV/0!</v>
      </c>
    </row>
    <row r="141" spans="1:6" s="35" customFormat="1" ht="38.25" hidden="1">
      <c r="A141" s="32" t="s">
        <v>163</v>
      </c>
      <c r="B141" s="50">
        <v>0</v>
      </c>
      <c r="C141" s="50">
        <v>0</v>
      </c>
      <c r="D141" s="50">
        <v>0</v>
      </c>
      <c r="E141" s="20" t="e">
        <f t="shared" si="8"/>
        <v>#DIV/0!</v>
      </c>
      <c r="F141" s="20" t="e">
        <f t="shared" si="9"/>
        <v>#DIV/0!</v>
      </c>
    </row>
    <row r="142" spans="1:6" s="35" customFormat="1" ht="42.75" hidden="1" customHeight="1">
      <c r="A142" s="25" t="s">
        <v>267</v>
      </c>
      <c r="B142" s="49">
        <v>0</v>
      </c>
      <c r="C142" s="49">
        <v>0</v>
      </c>
      <c r="D142" s="49"/>
      <c r="E142" s="20" t="e">
        <f t="shared" si="8"/>
        <v>#DIV/0!</v>
      </c>
      <c r="F142" s="20" t="e">
        <f t="shared" si="9"/>
        <v>#DIV/0!</v>
      </c>
    </row>
    <row r="143" spans="1:6" s="35" customFormat="1">
      <c r="A143" s="19" t="s">
        <v>49</v>
      </c>
      <c r="B143" s="49">
        <f>SUM(B145:B191)</f>
        <v>71930128.629999995</v>
      </c>
      <c r="C143" s="49">
        <f>SUM(C145:C191)</f>
        <v>63003158.899999999</v>
      </c>
      <c r="D143" s="49">
        <v>49365571.590000004</v>
      </c>
      <c r="E143" s="20">
        <f t="shared" si="8"/>
        <v>87.589387228932594</v>
      </c>
      <c r="F143" s="20">
        <f t="shared" si="9"/>
        <v>127.62570526533226</v>
      </c>
    </row>
    <row r="144" spans="1:6" s="35" customFormat="1">
      <c r="A144" s="19" t="s">
        <v>22</v>
      </c>
      <c r="B144" s="49"/>
      <c r="C144" s="49"/>
      <c r="D144" s="49"/>
      <c r="E144" s="20" t="e">
        <f t="shared" si="8"/>
        <v>#DIV/0!</v>
      </c>
      <c r="F144" s="20" t="e">
        <f t="shared" si="9"/>
        <v>#DIV/0!</v>
      </c>
    </row>
    <row r="145" spans="1:6" s="35" customFormat="1" ht="21" customHeight="1">
      <c r="A145" s="26" t="s">
        <v>187</v>
      </c>
      <c r="B145" s="50">
        <v>57800</v>
      </c>
      <c r="C145" s="50">
        <v>57800</v>
      </c>
      <c r="D145" s="50">
        <v>67000</v>
      </c>
      <c r="E145" s="20">
        <f t="shared" si="8"/>
        <v>100</v>
      </c>
      <c r="F145" s="20">
        <f t="shared" si="9"/>
        <v>86.268656716417908</v>
      </c>
    </row>
    <row r="146" spans="1:6" s="35" customFormat="1" ht="48.75" hidden="1" customHeight="1">
      <c r="A146" s="26" t="s">
        <v>236</v>
      </c>
      <c r="B146" s="50">
        <v>0</v>
      </c>
      <c r="C146" s="50">
        <v>0</v>
      </c>
      <c r="D146" s="50">
        <v>0</v>
      </c>
      <c r="E146" s="20" t="e">
        <f t="shared" si="8"/>
        <v>#DIV/0!</v>
      </c>
      <c r="F146" s="20"/>
    </row>
    <row r="147" spans="1:6" s="35" customFormat="1" ht="45.75" hidden="1" customHeight="1">
      <c r="A147" s="26" t="s">
        <v>253</v>
      </c>
      <c r="B147" s="50">
        <v>0</v>
      </c>
      <c r="C147" s="50"/>
      <c r="D147" s="50"/>
      <c r="E147" s="20"/>
      <c r="F147" s="20"/>
    </row>
    <row r="148" spans="1:6" s="35" customFormat="1" ht="33.75" hidden="1" customHeight="1">
      <c r="A148" s="26" t="s">
        <v>155</v>
      </c>
      <c r="B148" s="50"/>
      <c r="C148" s="50">
        <v>0</v>
      </c>
      <c r="D148" s="50">
        <v>0</v>
      </c>
      <c r="E148" s="20" t="e">
        <f t="shared" si="8"/>
        <v>#DIV/0!</v>
      </c>
      <c r="F148" s="20" t="e">
        <f t="shared" si="9"/>
        <v>#DIV/0!</v>
      </c>
    </row>
    <row r="149" spans="1:6" s="35" customFormat="1" ht="36" customHeight="1">
      <c r="A149" s="26" t="s">
        <v>237</v>
      </c>
      <c r="B149" s="50">
        <v>10859800</v>
      </c>
      <c r="C149" s="50">
        <v>9770890.5800000001</v>
      </c>
      <c r="D149" s="50">
        <v>8645811</v>
      </c>
      <c r="E149" s="20">
        <f t="shared" si="8"/>
        <v>89.973025101751418</v>
      </c>
      <c r="F149" s="20">
        <f t="shared" si="9"/>
        <v>113.01300225045401</v>
      </c>
    </row>
    <row r="150" spans="1:6" s="35" customFormat="1" ht="29.25" customHeight="1">
      <c r="A150" s="26" t="s">
        <v>201</v>
      </c>
      <c r="B150" s="50"/>
      <c r="C150" s="50">
        <v>0</v>
      </c>
      <c r="D150" s="50">
        <v>0</v>
      </c>
      <c r="E150" s="20" t="e">
        <f t="shared" si="8"/>
        <v>#DIV/0!</v>
      </c>
      <c r="F150" s="20" t="e">
        <f t="shared" si="9"/>
        <v>#DIV/0!</v>
      </c>
    </row>
    <row r="151" spans="1:6" s="35" customFormat="1">
      <c r="A151" s="26" t="s">
        <v>239</v>
      </c>
      <c r="B151" s="49">
        <v>1215000</v>
      </c>
      <c r="C151" s="49">
        <v>607500</v>
      </c>
      <c r="D151" s="50">
        <v>0</v>
      </c>
      <c r="E151" s="20">
        <f t="shared" si="8"/>
        <v>50</v>
      </c>
      <c r="F151" s="20" t="e">
        <f t="shared" si="9"/>
        <v>#DIV/0!</v>
      </c>
    </row>
    <row r="152" spans="1:6" s="35" customFormat="1" ht="25.5">
      <c r="A152" s="26" t="s">
        <v>257</v>
      </c>
      <c r="B152" s="49">
        <v>976610</v>
      </c>
      <c r="C152" s="49">
        <v>488305</v>
      </c>
      <c r="D152" s="50">
        <v>0</v>
      </c>
      <c r="E152" s="20">
        <f t="shared" si="8"/>
        <v>50</v>
      </c>
      <c r="F152" s="20" t="e">
        <f t="shared" si="9"/>
        <v>#DIV/0!</v>
      </c>
    </row>
    <row r="153" spans="1:6" s="35" customFormat="1" ht="49.5" customHeight="1">
      <c r="A153" s="26" t="s">
        <v>188</v>
      </c>
      <c r="B153" s="49">
        <v>319800</v>
      </c>
      <c r="C153" s="49">
        <v>0</v>
      </c>
      <c r="D153" s="50">
        <v>16106.76</v>
      </c>
      <c r="E153" s="20">
        <f t="shared" si="8"/>
        <v>0</v>
      </c>
      <c r="F153" s="20">
        <f t="shared" si="9"/>
        <v>0</v>
      </c>
    </row>
    <row r="154" spans="1:6" s="35" customFormat="1" ht="49.5" hidden="1" customHeight="1">
      <c r="A154" s="26" t="s">
        <v>202</v>
      </c>
      <c r="B154" s="50"/>
      <c r="C154" s="50">
        <v>0</v>
      </c>
      <c r="D154" s="50">
        <v>0</v>
      </c>
      <c r="E154" s="20" t="e">
        <f t="shared" si="8"/>
        <v>#DIV/0!</v>
      </c>
      <c r="F154" s="20" t="e">
        <f t="shared" si="9"/>
        <v>#DIV/0!</v>
      </c>
    </row>
    <row r="155" spans="1:6" s="35" customFormat="1" ht="49.5" customHeight="1">
      <c r="A155" s="26" t="s">
        <v>180</v>
      </c>
      <c r="B155" s="49">
        <v>2055858</v>
      </c>
      <c r="C155" s="49">
        <v>0</v>
      </c>
      <c r="D155" s="50">
        <v>1274257.8</v>
      </c>
      <c r="E155" s="20">
        <f t="shared" si="8"/>
        <v>0</v>
      </c>
      <c r="F155" s="20">
        <f t="shared" si="9"/>
        <v>0</v>
      </c>
    </row>
    <row r="156" spans="1:6" s="35" customFormat="1" ht="49.5" customHeight="1">
      <c r="A156" s="26" t="s">
        <v>238</v>
      </c>
      <c r="B156" s="49">
        <v>2618300</v>
      </c>
      <c r="C156" s="49">
        <v>1975485</v>
      </c>
      <c r="D156" s="50">
        <v>2046704</v>
      </c>
      <c r="E156" s="20">
        <f t="shared" si="8"/>
        <v>75.449146392697557</v>
      </c>
      <c r="F156" s="20">
        <f t="shared" si="9"/>
        <v>96.52030777288752</v>
      </c>
    </row>
    <row r="157" spans="1:6" s="35" customFormat="1" ht="24.75" hidden="1" customHeight="1">
      <c r="A157" s="26" t="s">
        <v>164</v>
      </c>
      <c r="B157" s="49"/>
      <c r="C157" s="49">
        <v>0</v>
      </c>
      <c r="D157" s="50">
        <v>0</v>
      </c>
      <c r="E157" s="20" t="e">
        <f t="shared" si="8"/>
        <v>#DIV/0!</v>
      </c>
      <c r="F157" s="20" t="e">
        <f t="shared" si="9"/>
        <v>#DIV/0!</v>
      </c>
    </row>
    <row r="158" spans="1:6" s="35" customFormat="1" ht="23.25" hidden="1" customHeight="1">
      <c r="A158" s="26" t="s">
        <v>182</v>
      </c>
      <c r="B158" s="49"/>
      <c r="C158" s="49">
        <v>0</v>
      </c>
      <c r="D158" s="50">
        <v>0</v>
      </c>
      <c r="E158" s="20" t="e">
        <f t="shared" si="8"/>
        <v>#DIV/0!</v>
      </c>
      <c r="F158" s="20" t="e">
        <f t="shared" si="9"/>
        <v>#DIV/0!</v>
      </c>
    </row>
    <row r="159" spans="1:6" s="35" customFormat="1" ht="25.5">
      <c r="A159" s="26" t="s">
        <v>165</v>
      </c>
      <c r="B159" s="49">
        <v>0</v>
      </c>
      <c r="C159" s="49">
        <v>0</v>
      </c>
      <c r="D159" s="50">
        <v>5212500</v>
      </c>
      <c r="E159" s="20" t="e">
        <f t="shared" si="8"/>
        <v>#DIV/0!</v>
      </c>
      <c r="F159" s="20">
        <f t="shared" si="9"/>
        <v>0</v>
      </c>
    </row>
    <row r="160" spans="1:6" s="35" customFormat="1" ht="29.25" hidden="1" customHeight="1">
      <c r="A160" s="26" t="s">
        <v>208</v>
      </c>
      <c r="B160" s="50"/>
      <c r="C160" s="50">
        <v>0</v>
      </c>
      <c r="D160" s="50">
        <v>0</v>
      </c>
      <c r="E160" s="20" t="e">
        <f t="shared" si="8"/>
        <v>#DIV/0!</v>
      </c>
      <c r="F160" s="20" t="e">
        <f t="shared" si="9"/>
        <v>#DIV/0!</v>
      </c>
    </row>
    <row r="161" spans="1:6" s="35" customFormat="1" ht="33.75" hidden="1" customHeight="1">
      <c r="A161" s="26" t="s">
        <v>209</v>
      </c>
      <c r="B161" s="50"/>
      <c r="C161" s="50">
        <v>0</v>
      </c>
      <c r="D161" s="50"/>
      <c r="E161" s="20" t="e">
        <f t="shared" si="8"/>
        <v>#DIV/0!</v>
      </c>
      <c r="F161" s="20" t="e">
        <f t="shared" si="9"/>
        <v>#DIV/0!</v>
      </c>
    </row>
    <row r="162" spans="1:6" s="35" customFormat="1" ht="38.25">
      <c r="A162" s="26" t="s">
        <v>240</v>
      </c>
      <c r="B162" s="50">
        <v>7508575</v>
      </c>
      <c r="C162" s="50">
        <v>7471035.3099999996</v>
      </c>
      <c r="D162" s="50">
        <v>0</v>
      </c>
      <c r="E162" s="20">
        <f t="shared" si="8"/>
        <v>99.500042418168562</v>
      </c>
      <c r="F162" s="20" t="e">
        <f t="shared" si="9"/>
        <v>#DIV/0!</v>
      </c>
    </row>
    <row r="163" spans="1:6" s="35" customFormat="1" ht="25.5" hidden="1">
      <c r="A163" s="26" t="s">
        <v>116</v>
      </c>
      <c r="B163" s="50"/>
      <c r="C163" s="50"/>
      <c r="D163" s="50"/>
      <c r="E163" s="20" t="e">
        <f t="shared" si="8"/>
        <v>#DIV/0!</v>
      </c>
      <c r="F163" s="20" t="e">
        <f t="shared" si="9"/>
        <v>#DIV/0!</v>
      </c>
    </row>
    <row r="164" spans="1:6" s="35" customFormat="1" ht="82.5" customHeight="1">
      <c r="A164" s="26" t="s">
        <v>174</v>
      </c>
      <c r="B164" s="49">
        <v>0</v>
      </c>
      <c r="C164" s="49">
        <v>0</v>
      </c>
      <c r="D164" s="50">
        <v>2192117</v>
      </c>
      <c r="E164" s="20" t="e">
        <f t="shared" si="8"/>
        <v>#DIV/0!</v>
      </c>
      <c r="F164" s="20">
        <f t="shared" si="9"/>
        <v>0</v>
      </c>
    </row>
    <row r="165" spans="1:6" s="35" customFormat="1" ht="17.25" customHeight="1">
      <c r="A165" s="26" t="s">
        <v>109</v>
      </c>
      <c r="B165" s="50">
        <v>16594752.300000001</v>
      </c>
      <c r="C165" s="50">
        <v>14814253.9</v>
      </c>
      <c r="D165" s="50">
        <v>12746456.18</v>
      </c>
      <c r="E165" s="20">
        <f t="shared" si="8"/>
        <v>89.270714212468235</v>
      </c>
      <c r="F165" s="20">
        <f t="shared" si="9"/>
        <v>116.22253033156389</v>
      </c>
    </row>
    <row r="166" spans="1:6" s="35" customFormat="1" ht="18" customHeight="1">
      <c r="A166" s="26" t="s">
        <v>194</v>
      </c>
      <c r="B166" s="50">
        <v>0</v>
      </c>
      <c r="C166" s="50">
        <v>0</v>
      </c>
      <c r="D166" s="50">
        <v>0</v>
      </c>
      <c r="E166" s="20" t="e">
        <f t="shared" si="8"/>
        <v>#DIV/0!</v>
      </c>
      <c r="F166" s="20" t="e">
        <f t="shared" si="9"/>
        <v>#DIV/0!</v>
      </c>
    </row>
    <row r="167" spans="1:6" s="35" customFormat="1" ht="25.5" hidden="1" customHeight="1">
      <c r="A167" s="26" t="s">
        <v>131</v>
      </c>
      <c r="B167" s="50"/>
      <c r="C167" s="50"/>
      <c r="D167" s="50"/>
      <c r="E167" s="20" t="e">
        <f t="shared" si="8"/>
        <v>#DIV/0!</v>
      </c>
      <c r="F167" s="20" t="e">
        <f t="shared" si="9"/>
        <v>#DIV/0!</v>
      </c>
    </row>
    <row r="168" spans="1:6" s="35" customFormat="1" ht="25.5" hidden="1" customHeight="1">
      <c r="A168" s="26" t="s">
        <v>144</v>
      </c>
      <c r="B168" s="50"/>
      <c r="C168" s="50"/>
      <c r="D168" s="50"/>
      <c r="E168" s="20" t="e">
        <f t="shared" si="8"/>
        <v>#DIV/0!</v>
      </c>
      <c r="F168" s="20" t="e">
        <f t="shared" si="9"/>
        <v>#DIV/0!</v>
      </c>
    </row>
    <row r="169" spans="1:6" s="35" customFormat="1" ht="23.25" hidden="1" customHeight="1">
      <c r="A169" s="26" t="s">
        <v>130</v>
      </c>
      <c r="B169" s="50"/>
      <c r="C169" s="50"/>
      <c r="D169" s="50"/>
      <c r="E169" s="20" t="e">
        <f t="shared" si="8"/>
        <v>#DIV/0!</v>
      </c>
      <c r="F169" s="20" t="e">
        <f t="shared" si="9"/>
        <v>#DIV/0!</v>
      </c>
    </row>
    <row r="170" spans="1:6" s="35" customFormat="1" ht="24" customHeight="1">
      <c r="A170" s="33" t="s">
        <v>113</v>
      </c>
      <c r="B170" s="50">
        <v>0</v>
      </c>
      <c r="C170" s="50">
        <v>0</v>
      </c>
      <c r="D170" s="50">
        <v>3908500</v>
      </c>
      <c r="E170" s="20" t="e">
        <f t="shared" si="8"/>
        <v>#DIV/0!</v>
      </c>
      <c r="F170" s="20">
        <f t="shared" si="9"/>
        <v>0</v>
      </c>
    </row>
    <row r="171" spans="1:6" s="35" customFormat="1" ht="24.75" hidden="1" customHeight="1">
      <c r="A171" s="33" t="s">
        <v>115</v>
      </c>
      <c r="B171" s="50"/>
      <c r="C171" s="50"/>
      <c r="D171" s="50"/>
      <c r="E171" s="20" t="e">
        <f t="shared" si="8"/>
        <v>#DIV/0!</v>
      </c>
      <c r="F171" s="20" t="e">
        <f t="shared" si="9"/>
        <v>#DIV/0!</v>
      </c>
    </row>
    <row r="172" spans="1:6" s="35" customFormat="1" ht="24" hidden="1" customHeight="1">
      <c r="A172" s="33" t="s">
        <v>195</v>
      </c>
      <c r="B172" s="50"/>
      <c r="C172" s="50">
        <v>0</v>
      </c>
      <c r="D172" s="50">
        <v>0</v>
      </c>
      <c r="E172" s="20" t="e">
        <f t="shared" si="8"/>
        <v>#DIV/0!</v>
      </c>
      <c r="F172" s="20" t="e">
        <f t="shared" si="9"/>
        <v>#DIV/0!</v>
      </c>
    </row>
    <row r="173" spans="1:6" s="35" customFormat="1" ht="27.75" hidden="1" customHeight="1">
      <c r="A173" s="33" t="s">
        <v>154</v>
      </c>
      <c r="B173" s="50"/>
      <c r="C173" s="50"/>
      <c r="D173" s="50"/>
      <c r="E173" s="20" t="e">
        <f t="shared" si="8"/>
        <v>#DIV/0!</v>
      </c>
      <c r="F173" s="20" t="e">
        <f t="shared" si="9"/>
        <v>#DIV/0!</v>
      </c>
    </row>
    <row r="174" spans="1:6" s="35" customFormat="1" ht="27" hidden="1" customHeight="1">
      <c r="A174" s="33" t="s">
        <v>173</v>
      </c>
      <c r="B174" s="50"/>
      <c r="C174" s="50">
        <v>0</v>
      </c>
      <c r="D174" s="50">
        <v>0</v>
      </c>
      <c r="E174" s="20" t="e">
        <f t="shared" si="8"/>
        <v>#DIV/0!</v>
      </c>
      <c r="F174" s="20" t="e">
        <f t="shared" si="9"/>
        <v>#DIV/0!</v>
      </c>
    </row>
    <row r="175" spans="1:6" s="35" customFormat="1" ht="30.75" hidden="1" customHeight="1">
      <c r="A175" s="33" t="s">
        <v>191</v>
      </c>
      <c r="B175" s="50"/>
      <c r="C175" s="50">
        <v>0</v>
      </c>
      <c r="D175" s="50">
        <v>0</v>
      </c>
      <c r="E175" s="20" t="e">
        <f t="shared" si="8"/>
        <v>#DIV/0!</v>
      </c>
      <c r="F175" s="20" t="e">
        <f t="shared" si="9"/>
        <v>#DIV/0!</v>
      </c>
    </row>
    <row r="176" spans="1:6" s="35" customFormat="1" ht="27" hidden="1" customHeight="1">
      <c r="A176" s="33" t="s">
        <v>192</v>
      </c>
      <c r="B176" s="50"/>
      <c r="C176" s="50">
        <v>0</v>
      </c>
      <c r="D176" s="50">
        <v>0</v>
      </c>
      <c r="E176" s="20" t="e">
        <f t="shared" si="8"/>
        <v>#DIV/0!</v>
      </c>
      <c r="F176" s="20" t="e">
        <f t="shared" si="9"/>
        <v>#DIV/0!</v>
      </c>
    </row>
    <row r="177" spans="1:6" s="35" customFormat="1" ht="26.25" customHeight="1">
      <c r="A177" s="33" t="s">
        <v>132</v>
      </c>
      <c r="B177" s="50">
        <v>0</v>
      </c>
      <c r="C177" s="50">
        <v>0</v>
      </c>
      <c r="D177" s="50">
        <v>1763100</v>
      </c>
      <c r="E177" s="20" t="e">
        <f t="shared" si="8"/>
        <v>#DIV/0!</v>
      </c>
      <c r="F177" s="20">
        <f t="shared" si="9"/>
        <v>0</v>
      </c>
    </row>
    <row r="178" spans="1:6" s="35" customFormat="1" ht="23.25" hidden="1" customHeight="1">
      <c r="A178" s="33" t="s">
        <v>152</v>
      </c>
      <c r="B178" s="50"/>
      <c r="C178" s="50">
        <v>0</v>
      </c>
      <c r="D178" s="50">
        <v>0</v>
      </c>
      <c r="E178" s="20" t="e">
        <f t="shared" ref="E178:E247" si="12">C178/B178*100</f>
        <v>#DIV/0!</v>
      </c>
      <c r="F178" s="20" t="e">
        <f t="shared" si="9"/>
        <v>#DIV/0!</v>
      </c>
    </row>
    <row r="179" spans="1:6" s="35" customFormat="1" ht="27.75" hidden="1" customHeight="1">
      <c r="A179" s="33" t="s">
        <v>148</v>
      </c>
      <c r="B179" s="50"/>
      <c r="C179" s="50"/>
      <c r="D179" s="49"/>
      <c r="E179" s="20" t="e">
        <f t="shared" si="12"/>
        <v>#DIV/0!</v>
      </c>
      <c r="F179" s="20" t="e">
        <f t="shared" si="9"/>
        <v>#DIV/0!</v>
      </c>
    </row>
    <row r="180" spans="1:6" s="35" customFormat="1" ht="29.25" hidden="1" customHeight="1">
      <c r="A180" s="33" t="s">
        <v>147</v>
      </c>
      <c r="B180" s="50"/>
      <c r="C180" s="50"/>
      <c r="D180" s="50"/>
      <c r="E180" s="20" t="e">
        <f t="shared" si="12"/>
        <v>#DIV/0!</v>
      </c>
      <c r="F180" s="20" t="e">
        <f t="shared" si="9"/>
        <v>#DIV/0!</v>
      </c>
    </row>
    <row r="181" spans="1:6" s="35" customFormat="1" ht="26.25" hidden="1" customHeight="1">
      <c r="A181" s="33" t="s">
        <v>175</v>
      </c>
      <c r="B181" s="50"/>
      <c r="C181" s="50">
        <v>0</v>
      </c>
      <c r="D181" s="50">
        <v>0</v>
      </c>
      <c r="E181" s="20" t="e">
        <f t="shared" si="12"/>
        <v>#DIV/0!</v>
      </c>
      <c r="F181" s="20" t="e">
        <f t="shared" si="9"/>
        <v>#DIV/0!</v>
      </c>
    </row>
    <row r="182" spans="1:6" s="35" customFormat="1" ht="31.5" customHeight="1">
      <c r="A182" s="33" t="s">
        <v>156</v>
      </c>
      <c r="B182" s="50">
        <v>19521400</v>
      </c>
      <c r="C182" s="50">
        <v>19521400</v>
      </c>
      <c r="D182" s="50">
        <v>9450200</v>
      </c>
      <c r="E182" s="20">
        <f t="shared" si="12"/>
        <v>100</v>
      </c>
      <c r="F182" s="20">
        <f t="shared" si="9"/>
        <v>206.5712894965186</v>
      </c>
    </row>
    <row r="183" spans="1:6" s="35" customFormat="1" ht="33" hidden="1" customHeight="1">
      <c r="A183" s="33" t="s">
        <v>157</v>
      </c>
      <c r="B183" s="50"/>
      <c r="C183" s="50"/>
      <c r="D183" s="50"/>
      <c r="E183" s="20" t="e">
        <f t="shared" si="12"/>
        <v>#DIV/0!</v>
      </c>
      <c r="F183" s="20" t="e">
        <f t="shared" si="9"/>
        <v>#DIV/0!</v>
      </c>
    </row>
    <row r="184" spans="1:6" s="35" customFormat="1" ht="40.5" customHeight="1">
      <c r="A184" s="34" t="s">
        <v>258</v>
      </c>
      <c r="B184" s="50">
        <v>840233.33</v>
      </c>
      <c r="C184" s="50">
        <v>840233.33</v>
      </c>
      <c r="D184" s="50">
        <v>0</v>
      </c>
      <c r="E184" s="20">
        <f t="shared" si="12"/>
        <v>100</v>
      </c>
      <c r="F184" s="20" t="e">
        <f t="shared" si="9"/>
        <v>#DIV/0!</v>
      </c>
    </row>
    <row r="185" spans="1:6" s="35" customFormat="1" ht="48" hidden="1" customHeight="1">
      <c r="A185" s="33" t="s">
        <v>176</v>
      </c>
      <c r="B185" s="50"/>
      <c r="C185" s="50">
        <v>0</v>
      </c>
      <c r="D185" s="50">
        <v>0</v>
      </c>
      <c r="E185" s="20" t="e">
        <f t="shared" si="12"/>
        <v>#DIV/0!</v>
      </c>
      <c r="F185" s="20" t="e">
        <f t="shared" si="9"/>
        <v>#DIV/0!</v>
      </c>
    </row>
    <row r="186" spans="1:6" s="35" customFormat="1" ht="39" hidden="1" customHeight="1">
      <c r="A186" s="33" t="s">
        <v>177</v>
      </c>
      <c r="B186" s="50"/>
      <c r="C186" s="50"/>
      <c r="D186" s="50"/>
      <c r="E186" s="20" t="e">
        <f t="shared" si="12"/>
        <v>#DIV/0!</v>
      </c>
      <c r="F186" s="20" t="e">
        <f t="shared" si="9"/>
        <v>#DIV/0!</v>
      </c>
    </row>
    <row r="187" spans="1:6" s="35" customFormat="1" ht="39" hidden="1" customHeight="1">
      <c r="A187" s="33" t="s">
        <v>166</v>
      </c>
      <c r="B187" s="50"/>
      <c r="C187" s="50">
        <v>0</v>
      </c>
      <c r="D187" s="50">
        <v>0</v>
      </c>
      <c r="E187" s="20" t="e">
        <f t="shared" si="12"/>
        <v>#DIV/0!</v>
      </c>
      <c r="F187" s="20" t="e">
        <f t="shared" si="9"/>
        <v>#DIV/0!</v>
      </c>
    </row>
    <row r="188" spans="1:6" s="35" customFormat="1" ht="31.5" hidden="1" customHeight="1">
      <c r="A188" s="33" t="s">
        <v>179</v>
      </c>
      <c r="B188" s="50"/>
      <c r="C188" s="50">
        <v>0</v>
      </c>
      <c r="D188" s="50">
        <v>0</v>
      </c>
      <c r="E188" s="20" t="e">
        <f t="shared" si="12"/>
        <v>#DIV/0!</v>
      </c>
      <c r="F188" s="20" t="e">
        <f t="shared" si="9"/>
        <v>#DIV/0!</v>
      </c>
    </row>
    <row r="189" spans="1:6" s="35" customFormat="1" ht="51">
      <c r="A189" s="34" t="s">
        <v>183</v>
      </c>
      <c r="B189" s="50">
        <v>5413500</v>
      </c>
      <c r="C189" s="50">
        <v>5413500</v>
      </c>
      <c r="D189" s="50">
        <v>0</v>
      </c>
      <c r="E189" s="20">
        <f t="shared" si="12"/>
        <v>100</v>
      </c>
      <c r="F189" s="20" t="e">
        <f t="shared" si="9"/>
        <v>#DIV/0!</v>
      </c>
    </row>
    <row r="190" spans="1:6" s="35" customFormat="1" ht="38.25">
      <c r="A190" s="34" t="s">
        <v>193</v>
      </c>
      <c r="B190" s="50">
        <v>1759500</v>
      </c>
      <c r="C190" s="50">
        <v>582755.78</v>
      </c>
      <c r="D190" s="50">
        <v>609136.30000000005</v>
      </c>
      <c r="E190" s="20">
        <f t="shared" si="12"/>
        <v>33.120533105996024</v>
      </c>
      <c r="F190" s="20">
        <f t="shared" si="9"/>
        <v>95.669192592856476</v>
      </c>
    </row>
    <row r="191" spans="1:6" s="1" customFormat="1" ht="51">
      <c r="A191" s="22" t="s">
        <v>184</v>
      </c>
      <c r="B191" s="50">
        <v>2189000</v>
      </c>
      <c r="C191" s="50">
        <v>1460000</v>
      </c>
      <c r="D191" s="50">
        <v>0</v>
      </c>
      <c r="E191" s="8">
        <f t="shared" si="12"/>
        <v>66.697121973503883</v>
      </c>
      <c r="F191" s="8" t="e">
        <f t="shared" si="9"/>
        <v>#DIV/0!</v>
      </c>
    </row>
    <row r="192" spans="1:6" s="1" customFormat="1" ht="23.25" customHeight="1">
      <c r="A192" s="10" t="s">
        <v>19</v>
      </c>
      <c r="B192" s="48">
        <f>B193+B194+B195+B196+B198+B202+B204</f>
        <v>323718758.5</v>
      </c>
      <c r="C192" s="48">
        <f>C193+C194+C195+C196+C198+C202+C204</f>
        <v>252163626.98000002</v>
      </c>
      <c r="D192" s="48">
        <f>D194+D199+D203+D204+D225+D226+D227+D229+D195+D196+D198+D202+D193</f>
        <v>265898351.79999998</v>
      </c>
      <c r="E192" s="8">
        <f t="shared" si="12"/>
        <v>77.895895853684365</v>
      </c>
      <c r="F192" s="8">
        <f t="shared" si="9"/>
        <v>94.834595729148873</v>
      </c>
    </row>
    <row r="193" spans="1:6" s="1" customFormat="1" ht="47.25" customHeight="1">
      <c r="A193" s="11" t="s">
        <v>241</v>
      </c>
      <c r="B193" s="49">
        <v>1187500</v>
      </c>
      <c r="C193" s="49">
        <v>1056390.3600000001</v>
      </c>
      <c r="D193" s="49">
        <v>892331.65</v>
      </c>
      <c r="E193" s="8">
        <f t="shared" si="12"/>
        <v>88.959188210526335</v>
      </c>
      <c r="F193" s="8">
        <f t="shared" si="9"/>
        <v>118.38539628175242</v>
      </c>
    </row>
    <row r="194" spans="1:6" s="1" customFormat="1" ht="25.5" hidden="1" customHeight="1">
      <c r="A194" s="11" t="s">
        <v>241</v>
      </c>
      <c r="B194" s="49">
        <v>0</v>
      </c>
      <c r="C194" s="49">
        <v>0</v>
      </c>
      <c r="D194" s="49">
        <v>0</v>
      </c>
      <c r="E194" s="8" t="e">
        <f t="shared" si="12"/>
        <v>#DIV/0!</v>
      </c>
      <c r="F194" s="8" t="e">
        <f t="shared" si="9"/>
        <v>#DIV/0!</v>
      </c>
    </row>
    <row r="195" spans="1:6" s="1" customFormat="1" ht="38.25" hidden="1">
      <c r="A195" s="11" t="s">
        <v>244</v>
      </c>
      <c r="B195" s="49">
        <v>0</v>
      </c>
      <c r="C195" s="49">
        <v>0</v>
      </c>
      <c r="D195" s="49">
        <v>0</v>
      </c>
      <c r="E195" s="8" t="e">
        <f t="shared" ref="E195:E198" si="13">C195/B195*100</f>
        <v>#DIV/0!</v>
      </c>
      <c r="F195" s="8" t="e">
        <f t="shared" ref="F195:F198" si="14">C195/D195*100</f>
        <v>#DIV/0!</v>
      </c>
    </row>
    <row r="196" spans="1:6" s="1" customFormat="1" ht="42" customHeight="1">
      <c r="A196" s="11" t="s">
        <v>245</v>
      </c>
      <c r="B196" s="49">
        <v>5705601</v>
      </c>
      <c r="C196" s="49">
        <v>4270662</v>
      </c>
      <c r="D196" s="49">
        <v>7202316</v>
      </c>
      <c r="E196" s="8">
        <f t="shared" si="13"/>
        <v>74.850344424715303</v>
      </c>
      <c r="F196" s="8">
        <f t="shared" si="14"/>
        <v>59.295676557374044</v>
      </c>
    </row>
    <row r="197" spans="1:6" s="1" customFormat="1" ht="6" customHeight="1">
      <c r="A197" s="11" t="s">
        <v>61</v>
      </c>
      <c r="B197" s="49"/>
      <c r="C197" s="49"/>
      <c r="D197" s="49"/>
      <c r="E197" s="8" t="e">
        <f t="shared" si="13"/>
        <v>#DIV/0!</v>
      </c>
      <c r="F197" s="8" t="e">
        <f t="shared" si="14"/>
        <v>#DIV/0!</v>
      </c>
    </row>
    <row r="198" spans="1:6" s="1" customFormat="1" ht="25.5">
      <c r="A198" s="11" t="s">
        <v>242</v>
      </c>
      <c r="B198" s="49">
        <v>1490500</v>
      </c>
      <c r="C198" s="49">
        <v>825882.41</v>
      </c>
      <c r="D198" s="49">
        <v>1303900</v>
      </c>
      <c r="E198" s="8">
        <f t="shared" si="13"/>
        <v>55.409755786648773</v>
      </c>
      <c r="F198" s="8">
        <f t="shared" si="14"/>
        <v>63.339397959966263</v>
      </c>
    </row>
    <row r="199" spans="1:6" s="1" customFormat="1" ht="25.5">
      <c r="A199" s="11" t="s">
        <v>56</v>
      </c>
      <c r="B199" s="49">
        <v>0</v>
      </c>
      <c r="C199" s="49">
        <v>0</v>
      </c>
      <c r="D199" s="49">
        <v>0</v>
      </c>
      <c r="E199" s="8" t="e">
        <f t="shared" si="12"/>
        <v>#DIV/0!</v>
      </c>
      <c r="F199" s="8" t="e">
        <f t="shared" si="9"/>
        <v>#DIV/0!</v>
      </c>
    </row>
    <row r="200" spans="1:6" s="1" customFormat="1" ht="25.5" hidden="1">
      <c r="A200" s="11" t="s">
        <v>58</v>
      </c>
      <c r="B200" s="49"/>
      <c r="C200" s="49"/>
      <c r="D200" s="49"/>
      <c r="E200" s="8" t="e">
        <f t="shared" si="12"/>
        <v>#DIV/0!</v>
      </c>
      <c r="F200" s="8" t="e">
        <f t="shared" si="9"/>
        <v>#DIV/0!</v>
      </c>
    </row>
    <row r="201" spans="1:6" s="1" customFormat="1" ht="25.5" hidden="1">
      <c r="A201" s="11" t="s">
        <v>80</v>
      </c>
      <c r="B201" s="49"/>
      <c r="C201" s="49"/>
      <c r="D201" s="49"/>
      <c r="E201" s="8" t="e">
        <f t="shared" si="12"/>
        <v>#DIV/0!</v>
      </c>
      <c r="F201" s="8" t="e">
        <f t="shared" si="9"/>
        <v>#DIV/0!</v>
      </c>
    </row>
    <row r="202" spans="1:6" s="1" customFormat="1" ht="38.25">
      <c r="A202" s="11" t="s">
        <v>243</v>
      </c>
      <c r="B202" s="49">
        <v>1300</v>
      </c>
      <c r="C202" s="49">
        <v>1300</v>
      </c>
      <c r="D202" s="49">
        <v>28100</v>
      </c>
      <c r="E202" s="8">
        <f t="shared" si="12"/>
        <v>100</v>
      </c>
      <c r="F202" s="8">
        <f t="shared" si="9"/>
        <v>4.6263345195729535</v>
      </c>
    </row>
    <row r="203" spans="1:6" s="1" customFormat="1" ht="25.5" hidden="1">
      <c r="A203" s="11" t="s">
        <v>61</v>
      </c>
      <c r="B203" s="49">
        <v>0</v>
      </c>
      <c r="C203" s="49">
        <v>0</v>
      </c>
      <c r="D203" s="49">
        <v>0</v>
      </c>
      <c r="E203" s="8" t="e">
        <f t="shared" si="12"/>
        <v>#DIV/0!</v>
      </c>
      <c r="F203" s="8" t="e">
        <f t="shared" si="9"/>
        <v>#DIV/0!</v>
      </c>
    </row>
    <row r="204" spans="1:6" s="1" customFormat="1" ht="25.5">
      <c r="A204" s="11" t="s">
        <v>268</v>
      </c>
      <c r="B204" s="49">
        <f>SUM(B207:B225)</f>
        <v>315333857.5</v>
      </c>
      <c r="C204" s="49">
        <f>SUM(C207:C225)</f>
        <v>246009392.21000001</v>
      </c>
      <c r="D204" s="49">
        <f>SUM(D206:D224)</f>
        <v>256440120.47999999</v>
      </c>
      <c r="E204" s="8">
        <f t="shared" si="12"/>
        <v>78.015533809273876</v>
      </c>
      <c r="F204" s="8">
        <f t="shared" si="9"/>
        <v>95.932489717102015</v>
      </c>
    </row>
    <row r="205" spans="1:6" s="1" customFormat="1">
      <c r="A205" s="11" t="s">
        <v>22</v>
      </c>
      <c r="B205" s="49"/>
      <c r="C205" s="49"/>
      <c r="D205" s="49"/>
      <c r="E205" s="8"/>
      <c r="F205" s="8"/>
    </row>
    <row r="206" spans="1:6" s="1" customFormat="1" ht="38.25" hidden="1">
      <c r="A206" s="21" t="s">
        <v>143</v>
      </c>
      <c r="B206" s="50"/>
      <c r="C206" s="50"/>
      <c r="D206" s="50"/>
      <c r="E206" s="8" t="e">
        <f t="shared" si="12"/>
        <v>#DIV/0!</v>
      </c>
      <c r="F206" s="8" t="e">
        <f t="shared" ref="F206:F251" si="15">C206/D206*100</f>
        <v>#DIV/0!</v>
      </c>
    </row>
    <row r="207" spans="1:6" s="1" customFormat="1" ht="29.25" customHeight="1">
      <c r="A207" s="22" t="s">
        <v>107</v>
      </c>
      <c r="B207" s="50">
        <v>1500</v>
      </c>
      <c r="C207" s="50">
        <v>1175</v>
      </c>
      <c r="D207" s="50">
        <v>0</v>
      </c>
      <c r="E207" s="8">
        <f t="shared" si="12"/>
        <v>78.333333333333329</v>
      </c>
      <c r="F207" s="8" t="e">
        <f t="shared" si="15"/>
        <v>#DIV/0!</v>
      </c>
    </row>
    <row r="208" spans="1:6" s="1" customFormat="1" ht="25.5">
      <c r="A208" s="21" t="s">
        <v>133</v>
      </c>
      <c r="B208" s="50">
        <v>900</v>
      </c>
      <c r="C208" s="50">
        <v>900</v>
      </c>
      <c r="D208" s="50">
        <v>700</v>
      </c>
      <c r="E208" s="8">
        <f t="shared" si="12"/>
        <v>100</v>
      </c>
      <c r="F208" s="8">
        <f t="shared" si="15"/>
        <v>128.57142857142858</v>
      </c>
    </row>
    <row r="209" spans="1:6" s="1" customFormat="1" ht="36" hidden="1" customHeight="1">
      <c r="A209" s="21" t="s">
        <v>134</v>
      </c>
      <c r="B209" s="50"/>
      <c r="C209" s="50"/>
      <c r="D209" s="50"/>
      <c r="E209" s="8" t="e">
        <f t="shared" si="12"/>
        <v>#DIV/0!</v>
      </c>
      <c r="F209" s="8" t="e">
        <f t="shared" si="15"/>
        <v>#DIV/0!</v>
      </c>
    </row>
    <row r="210" spans="1:6" s="35" customFormat="1" ht="38.25">
      <c r="A210" s="26" t="s">
        <v>246</v>
      </c>
      <c r="B210" s="50">
        <v>6631157.5</v>
      </c>
      <c r="C210" s="50">
        <v>6631157.5</v>
      </c>
      <c r="D210" s="50">
        <v>0</v>
      </c>
      <c r="E210" s="20">
        <f t="shared" si="12"/>
        <v>100</v>
      </c>
      <c r="F210" s="20" t="e">
        <f t="shared" si="15"/>
        <v>#DIV/0!</v>
      </c>
    </row>
    <row r="211" spans="1:6" s="35" customFormat="1">
      <c r="A211" s="26" t="s">
        <v>94</v>
      </c>
      <c r="B211" s="50">
        <v>80900</v>
      </c>
      <c r="C211" s="50">
        <v>54227.9</v>
      </c>
      <c r="D211" s="50">
        <v>44048.93</v>
      </c>
      <c r="E211" s="20">
        <f t="shared" si="12"/>
        <v>67.030778739184186</v>
      </c>
      <c r="F211" s="20">
        <f t="shared" si="15"/>
        <v>123.1083252192505</v>
      </c>
    </row>
    <row r="212" spans="1:6" s="35" customFormat="1" ht="25.5">
      <c r="A212" s="26" t="s">
        <v>95</v>
      </c>
      <c r="B212" s="50">
        <v>904000</v>
      </c>
      <c r="C212" s="50">
        <v>567254.31999999995</v>
      </c>
      <c r="D212" s="50">
        <v>502550.29</v>
      </c>
      <c r="E212" s="20">
        <f t="shared" si="12"/>
        <v>62.749371681415923</v>
      </c>
      <c r="F212" s="20">
        <f t="shared" si="15"/>
        <v>112.87513534217639</v>
      </c>
    </row>
    <row r="213" spans="1:6" s="35" customFormat="1">
      <c r="A213" s="26" t="s">
        <v>96</v>
      </c>
      <c r="B213" s="50">
        <v>1197600</v>
      </c>
      <c r="C213" s="50">
        <v>837631.22</v>
      </c>
      <c r="D213" s="50">
        <v>667751.25</v>
      </c>
      <c r="E213" s="20">
        <f t="shared" si="12"/>
        <v>69.942486639946551</v>
      </c>
      <c r="F213" s="20">
        <f t="shared" si="15"/>
        <v>125.44060681279143</v>
      </c>
    </row>
    <row r="214" spans="1:6" s="35" customFormat="1" ht="38.25">
      <c r="A214" s="26" t="s">
        <v>97</v>
      </c>
      <c r="B214" s="50">
        <v>52433900</v>
      </c>
      <c r="C214" s="50">
        <v>44453000</v>
      </c>
      <c r="D214" s="50">
        <v>35950486</v>
      </c>
      <c r="E214" s="20">
        <f t="shared" si="12"/>
        <v>84.77912190395908</v>
      </c>
      <c r="F214" s="20">
        <f t="shared" si="15"/>
        <v>123.65062324887626</v>
      </c>
    </row>
    <row r="215" spans="1:6" s="35" customFormat="1" ht="38.25">
      <c r="A215" s="26" t="s">
        <v>101</v>
      </c>
      <c r="B215" s="50">
        <v>244876100</v>
      </c>
      <c r="C215" s="50">
        <v>187399166</v>
      </c>
      <c r="D215" s="50">
        <v>179492254.31</v>
      </c>
      <c r="E215" s="20">
        <f t="shared" si="12"/>
        <v>76.528156892403956</v>
      </c>
      <c r="F215" s="20">
        <f t="shared" si="15"/>
        <v>104.40515481873886</v>
      </c>
    </row>
    <row r="216" spans="1:6" s="35" customFormat="1" ht="25.5">
      <c r="A216" s="26" t="s">
        <v>114</v>
      </c>
      <c r="B216" s="50">
        <v>300000</v>
      </c>
      <c r="C216" s="50">
        <v>0</v>
      </c>
      <c r="D216" s="50">
        <v>300000</v>
      </c>
      <c r="E216" s="20">
        <f t="shared" si="12"/>
        <v>0</v>
      </c>
      <c r="F216" s="20">
        <f t="shared" si="15"/>
        <v>0</v>
      </c>
    </row>
    <row r="217" spans="1:6" s="35" customFormat="1" ht="38.25">
      <c r="A217" s="26" t="s">
        <v>167</v>
      </c>
      <c r="B217" s="50">
        <v>285900</v>
      </c>
      <c r="C217" s="50">
        <v>285852</v>
      </c>
      <c r="D217" s="50">
        <v>178653.7</v>
      </c>
      <c r="E217" s="20">
        <f t="shared" si="12"/>
        <v>99.9832109129066</v>
      </c>
      <c r="F217" s="20">
        <f t="shared" si="15"/>
        <v>160.00340323206294</v>
      </c>
    </row>
    <row r="218" spans="1:6" s="35" customFormat="1" ht="30" customHeight="1">
      <c r="A218" s="26" t="s">
        <v>98</v>
      </c>
      <c r="B218" s="50">
        <v>0</v>
      </c>
      <c r="C218" s="50">
        <v>0</v>
      </c>
      <c r="D218" s="50">
        <v>34267000</v>
      </c>
      <c r="E218" s="20" t="e">
        <f t="shared" si="12"/>
        <v>#DIV/0!</v>
      </c>
      <c r="F218" s="20">
        <f t="shared" si="15"/>
        <v>0</v>
      </c>
    </row>
    <row r="219" spans="1:6" s="35" customFormat="1" ht="25.5" hidden="1">
      <c r="A219" s="26" t="s">
        <v>210</v>
      </c>
      <c r="B219" s="50"/>
      <c r="C219" s="50"/>
      <c r="D219" s="50"/>
      <c r="E219" s="20"/>
      <c r="F219" s="20"/>
    </row>
    <row r="220" spans="1:6" s="57" customFormat="1" ht="63.75" hidden="1">
      <c r="A220" s="58" t="s">
        <v>247</v>
      </c>
      <c r="B220" s="50"/>
      <c r="C220" s="50"/>
      <c r="D220" s="50"/>
      <c r="E220" s="56" t="e">
        <f t="shared" si="12"/>
        <v>#DIV/0!</v>
      </c>
      <c r="F220" s="56" t="e">
        <f t="shared" si="15"/>
        <v>#DIV/0!</v>
      </c>
    </row>
    <row r="221" spans="1:6" s="57" customFormat="1" ht="76.5">
      <c r="A221" s="58" t="s">
        <v>248</v>
      </c>
      <c r="B221" s="50">
        <v>288500</v>
      </c>
      <c r="C221" s="50">
        <v>115197</v>
      </c>
      <c r="D221" s="50">
        <v>0</v>
      </c>
      <c r="E221" s="56">
        <f t="shared" ref="E221:E222" si="16">C221/B221*100</f>
        <v>39.929636048526859</v>
      </c>
      <c r="F221" s="56" t="e">
        <f t="shared" ref="F221:F222" si="17">C221/D221*100</f>
        <v>#DIV/0!</v>
      </c>
    </row>
    <row r="222" spans="1:6" s="57" customFormat="1" ht="38.25">
      <c r="A222" s="59" t="s">
        <v>259</v>
      </c>
      <c r="B222" s="50">
        <v>208500</v>
      </c>
      <c r="C222" s="50">
        <v>0</v>
      </c>
      <c r="D222" s="50">
        <v>0</v>
      </c>
      <c r="E222" s="56">
        <f t="shared" si="16"/>
        <v>0</v>
      </c>
      <c r="F222" s="56" t="e">
        <f t="shared" si="17"/>
        <v>#DIV/0!</v>
      </c>
    </row>
    <row r="223" spans="1:6" s="57" customFormat="1" ht="25.5">
      <c r="A223" s="26" t="s">
        <v>99</v>
      </c>
      <c r="B223" s="50">
        <v>1015500</v>
      </c>
      <c r="C223" s="50">
        <v>813477</v>
      </c>
      <c r="D223" s="50">
        <v>741333</v>
      </c>
      <c r="E223" s="56">
        <f t="shared" si="12"/>
        <v>80.10605612998522</v>
      </c>
      <c r="F223" s="56">
        <f t="shared" si="15"/>
        <v>109.73165905200497</v>
      </c>
    </row>
    <row r="224" spans="1:6" s="35" customFormat="1" ht="37.5" customHeight="1">
      <c r="A224" s="26" t="s">
        <v>100</v>
      </c>
      <c r="B224" s="50">
        <v>6896000</v>
      </c>
      <c r="C224" s="50">
        <v>4764426</v>
      </c>
      <c r="D224" s="50">
        <v>4295343</v>
      </c>
      <c r="E224" s="20">
        <f t="shared" si="12"/>
        <v>69.089704176334109</v>
      </c>
      <c r="F224" s="20">
        <f t="shared" si="15"/>
        <v>110.92073438605485</v>
      </c>
    </row>
    <row r="225" spans="1:6" s="35" customFormat="1" ht="41.25" customHeight="1">
      <c r="A225" s="19" t="s">
        <v>269</v>
      </c>
      <c r="B225" s="49">
        <v>213400</v>
      </c>
      <c r="C225" s="49">
        <v>85928.27</v>
      </c>
      <c r="D225" s="49">
        <v>31583.67</v>
      </c>
      <c r="E225" s="20">
        <f t="shared" si="12"/>
        <v>40.266293345829432</v>
      </c>
      <c r="F225" s="20">
        <f t="shared" si="15"/>
        <v>272.06550093766816</v>
      </c>
    </row>
    <row r="226" spans="1:6" s="35" customFormat="1" ht="25.5" hidden="1" customHeight="1">
      <c r="A226" s="36" t="s">
        <v>57</v>
      </c>
      <c r="B226" s="49"/>
      <c r="C226" s="49"/>
      <c r="D226" s="49"/>
      <c r="E226" s="20" t="e">
        <f t="shared" si="12"/>
        <v>#DIV/0!</v>
      </c>
      <c r="F226" s="20" t="e">
        <f t="shared" si="15"/>
        <v>#DIV/0!</v>
      </c>
    </row>
    <row r="227" spans="1:6" s="35" customFormat="1" ht="31.5" hidden="1" customHeight="1">
      <c r="A227" s="36" t="s">
        <v>151</v>
      </c>
      <c r="B227" s="49">
        <v>0</v>
      </c>
      <c r="C227" s="49">
        <v>0</v>
      </c>
      <c r="D227" s="49">
        <v>0</v>
      </c>
      <c r="E227" s="20" t="e">
        <f t="shared" si="12"/>
        <v>#DIV/0!</v>
      </c>
      <c r="F227" s="20" t="e">
        <f t="shared" si="15"/>
        <v>#DIV/0!</v>
      </c>
    </row>
    <row r="228" spans="1:6" s="1" customFormat="1" ht="31.5" hidden="1" customHeight="1">
      <c r="A228" s="11" t="s">
        <v>46</v>
      </c>
      <c r="B228" s="51"/>
      <c r="C228" s="49"/>
      <c r="D228" s="49"/>
      <c r="E228" s="8" t="e">
        <f t="shared" si="12"/>
        <v>#DIV/0!</v>
      </c>
      <c r="F228" s="8" t="e">
        <f t="shared" si="15"/>
        <v>#DIV/0!</v>
      </c>
    </row>
    <row r="229" spans="1:6" s="1" customFormat="1" ht="27.75" hidden="1" customHeight="1">
      <c r="A229" s="11" t="s">
        <v>205</v>
      </c>
      <c r="B229" s="51"/>
      <c r="C229" s="49"/>
      <c r="D229" s="49"/>
      <c r="E229" s="8"/>
      <c r="F229" s="8"/>
    </row>
    <row r="230" spans="1:6" s="1" customFormat="1">
      <c r="A230" s="10" t="s">
        <v>20</v>
      </c>
      <c r="B230" s="48">
        <f>B231+B232+B234+B240+B235+B236+B237+B239+B238</f>
        <v>40432048.379999995</v>
      </c>
      <c r="C230" s="48">
        <f>C231+C232+C234+C240+C235+C236+C237+C239+C238</f>
        <v>29398211.080000002</v>
      </c>
      <c r="D230" s="48">
        <f t="shared" ref="D230" si="18">D231+D232+D234+D240+D235+D236+D237+D239+D238</f>
        <v>20442919.030000001</v>
      </c>
      <c r="E230" s="8">
        <f t="shared" si="12"/>
        <v>72.710169921893055</v>
      </c>
      <c r="F230" s="8">
        <f t="shared" si="15"/>
        <v>143.80632744696638</v>
      </c>
    </row>
    <row r="231" spans="1:6" s="1" customFormat="1" ht="25.5">
      <c r="A231" s="11" t="s">
        <v>251</v>
      </c>
      <c r="B231" s="49">
        <v>10000000</v>
      </c>
      <c r="C231" s="49">
        <v>8533500</v>
      </c>
      <c r="D231" s="49">
        <v>0</v>
      </c>
      <c r="E231" s="8">
        <f t="shared" si="12"/>
        <v>85.335000000000008</v>
      </c>
      <c r="F231" s="8" t="e">
        <f t="shared" si="15"/>
        <v>#DIV/0!</v>
      </c>
    </row>
    <row r="232" spans="1:6" s="1" customFormat="1" ht="54.75" hidden="1" customHeight="1">
      <c r="A232" s="11" t="s">
        <v>77</v>
      </c>
      <c r="B232" s="49"/>
      <c r="C232" s="49"/>
      <c r="D232" s="49"/>
      <c r="E232" s="8" t="e">
        <f t="shared" si="12"/>
        <v>#DIV/0!</v>
      </c>
      <c r="F232" s="8" t="e">
        <f t="shared" si="15"/>
        <v>#DIV/0!</v>
      </c>
    </row>
    <row r="233" spans="1:6" s="1" customFormat="1" ht="48.75" hidden="1" customHeight="1">
      <c r="A233" s="11" t="s">
        <v>72</v>
      </c>
      <c r="B233" s="49"/>
      <c r="C233" s="49"/>
      <c r="D233" s="49"/>
      <c r="E233" s="8" t="e">
        <f t="shared" si="12"/>
        <v>#DIV/0!</v>
      </c>
      <c r="F233" s="8" t="e">
        <f t="shared" si="15"/>
        <v>#DIV/0!</v>
      </c>
    </row>
    <row r="234" spans="1:6" s="1" customFormat="1" ht="51.75" hidden="1" customHeight="1">
      <c r="A234" s="11" t="s">
        <v>70</v>
      </c>
      <c r="B234" s="49"/>
      <c r="C234" s="49"/>
      <c r="D234" s="49"/>
      <c r="E234" s="8" t="e">
        <f t="shared" si="12"/>
        <v>#DIV/0!</v>
      </c>
      <c r="F234" s="8" t="e">
        <f t="shared" si="15"/>
        <v>#DIV/0!</v>
      </c>
    </row>
    <row r="235" spans="1:6" s="1" customFormat="1" ht="39.75" hidden="1" customHeight="1">
      <c r="A235" s="11" t="s">
        <v>77</v>
      </c>
      <c r="B235" s="49"/>
      <c r="C235" s="49"/>
      <c r="D235" s="49"/>
      <c r="E235" s="8" t="e">
        <f t="shared" si="12"/>
        <v>#DIV/0!</v>
      </c>
      <c r="F235" s="8" t="e">
        <f t="shared" si="15"/>
        <v>#DIV/0!</v>
      </c>
    </row>
    <row r="236" spans="1:6" s="1" customFormat="1" ht="40.5" hidden="1" customHeight="1">
      <c r="A236" s="11" t="s">
        <v>78</v>
      </c>
      <c r="B236" s="49"/>
      <c r="C236" s="49"/>
      <c r="D236" s="49"/>
      <c r="E236" s="8" t="e">
        <f t="shared" si="12"/>
        <v>#DIV/0!</v>
      </c>
      <c r="F236" s="8" t="e">
        <f t="shared" si="15"/>
        <v>#DIV/0!</v>
      </c>
    </row>
    <row r="237" spans="1:6" s="1" customFormat="1" ht="1.5" hidden="1" customHeight="1">
      <c r="A237" s="11" t="s">
        <v>207</v>
      </c>
      <c r="B237" s="49">
        <v>0</v>
      </c>
      <c r="C237" s="49">
        <v>0</v>
      </c>
      <c r="D237" s="49">
        <v>0</v>
      </c>
      <c r="E237" s="8" t="e">
        <f t="shared" si="12"/>
        <v>#DIV/0!</v>
      </c>
      <c r="F237" s="8" t="e">
        <f t="shared" si="15"/>
        <v>#DIV/0!</v>
      </c>
    </row>
    <row r="238" spans="1:6" s="1" customFormat="1" ht="63.75">
      <c r="A238" s="11" t="s">
        <v>249</v>
      </c>
      <c r="B238" s="49">
        <v>16170800</v>
      </c>
      <c r="C238" s="49">
        <v>11916570</v>
      </c>
      <c r="D238" s="49">
        <v>13144639</v>
      </c>
      <c r="E238" s="8">
        <f t="shared" si="12"/>
        <v>73.691901451999897</v>
      </c>
      <c r="F238" s="8">
        <f t="shared" si="15"/>
        <v>90.657263390801376</v>
      </c>
    </row>
    <row r="239" spans="1:6" s="1" customFormat="1" ht="38.25">
      <c r="A239" s="11" t="s">
        <v>254</v>
      </c>
      <c r="B239" s="49">
        <v>2457477.81</v>
      </c>
      <c r="C239" s="49">
        <v>1866231.51</v>
      </c>
      <c r="D239" s="49">
        <v>0</v>
      </c>
      <c r="E239" s="8">
        <f t="shared" si="12"/>
        <v>75.940930266222821</v>
      </c>
      <c r="F239" s="8" t="e">
        <f t="shared" si="15"/>
        <v>#DIV/0!</v>
      </c>
    </row>
    <row r="240" spans="1:6" s="1" customFormat="1">
      <c r="A240" s="11" t="s">
        <v>250</v>
      </c>
      <c r="B240" s="49">
        <v>11803770.57</v>
      </c>
      <c r="C240" s="49">
        <v>7081909.5700000003</v>
      </c>
      <c r="D240" s="49">
        <v>7298280.0300000003</v>
      </c>
      <c r="E240" s="8">
        <f t="shared" si="12"/>
        <v>59.997011361768614</v>
      </c>
      <c r="F240" s="8">
        <f t="shared" si="15"/>
        <v>97.035322581339756</v>
      </c>
    </row>
    <row r="241" spans="1:7" s="1" customFormat="1">
      <c r="A241" s="10" t="s">
        <v>149</v>
      </c>
      <c r="B241" s="48">
        <f>B242</f>
        <v>985400</v>
      </c>
      <c r="C241" s="48">
        <f>C242</f>
        <v>1032929.89</v>
      </c>
      <c r="D241" s="48">
        <f>D242</f>
        <v>1193572.1100000001</v>
      </c>
      <c r="E241" s="8">
        <f t="shared" si="12"/>
        <v>104.82341079764564</v>
      </c>
      <c r="F241" s="8">
        <f t="shared" si="15"/>
        <v>86.541054482246565</v>
      </c>
    </row>
    <row r="242" spans="1:7" s="1" customFormat="1">
      <c r="A242" s="11" t="s">
        <v>252</v>
      </c>
      <c r="B242" s="49">
        <v>985400</v>
      </c>
      <c r="C242" s="49">
        <v>1032929.89</v>
      </c>
      <c r="D242" s="49">
        <v>1193572.1100000001</v>
      </c>
      <c r="E242" s="8">
        <f t="shared" si="12"/>
        <v>104.82341079764564</v>
      </c>
      <c r="F242" s="8">
        <f t="shared" si="15"/>
        <v>86.541054482246565</v>
      </c>
    </row>
    <row r="243" spans="1:7" s="1" customFormat="1" ht="54.75" customHeight="1">
      <c r="A243" s="10" t="s">
        <v>71</v>
      </c>
      <c r="B243" s="48">
        <v>0</v>
      </c>
      <c r="C243" s="48">
        <v>0</v>
      </c>
      <c r="D243" s="48">
        <v>0</v>
      </c>
      <c r="E243" s="8" t="e">
        <f t="shared" si="12"/>
        <v>#DIV/0!</v>
      </c>
      <c r="F243" s="8" t="e">
        <f t="shared" si="15"/>
        <v>#DIV/0!</v>
      </c>
    </row>
    <row r="244" spans="1:7" s="1" customFormat="1" ht="26.25" customHeight="1">
      <c r="A244" s="10" t="s">
        <v>168</v>
      </c>
      <c r="B244" s="52">
        <f>B246+B247+B245</f>
        <v>0</v>
      </c>
      <c r="C244" s="52">
        <f>C246+C247+C245</f>
        <v>0</v>
      </c>
      <c r="D244" s="48">
        <f>D246+D247+D245</f>
        <v>2319394.2599999998</v>
      </c>
      <c r="E244" s="8" t="e">
        <f t="shared" si="12"/>
        <v>#DIV/0!</v>
      </c>
      <c r="F244" s="8">
        <f t="shared" si="15"/>
        <v>0</v>
      </c>
    </row>
    <row r="245" spans="1:7" s="1" customFormat="1" ht="25.5">
      <c r="A245" s="11" t="s">
        <v>270</v>
      </c>
      <c r="B245" s="46">
        <v>0</v>
      </c>
      <c r="C245" s="49">
        <v>0</v>
      </c>
      <c r="D245" s="49">
        <v>2319394.2599999998</v>
      </c>
      <c r="E245" s="8" t="e">
        <f t="shared" si="12"/>
        <v>#DIV/0!</v>
      </c>
      <c r="F245" s="8">
        <f t="shared" si="15"/>
        <v>0</v>
      </c>
    </row>
    <row r="246" spans="1:7" s="1" customFormat="1" ht="28.5" hidden="1" customHeight="1">
      <c r="A246" s="11" t="s">
        <v>171</v>
      </c>
      <c r="B246" s="49"/>
      <c r="C246" s="49"/>
      <c r="D246" s="49"/>
      <c r="E246" s="8" t="e">
        <f t="shared" si="12"/>
        <v>#DIV/0!</v>
      </c>
      <c r="F246" s="8" t="e">
        <f t="shared" si="15"/>
        <v>#DIV/0!</v>
      </c>
    </row>
    <row r="247" spans="1:7" s="1" customFormat="1" ht="31.5" hidden="1" customHeight="1">
      <c r="A247" s="11" t="s">
        <v>150</v>
      </c>
      <c r="B247" s="49">
        <v>0</v>
      </c>
      <c r="C247" s="49">
        <v>0</v>
      </c>
      <c r="D247" s="49">
        <v>0</v>
      </c>
      <c r="E247" s="8" t="e">
        <f t="shared" si="12"/>
        <v>#DIV/0!</v>
      </c>
      <c r="F247" s="8" t="e">
        <f t="shared" si="15"/>
        <v>#DIV/0!</v>
      </c>
    </row>
    <row r="248" spans="1:7" s="1" customFormat="1" ht="25.5">
      <c r="A248" s="10" t="s">
        <v>169</v>
      </c>
      <c r="B248" s="48">
        <f>B249+B250+B251</f>
        <v>-1641744.06</v>
      </c>
      <c r="C248" s="48">
        <f>C249+C250+C251</f>
        <v>-2515077</v>
      </c>
      <c r="D248" s="48">
        <f>SUM(D251)</f>
        <v>-2341160.46</v>
      </c>
      <c r="E248" s="8">
        <f>C248/B248*100</f>
        <v>153.19543778340213</v>
      </c>
      <c r="F248" s="8">
        <f t="shared" si="15"/>
        <v>107.42864673188612</v>
      </c>
    </row>
    <row r="249" spans="1:7" s="1" customFormat="1" ht="28.5" hidden="1" customHeight="1">
      <c r="A249" s="11" t="s">
        <v>74</v>
      </c>
      <c r="B249" s="49">
        <v>0</v>
      </c>
      <c r="C249" s="49">
        <v>0</v>
      </c>
      <c r="D249" s="49">
        <v>0</v>
      </c>
      <c r="E249" s="8" t="e">
        <f>C249/B249*100</f>
        <v>#DIV/0!</v>
      </c>
      <c r="F249" s="8" t="e">
        <f t="shared" si="15"/>
        <v>#DIV/0!</v>
      </c>
    </row>
    <row r="250" spans="1:7" s="1" customFormat="1" ht="25.5" hidden="1" customHeight="1">
      <c r="A250" s="11" t="s">
        <v>75</v>
      </c>
      <c r="B250" s="49">
        <v>0</v>
      </c>
      <c r="C250" s="49">
        <v>0</v>
      </c>
      <c r="D250" s="49">
        <v>0</v>
      </c>
      <c r="E250" s="8" t="e">
        <f>C250/B250*100</f>
        <v>#DIV/0!</v>
      </c>
      <c r="F250" s="8" t="e">
        <f t="shared" si="15"/>
        <v>#DIV/0!</v>
      </c>
    </row>
    <row r="251" spans="1:7" s="1" customFormat="1" ht="25.5">
      <c r="A251" s="11" t="s">
        <v>170</v>
      </c>
      <c r="B251" s="46">
        <v>-1641744.06</v>
      </c>
      <c r="C251" s="46">
        <v>-2515077</v>
      </c>
      <c r="D251" s="49">
        <v>-2341160.46</v>
      </c>
      <c r="E251" s="8">
        <f>C251/B251*100</f>
        <v>153.19543778340213</v>
      </c>
      <c r="F251" s="8">
        <f t="shared" si="15"/>
        <v>107.42864673188612</v>
      </c>
    </row>
    <row r="252" spans="1:7" s="1" customFormat="1">
      <c r="A252" s="43" t="s">
        <v>84</v>
      </c>
      <c r="B252" s="44">
        <f>B88+B89</f>
        <v>796260074.24000001</v>
      </c>
      <c r="C252" s="98">
        <f>C88+C89</f>
        <v>656419126.71999991</v>
      </c>
      <c r="D252" s="98">
        <f>D88+D89</f>
        <v>596511242.16000009</v>
      </c>
      <c r="E252" s="6">
        <f>C252/B252*100</f>
        <v>82.437779810387582</v>
      </c>
      <c r="F252" s="6">
        <f>C252/D252*100</f>
        <v>110.04304367224833</v>
      </c>
      <c r="G252" s="95"/>
    </row>
    <row r="253" spans="1:7" s="1" customFormat="1">
      <c r="A253" s="11" t="s">
        <v>23</v>
      </c>
      <c r="B253" s="60"/>
      <c r="C253" s="60"/>
      <c r="D253" s="46"/>
      <c r="E253" s="8"/>
      <c r="F253" s="8"/>
    </row>
    <row r="254" spans="1:7" s="1" customFormat="1">
      <c r="A254" s="10" t="s">
        <v>24</v>
      </c>
      <c r="B254" s="103">
        <v>90058840.400000006</v>
      </c>
      <c r="C254" s="103">
        <v>64892828.32</v>
      </c>
      <c r="D254" s="80">
        <v>54626887.32</v>
      </c>
      <c r="E254" s="8">
        <f t="shared" ref="E254:E284" si="19">C254/B254*100</f>
        <v>72.056033623990558</v>
      </c>
      <c r="F254" s="8">
        <f t="shared" ref="F254:F282" si="20">C254/D254*100</f>
        <v>118.79283536669942</v>
      </c>
    </row>
    <row r="255" spans="1:7" s="1" customFormat="1">
      <c r="A255" s="11" t="s">
        <v>25</v>
      </c>
      <c r="B255" s="99">
        <v>71498973</v>
      </c>
      <c r="C255" s="64">
        <v>54196178.490000002</v>
      </c>
      <c r="D255" s="46">
        <v>44288008.079999998</v>
      </c>
      <c r="E255" s="8">
        <f t="shared" si="19"/>
        <v>75.799939797736684</v>
      </c>
      <c r="F255" s="8">
        <f t="shared" si="20"/>
        <v>122.37212925020764</v>
      </c>
    </row>
    <row r="256" spans="1:7" s="1" customFormat="1">
      <c r="A256" s="11" t="s">
        <v>26</v>
      </c>
      <c r="B256" s="100">
        <v>3422425</v>
      </c>
      <c r="C256" s="64">
        <v>1086945.69</v>
      </c>
      <c r="D256" s="46">
        <v>1301147.24</v>
      </c>
      <c r="E256" s="8">
        <f t="shared" si="19"/>
        <v>31.759518177900169</v>
      </c>
      <c r="F256" s="8">
        <f t="shared" si="20"/>
        <v>83.537485734512245</v>
      </c>
    </row>
    <row r="257" spans="1:6" s="1" customFormat="1">
      <c r="A257" s="11" t="s">
        <v>27</v>
      </c>
      <c r="B257" s="100">
        <f>B254-B255-B256</f>
        <v>15137442.400000006</v>
      </c>
      <c r="C257" s="46">
        <f>C254-C255-C256</f>
        <v>9609704.1399999987</v>
      </c>
      <c r="D257" s="46">
        <f>D254-D255-D256</f>
        <v>9037732.0000000019</v>
      </c>
      <c r="E257" s="8">
        <f t="shared" si="19"/>
        <v>63.483010445674722</v>
      </c>
      <c r="F257" s="8">
        <f t="shared" si="20"/>
        <v>106.32871322141438</v>
      </c>
    </row>
    <row r="258" spans="1:6" s="1" customFormat="1">
      <c r="A258" s="10" t="s">
        <v>28</v>
      </c>
      <c r="B258" s="101">
        <v>1490500</v>
      </c>
      <c r="C258" s="101">
        <v>825882.41</v>
      </c>
      <c r="D258" s="52">
        <v>1286388.6000000001</v>
      </c>
      <c r="E258" s="8">
        <f t="shared" si="19"/>
        <v>55.409755786648773</v>
      </c>
      <c r="F258" s="8">
        <f t="shared" si="20"/>
        <v>64.201626942278551</v>
      </c>
    </row>
    <row r="259" spans="1:6" s="1" customFormat="1">
      <c r="A259" s="10" t="s">
        <v>29</v>
      </c>
      <c r="B259" s="101">
        <v>7496936</v>
      </c>
      <c r="C259" s="101">
        <v>5029984.66</v>
      </c>
      <c r="D259" s="52">
        <v>4306538.5599999996</v>
      </c>
      <c r="E259" s="8">
        <f t="shared" si="19"/>
        <v>67.093872216596225</v>
      </c>
      <c r="F259" s="8">
        <f t="shared" si="20"/>
        <v>116.7987837545335</v>
      </c>
    </row>
    <row r="260" spans="1:6" s="1" customFormat="1">
      <c r="A260" s="10" t="s">
        <v>30</v>
      </c>
      <c r="B260" s="81">
        <f>SUM(B261:B265)</f>
        <v>79857821.060000002</v>
      </c>
      <c r="C260" s="81">
        <f>SUM(C261:C265)</f>
        <v>64860814.920000002</v>
      </c>
      <c r="D260" s="81">
        <f>SUM(D261:D265)</f>
        <v>62546657.640000001</v>
      </c>
      <c r="E260" s="8">
        <f t="shared" si="19"/>
        <v>81.220366470139197</v>
      </c>
      <c r="F260" s="8">
        <f t="shared" si="20"/>
        <v>103.69988959812946</v>
      </c>
    </row>
    <row r="261" spans="1:6" s="1" customFormat="1">
      <c r="A261" s="11" t="s">
        <v>153</v>
      </c>
      <c r="B261" s="46">
        <v>375000</v>
      </c>
      <c r="C261" s="46">
        <v>351097.13</v>
      </c>
      <c r="D261" s="46">
        <v>176305.61</v>
      </c>
      <c r="E261" s="8">
        <f t="shared" si="19"/>
        <v>93.625901333333346</v>
      </c>
      <c r="F261" s="8">
        <f t="shared" si="20"/>
        <v>199.14121280655789</v>
      </c>
    </row>
    <row r="262" spans="1:6" s="1" customFormat="1">
      <c r="A262" s="11" t="s">
        <v>31</v>
      </c>
      <c r="B262" s="46">
        <v>1050252.55</v>
      </c>
      <c r="C262" s="46">
        <v>505797.56</v>
      </c>
      <c r="D262" s="46">
        <v>841250.73</v>
      </c>
      <c r="E262" s="8">
        <f t="shared" si="19"/>
        <v>48.159612656974744</v>
      </c>
      <c r="F262" s="8">
        <f t="shared" si="20"/>
        <v>60.124472046520538</v>
      </c>
    </row>
    <row r="263" spans="1:6" s="1" customFormat="1">
      <c r="A263" s="11" t="s">
        <v>32</v>
      </c>
      <c r="B263" s="46">
        <v>71365934.590000004</v>
      </c>
      <c r="C263" s="46">
        <v>61003175.710000001</v>
      </c>
      <c r="D263" s="46">
        <v>49994678.119999997</v>
      </c>
      <c r="E263" s="8">
        <f t="shared" si="19"/>
        <v>85.47940422901425</v>
      </c>
      <c r="F263" s="8">
        <f t="shared" si="20"/>
        <v>122.01933886558245</v>
      </c>
    </row>
    <row r="264" spans="1:6" s="1" customFormat="1">
      <c r="A264" s="11" t="s">
        <v>59</v>
      </c>
      <c r="B264" s="62">
        <v>2178299.54</v>
      </c>
      <c r="C264" s="62">
        <v>96000</v>
      </c>
      <c r="D264" s="46">
        <v>10739174.689999999</v>
      </c>
      <c r="E264" s="8">
        <f t="shared" si="19"/>
        <v>4.4071073898312445</v>
      </c>
      <c r="F264" s="8">
        <f t="shared" si="20"/>
        <v>0.89392344170909477</v>
      </c>
    </row>
    <row r="265" spans="1:6" s="1" customFormat="1">
      <c r="A265" s="11" t="s">
        <v>33</v>
      </c>
      <c r="B265" s="62">
        <v>4888334.38</v>
      </c>
      <c r="C265" s="64">
        <v>2904744.52</v>
      </c>
      <c r="D265" s="46">
        <v>795248.49</v>
      </c>
      <c r="E265" s="8">
        <f t="shared" si="19"/>
        <v>59.421968592909558</v>
      </c>
      <c r="F265" s="8">
        <f t="shared" si="20"/>
        <v>365.26250052986586</v>
      </c>
    </row>
    <row r="266" spans="1:6" s="1" customFormat="1">
      <c r="A266" s="10" t="s">
        <v>34</v>
      </c>
      <c r="B266" s="81">
        <f>SUM(B267:B270)</f>
        <v>115868347</v>
      </c>
      <c r="C266" s="81">
        <f>SUM(C267:C270)</f>
        <v>91582768.879999995</v>
      </c>
      <c r="D266" s="81">
        <f>D267+D268+D269+D270</f>
        <v>53082598.57</v>
      </c>
      <c r="E266" s="8">
        <f t="shared" si="19"/>
        <v>79.040368876583685</v>
      </c>
      <c r="F266" s="8">
        <f t="shared" si="20"/>
        <v>172.52879728416053</v>
      </c>
    </row>
    <row r="267" spans="1:6" s="1" customFormat="1">
      <c r="A267" s="11" t="s">
        <v>35</v>
      </c>
      <c r="B267" s="62">
        <v>468000</v>
      </c>
      <c r="C267" s="64">
        <v>48915.05</v>
      </c>
      <c r="D267" s="46">
        <v>176127.04</v>
      </c>
      <c r="E267" s="8">
        <f t="shared" si="19"/>
        <v>10.451933760683762</v>
      </c>
      <c r="F267" s="8">
        <f t="shared" si="20"/>
        <v>27.772595281224284</v>
      </c>
    </row>
    <row r="268" spans="1:6" s="1" customFormat="1">
      <c r="A268" s="11" t="s">
        <v>36</v>
      </c>
      <c r="B268" s="62">
        <v>69109874.959999993</v>
      </c>
      <c r="C268" s="64">
        <v>52879062.579999998</v>
      </c>
      <c r="D268" s="46">
        <v>10880029.35</v>
      </c>
      <c r="E268" s="8">
        <f t="shared" si="19"/>
        <v>76.514481628863891</v>
      </c>
      <c r="F268" s="8">
        <f t="shared" si="20"/>
        <v>486.01948468089387</v>
      </c>
    </row>
    <row r="269" spans="1:6" s="1" customFormat="1">
      <c r="A269" s="11" t="s">
        <v>37</v>
      </c>
      <c r="B269" s="62">
        <v>35905481.829999998</v>
      </c>
      <c r="C269" s="64">
        <v>29308436.219999999</v>
      </c>
      <c r="D269" s="46">
        <v>30485601.960000001</v>
      </c>
      <c r="E269" s="8">
        <f t="shared" si="19"/>
        <v>81.626633946218234</v>
      </c>
      <c r="F269" s="8">
        <f t="shared" si="20"/>
        <v>96.138617365848461</v>
      </c>
    </row>
    <row r="270" spans="1:6" s="1" customFormat="1">
      <c r="A270" s="11" t="s">
        <v>79</v>
      </c>
      <c r="B270" s="62">
        <v>10384990.210000001</v>
      </c>
      <c r="C270" s="64">
        <v>9346355.0299999993</v>
      </c>
      <c r="D270" s="46">
        <v>11540840.220000001</v>
      </c>
      <c r="E270" s="8">
        <f t="shared" si="19"/>
        <v>89.998688886582954</v>
      </c>
      <c r="F270" s="8">
        <f t="shared" si="20"/>
        <v>80.985048331255712</v>
      </c>
    </row>
    <row r="271" spans="1:6" s="1" customFormat="1">
      <c r="A271" s="10" t="s">
        <v>89</v>
      </c>
      <c r="B271" s="81">
        <v>1958548</v>
      </c>
      <c r="C271" s="52">
        <v>0</v>
      </c>
      <c r="D271" s="52">
        <v>0</v>
      </c>
      <c r="E271" s="8">
        <f t="shared" si="19"/>
        <v>0</v>
      </c>
      <c r="F271" s="8" t="e">
        <f t="shared" si="20"/>
        <v>#DIV/0!</v>
      </c>
    </row>
    <row r="272" spans="1:6" s="1" customFormat="1">
      <c r="A272" s="10" t="s">
        <v>38</v>
      </c>
      <c r="B272" s="101">
        <v>445460811.70999998</v>
      </c>
      <c r="C272" s="80">
        <v>343625491.47000003</v>
      </c>
      <c r="D272" s="80">
        <v>312158658.38</v>
      </c>
      <c r="E272" s="8">
        <f t="shared" si="19"/>
        <v>77.139331325446449</v>
      </c>
      <c r="F272" s="8">
        <f t="shared" si="20"/>
        <v>110.08039733810445</v>
      </c>
    </row>
    <row r="273" spans="1:6" s="1" customFormat="1">
      <c r="A273" s="11" t="s">
        <v>47</v>
      </c>
      <c r="B273" s="100">
        <v>436514281.92000002</v>
      </c>
      <c r="C273" s="46">
        <v>337018580.18000001</v>
      </c>
      <c r="D273" s="46">
        <v>300094347.13999999</v>
      </c>
      <c r="E273" s="8">
        <f t="shared" si="19"/>
        <v>77.206770577500933</v>
      </c>
      <c r="F273" s="8">
        <f t="shared" si="20"/>
        <v>112.30420812384519</v>
      </c>
    </row>
    <row r="274" spans="1:6" s="1" customFormat="1">
      <c r="A274" s="11" t="s">
        <v>25</v>
      </c>
      <c r="B274" s="99">
        <v>6146447</v>
      </c>
      <c r="C274" s="64">
        <v>4606854.13</v>
      </c>
      <c r="D274" s="46">
        <v>4042215.6</v>
      </c>
      <c r="E274" s="8">
        <f t="shared" si="19"/>
        <v>74.951498483595486</v>
      </c>
      <c r="F274" s="8">
        <f t="shared" si="20"/>
        <v>113.96854066863726</v>
      </c>
    </row>
    <row r="275" spans="1:6" s="1" customFormat="1">
      <c r="A275" s="10" t="s">
        <v>45</v>
      </c>
      <c r="B275" s="101">
        <v>87208201.109999999</v>
      </c>
      <c r="C275" s="80">
        <v>71358576.390000001</v>
      </c>
      <c r="D275" s="52">
        <v>69821380.150000006</v>
      </c>
      <c r="E275" s="8">
        <f t="shared" si="19"/>
        <v>81.825534160476394</v>
      </c>
      <c r="F275" s="8">
        <f t="shared" si="20"/>
        <v>102.20161250994693</v>
      </c>
    </row>
    <row r="276" spans="1:6" s="1" customFormat="1">
      <c r="A276" s="11" t="s">
        <v>47</v>
      </c>
      <c r="B276" s="100">
        <v>62733877.609999999</v>
      </c>
      <c r="C276" s="46">
        <v>52658283.659999996</v>
      </c>
      <c r="D276" s="46">
        <v>32788633.899999999</v>
      </c>
      <c r="E276" s="8">
        <f t="shared" si="19"/>
        <v>83.939150051209467</v>
      </c>
      <c r="F276" s="8">
        <f t="shared" si="20"/>
        <v>160.59919977330927</v>
      </c>
    </row>
    <row r="277" spans="1:6" s="1" customFormat="1">
      <c r="A277" s="10" t="s">
        <v>39</v>
      </c>
      <c r="B277" s="81">
        <f>SUM(B278:B281)</f>
        <v>27450819.16</v>
      </c>
      <c r="C277" s="81">
        <f>SUM(C278:C281)</f>
        <v>23074204.030000001</v>
      </c>
      <c r="D277" s="81">
        <f>D278+D279+D280+D281</f>
        <v>21099812.359999999</v>
      </c>
      <c r="E277" s="8">
        <f t="shared" si="19"/>
        <v>84.05652266881205</v>
      </c>
      <c r="F277" s="8">
        <f t="shared" si="20"/>
        <v>109.35738970713767</v>
      </c>
    </row>
    <row r="278" spans="1:6" s="1" customFormat="1" hidden="1">
      <c r="A278" s="11" t="s">
        <v>40</v>
      </c>
      <c r="B278" s="62">
        <v>0</v>
      </c>
      <c r="C278" s="64">
        <v>0</v>
      </c>
      <c r="D278" s="46">
        <v>0</v>
      </c>
      <c r="E278" s="8" t="e">
        <f t="shared" si="19"/>
        <v>#DIV/0!</v>
      </c>
      <c r="F278" s="8" t="e">
        <f t="shared" si="20"/>
        <v>#DIV/0!</v>
      </c>
    </row>
    <row r="279" spans="1:6" s="1" customFormat="1">
      <c r="A279" s="11" t="s">
        <v>41</v>
      </c>
      <c r="B279" s="62">
        <v>9212869</v>
      </c>
      <c r="C279" s="63">
        <v>6522656.2699999996</v>
      </c>
      <c r="D279" s="46">
        <v>6308955.9500000002</v>
      </c>
      <c r="E279" s="8">
        <f t="shared" si="19"/>
        <v>70.799403204365547</v>
      </c>
      <c r="F279" s="8">
        <f t="shared" si="20"/>
        <v>103.38725332200171</v>
      </c>
    </row>
    <row r="280" spans="1:6" s="1" customFormat="1">
      <c r="A280" s="11" t="s">
        <v>42</v>
      </c>
      <c r="B280" s="62">
        <v>17852680.16</v>
      </c>
      <c r="C280" s="63">
        <v>16279747.76</v>
      </c>
      <c r="D280" s="46">
        <v>14289899.67</v>
      </c>
      <c r="E280" s="8">
        <f t="shared" si="19"/>
        <v>91.189376687965037</v>
      </c>
      <c r="F280" s="8">
        <f t="shared" si="20"/>
        <v>113.9248569685724</v>
      </c>
    </row>
    <row r="281" spans="1:6" s="1" customFormat="1">
      <c r="A281" s="11" t="s">
        <v>62</v>
      </c>
      <c r="B281" s="62">
        <v>385270</v>
      </c>
      <c r="C281" s="63">
        <v>271800</v>
      </c>
      <c r="D281" s="46">
        <v>500956.74</v>
      </c>
      <c r="E281" s="8">
        <f t="shared" si="19"/>
        <v>70.54792742751836</v>
      </c>
      <c r="F281" s="8">
        <f t="shared" si="20"/>
        <v>54.256181881094165</v>
      </c>
    </row>
    <row r="282" spans="1:6" s="1" customFormat="1">
      <c r="A282" s="10" t="s">
        <v>43</v>
      </c>
      <c r="B282" s="101">
        <v>39289586.539999999</v>
      </c>
      <c r="C282" s="80">
        <v>38881034.75</v>
      </c>
      <c r="D282" s="52">
        <v>16232976.550000001</v>
      </c>
      <c r="E282" s="8">
        <f t="shared" si="19"/>
        <v>98.960152483192815</v>
      </c>
      <c r="F282" s="8">
        <f t="shared" si="20"/>
        <v>239.51882533828953</v>
      </c>
    </row>
    <row r="283" spans="1:6" s="1" customFormat="1" ht="16.5" hidden="1" customHeight="1">
      <c r="A283" s="19" t="s">
        <v>90</v>
      </c>
      <c r="B283" s="39">
        <v>0</v>
      </c>
      <c r="C283" s="39">
        <v>0</v>
      </c>
      <c r="D283" s="46">
        <v>0</v>
      </c>
      <c r="E283" s="8" t="e">
        <f t="shared" si="19"/>
        <v>#DIV/0!</v>
      </c>
      <c r="F283" s="8" t="e">
        <f>C283/D283*100</f>
        <v>#DIV/0!</v>
      </c>
    </row>
    <row r="284" spans="1:6" s="1" customFormat="1">
      <c r="A284" s="43" t="s">
        <v>83</v>
      </c>
      <c r="B284" s="23">
        <f>B283+B282+B277+B275+B272+B271+B266+B260+B259+B258+B254</f>
        <v>896140410.9799999</v>
      </c>
      <c r="C284" s="23">
        <f>C283+C282+C277+C275+C272+C271+C266+C260+C259+C258+C254</f>
        <v>704131585.82999992</v>
      </c>
      <c r="D284" s="78">
        <f>D283+D282+D277+D275+D272+D271+D266+D260+D259+D258+D254</f>
        <v>595161898.13</v>
      </c>
      <c r="E284" s="6">
        <f t="shared" si="19"/>
        <v>78.573801293033625</v>
      </c>
      <c r="F284" s="6">
        <f>C284/D284*100</f>
        <v>118.30925132176353</v>
      </c>
    </row>
    <row r="285" spans="1:6" s="1" customFormat="1">
      <c r="A285" s="82" t="s">
        <v>44</v>
      </c>
      <c r="B285" s="49">
        <f>B252-B284</f>
        <v>-99880336.73999989</v>
      </c>
      <c r="C285" s="49">
        <f>C252-C284</f>
        <v>-47712459.110000014</v>
      </c>
      <c r="D285" s="49">
        <f>D252-D284</f>
        <v>1349344.0300000906</v>
      </c>
      <c r="E285" s="83"/>
      <c r="F285" s="83"/>
    </row>
    <row r="286" spans="1:6">
      <c r="A286" s="84"/>
      <c r="B286" s="85"/>
      <c r="C286" s="86"/>
      <c r="D286" s="87"/>
      <c r="E286" s="88"/>
      <c r="F286" s="88"/>
    </row>
    <row r="287" spans="1:6">
      <c r="A287" s="106" t="s">
        <v>204</v>
      </c>
      <c r="B287" s="106"/>
      <c r="C287" s="106"/>
      <c r="D287" s="106"/>
      <c r="E287" s="106"/>
      <c r="F287" s="106"/>
    </row>
    <row r="288" spans="1:6">
      <c r="A288" s="89"/>
      <c r="B288" s="89"/>
      <c r="C288" s="89"/>
      <c r="E288" s="89"/>
      <c r="F288" s="89"/>
    </row>
    <row r="289" spans="1:6">
      <c r="A289" s="89"/>
      <c r="B289" s="89"/>
      <c r="C289" s="89"/>
      <c r="E289" s="89"/>
      <c r="F289" s="89"/>
    </row>
    <row r="290" spans="1:6">
      <c r="A290" s="89"/>
      <c r="B290" s="89"/>
      <c r="C290" s="89"/>
      <c r="E290" s="89"/>
      <c r="F290" s="89"/>
    </row>
    <row r="291" spans="1:6">
      <c r="A291" s="89"/>
      <c r="B291" s="89"/>
      <c r="C291" s="89"/>
      <c r="E291" s="89"/>
      <c r="F291" s="89"/>
    </row>
    <row r="292" spans="1:6">
      <c r="A292" s="89"/>
      <c r="B292" s="89"/>
      <c r="C292" s="89"/>
      <c r="E292" s="89"/>
      <c r="F292" s="89"/>
    </row>
    <row r="293" spans="1:6">
      <c r="A293" s="89"/>
      <c r="B293" s="89"/>
      <c r="C293" s="89"/>
      <c r="E293" s="89"/>
      <c r="F293" s="89"/>
    </row>
    <row r="294" spans="1:6">
      <c r="A294" s="89"/>
      <c r="B294" s="89"/>
      <c r="C294" s="89"/>
      <c r="E294" s="89"/>
      <c r="F294" s="89"/>
    </row>
    <row r="295" spans="1:6">
      <c r="A295" s="89"/>
      <c r="B295" s="89"/>
      <c r="C295" s="89"/>
      <c r="E295" s="89"/>
      <c r="F295" s="89"/>
    </row>
    <row r="296" spans="1:6">
      <c r="A296" s="89"/>
      <c r="B296" s="89"/>
      <c r="C296" s="89"/>
      <c r="E296" s="89"/>
      <c r="F296" s="89"/>
    </row>
    <row r="297" spans="1:6">
      <c r="A297" s="89"/>
      <c r="B297" s="89"/>
      <c r="C297" s="89"/>
      <c r="E297" s="89"/>
      <c r="F297" s="89"/>
    </row>
    <row r="298" spans="1:6">
      <c r="A298" s="89"/>
      <c r="B298" s="89"/>
      <c r="C298" s="89"/>
      <c r="E298" s="89"/>
      <c r="F298" s="89"/>
    </row>
    <row r="299" spans="1:6">
      <c r="A299" s="89"/>
      <c r="B299" s="89"/>
      <c r="C299" s="89"/>
      <c r="E299" s="89"/>
      <c r="F299" s="89"/>
    </row>
    <row r="300" spans="1:6">
      <c r="A300" s="89"/>
      <c r="B300" s="89"/>
      <c r="C300" s="89"/>
      <c r="E300" s="89"/>
      <c r="F300" s="89"/>
    </row>
    <row r="301" spans="1:6">
      <c r="A301" s="89"/>
      <c r="B301" s="89"/>
      <c r="C301" s="89"/>
      <c r="E301" s="89"/>
      <c r="F301" s="89"/>
    </row>
    <row r="302" spans="1:6">
      <c r="A302" s="89"/>
      <c r="B302" s="89"/>
      <c r="C302" s="89"/>
      <c r="E302" s="89"/>
      <c r="F302" s="89"/>
    </row>
    <row r="303" spans="1:6">
      <c r="A303" s="89"/>
      <c r="B303" s="89"/>
      <c r="C303" s="89"/>
      <c r="E303" s="89"/>
      <c r="F303" s="89"/>
    </row>
    <row r="304" spans="1:6">
      <c r="A304" s="89"/>
      <c r="B304" s="89"/>
      <c r="C304" s="89"/>
      <c r="E304" s="89"/>
      <c r="F304" s="89"/>
    </row>
    <row r="305" spans="1:6">
      <c r="A305" s="89"/>
      <c r="B305" s="89"/>
      <c r="C305" s="89"/>
      <c r="E305" s="89"/>
      <c r="F305" s="89"/>
    </row>
  </sheetData>
  <autoFilter ref="B1:B305"/>
  <mergeCells count="3">
    <mergeCell ref="A1:F1"/>
    <mergeCell ref="E2:F2"/>
    <mergeCell ref="A287:F287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01.09.2023</vt:lpstr>
      <vt:lpstr>'01.09.2023'!Область_печати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2023-05-04T04:49:52Z</cp:lastPrinted>
  <dcterms:created xsi:type="dcterms:W3CDTF">2006-03-13T07:15:44Z</dcterms:created>
  <dcterms:modified xsi:type="dcterms:W3CDTF">2023-11-27T06:35:13Z</dcterms:modified>
</cp:coreProperties>
</file>