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F133" i="1" l="1"/>
  <c r="E133" i="1"/>
  <c r="L133" i="1" l="1"/>
  <c r="M133" i="1"/>
  <c r="K133" i="1"/>
  <c r="C170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D207" i="1"/>
  <c r="D208" i="1"/>
  <c r="D209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G133" i="1" l="1"/>
  <c r="H133" i="1"/>
  <c r="I133" i="1"/>
  <c r="J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D131" i="1" l="1"/>
  <c r="X190" i="1" l="1"/>
  <c r="M173" i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B129" i="1" l="1"/>
  <c r="B128" i="1"/>
  <c r="B127" i="1"/>
  <c r="B126" i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B155" i="1" l="1"/>
  <c r="C157" i="1" l="1"/>
  <c r="D157" i="1" s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C145" i="1" l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C160" i="1"/>
  <c r="D160" i="1" s="1"/>
  <c r="C161" i="1"/>
  <c r="D161" i="1" s="1"/>
  <c r="C162" i="1"/>
  <c r="D162" i="1" s="1"/>
  <c r="C168" i="1"/>
  <c r="C169" i="1"/>
  <c r="C171" i="1"/>
  <c r="C172" i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C189" i="1"/>
  <c r="C191" i="1"/>
  <c r="D191" i="1" s="1"/>
  <c r="C192" i="1"/>
  <c r="D192" i="1" s="1"/>
  <c r="O126" i="1"/>
  <c r="V129" i="1"/>
  <c r="V126" i="1"/>
  <c r="H129" i="1" l="1"/>
  <c r="L127" i="1" l="1"/>
  <c r="L126" i="1"/>
  <c r="X129" i="1" l="1"/>
  <c r="C115" i="1"/>
  <c r="D115" i="1" s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26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85" i="1" l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Q165" i="1" l="1"/>
  <c r="E164" i="1"/>
  <c r="N176" i="1" l="1"/>
  <c r="H138" i="1"/>
  <c r="O103" i="1" l="1"/>
  <c r="Q103" i="1"/>
  <c r="Q163" i="1"/>
  <c r="V103" i="1" l="1"/>
  <c r="J185" i="1" l="1"/>
  <c r="G163" i="1" l="1"/>
  <c r="O149" i="1"/>
  <c r="Q105" i="1" l="1"/>
  <c r="M103" i="1"/>
  <c r="M104" i="1" l="1"/>
  <c r="M112" i="1"/>
  <c r="B156" i="1"/>
  <c r="H164" i="1" l="1"/>
  <c r="H167" i="1" s="1"/>
  <c r="I163" i="1" l="1"/>
  <c r="C163" i="1" s="1"/>
  <c r="D163" i="1" s="1"/>
  <c r="E149" i="1" l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03" i="1" l="1"/>
  <c r="T105" i="1" s="1"/>
  <c r="S176" i="1" l="1"/>
  <c r="T199" i="1" l="1"/>
  <c r="O199" i="1" l="1"/>
  <c r="G182" i="1" l="1"/>
  <c r="T176" i="1" l="1"/>
  <c r="G130" i="1" l="1"/>
  <c r="X130" i="1"/>
  <c r="C207" i="1" l="1"/>
  <c r="C206" i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Q104" i="1"/>
  <c r="N104" i="1"/>
  <c r="N105" i="1"/>
  <c r="J104" i="1"/>
  <c r="J105" i="1"/>
  <c r="F105" i="1"/>
  <c r="U104" i="1"/>
  <c r="U105" i="1"/>
  <c r="S104" i="1"/>
  <c r="S105" i="1"/>
  <c r="V104" i="1"/>
  <c r="V105" i="1"/>
  <c r="U176" i="1"/>
  <c r="C176" i="1" s="1"/>
  <c r="D176" i="1" s="1"/>
  <c r="D103" i="1" l="1"/>
  <c r="C104" i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Q179" i="1" l="1"/>
  <c r="C179" i="1" s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C208" i="1"/>
  <c r="S205" i="1"/>
  <c r="K205" i="1"/>
  <c r="C204" i="1"/>
  <c r="D204" i="1" s="1"/>
  <c r="C202" i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C159" i="1"/>
  <c r="Y154" i="1"/>
  <c r="X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D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8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<sst xmlns="http://schemas.openxmlformats.org/spreadsheetml/2006/main" count="275" uniqueCount="219">
  <si>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</si>
  <si>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</si>
  <si>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</si>
  <si>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</si>
  <si>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</si>
  <si>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</si>
  <si>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</si>
  <si>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</si>
  <si>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</si>
  <si>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</si>
  <si>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</si>
  <si>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</si>
  <si>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</si>
  <si>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</si>
  <si>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</si>
  <si>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</si>
  <si>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</si>
  <si>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</si>
  <si>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</si>
  <si>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</si>
  <si>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</si>
  <si>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</si>
  <si>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</si>
  <si>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</si>
  <si>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</si>
  <si>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</si>
  <si>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</si>
  <si>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</si>
  <si>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</si>
  <si>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</si>
  <si>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</si>
  <si>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</si>
  <si>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</si>
  <si>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</si>
  <si>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</si>
  <si>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</si>
  <si>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</si>
  <si>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</si>
  <si>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</si>
  <si>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</si>
  <si>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</si>
  <si>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</si>
  <si>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</si>
  <si>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</si>
  <si>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</si>
  <si>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</si>
  <si>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</si>
  <si>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</si>
  <si>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</si>
  <si>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</si>
  <si>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</si>
  <si>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</si>
  <si>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</si>
  <si>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</si>
  <si>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</si>
  <si>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</si>
  <si>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</si>
  <si>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</si>
  <si>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</si>
  <si>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</si>
  <si>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</si>
  <si>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</si>
  <si>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</si>
  <si>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</si>
  <si>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</si>
  <si>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</si>
  <si>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</si>
  <si>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</si>
  <si>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</si>
  <si>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</si>
  <si>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</si>
  <si>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</si>
  <si>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</si>
  <si>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</si>
  <si>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</si>
  <si>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</si>
  <si>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</si>
  <si>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</si>
  <si>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</si>
  <si>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</si>
  <si>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</si>
  <si>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</si>
  <si>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</si>
  <si>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</si>
  <si>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</si>
  <si>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</si>
  <si>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</si>
  <si>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</si>
  <si>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</si>
  <si>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</si>
  <si>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</si>
  <si>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</si>
  <si>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</si>
  <si>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</si>
  <si>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</si>
  <si>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</si>
  <si>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</si>
  <si>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</si>
  <si>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</si>
  <si>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</si>
  <si>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</si>
  <si>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</si>
  <si>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</si>
  <si>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</si>
  <si>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</si>
  <si>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</si>
  <si>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</si>
  <si>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</si>
  <si>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</si>
  <si>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</si>
  <si>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</si>
  <si>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</si>
  <si>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</si>
  <si>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</si>
  <si>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</si>
  <si>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</si>
  <si>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</si>
  <si>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</si>
  <si>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</si>
  <si>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</si>
  <si>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</si>
  <si>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</si>
  <si>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</si>
  <si>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</si>
  <si>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</si>
  <si>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</si>
  <si>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</si>
  <si>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</si>
  <si>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</si>
  <si>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</si>
  <si>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</si>
  <si>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</si>
  <si>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</si>
  <si>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</si>
  <si>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</si>
  <si>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</si>
  <si>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</si>
  <si>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</si>
  <si>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</si>
  <si>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</si>
  <si>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</si>
  <si>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</si>
  <si>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</si>
  <si>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</si>
  <si>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</si>
  <si>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</si>
  <si>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</si>
  <si>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</si>
  <si>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</si>
  <si>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</si>
  <si>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</si>
  <si>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</si>
  <si>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</si>
  <si>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</si>
  <si>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</si>
  <si>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</si>
  <si>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</si>
  <si>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</si>
  <si>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</si>
  <si>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</si>
  <si>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</si>
  <si>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</si>
  <si>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</si>
  <si>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</si>
  <si>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</si>
  <si>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</si>
  <si>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</si>
  <si>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</si>
  <si>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</si>
  <si>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</si>
  <si>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</si>
  <si>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</si>
  <si>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</si>
  <si>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</si>
  <si>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</si>
  <si>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</si>
  <si>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</si>
  <si>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</si>
  <si>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</si>
  <si>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</si>
  <si>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</si>
  <si>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</si>
  <si>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</si>
  <si>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</si>
  <si>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</si>
  <si>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</si>
  <si>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</si>
  <si>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</si>
  <si>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</si>
  <si>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</si>
  <si>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</si>
  <si>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</si>
  <si>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</si>
  <si>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</si>
  <si>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</si>
  <si>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</si>
  <si>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</si>
  <si>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</si>
  <si>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</si>
  <si>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</si>
  <si>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</si>
  <si>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</si>
  <si>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</si>
  <si>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</si>
  <si>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</si>
  <si>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</si>
  <si>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</si>
  <si>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</si>
  <si>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</si>
  <si>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</si>
  <si>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</si>
  <si>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</si>
  <si>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</si>
  <si>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</si>
  <si>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</si>
  <si>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</si>
  <si>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</si>
  <si>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</si>
  <si>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10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</si>
</sst>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139" sqref="E139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7" t="s">
        <v>218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69"/>
      <c r="B5" s="172"/>
      <c r="C5" s="175"/>
      <c r="D5" s="175"/>
      <c r="E5" s="183" t="s">
        <v>5</v>
      </c>
      <c r="F5" s="183" t="s">
        <v>6</v>
      </c>
      <c r="G5" s="183" t="s">
        <v>7</v>
      </c>
      <c r="H5" s="183" t="s">
        <v>8</v>
      </c>
      <c r="I5" s="183" t="s">
        <v>9</v>
      </c>
      <c r="J5" s="183" t="s">
        <v>10</v>
      </c>
      <c r="K5" s="183" t="s">
        <v>11</v>
      </c>
      <c r="L5" s="185" t="s">
        <v>12</v>
      </c>
      <c r="M5" s="183" t="s">
        <v>13</v>
      </c>
      <c r="N5" s="183" t="s">
        <v>14</v>
      </c>
      <c r="O5" s="183" t="s">
        <v>15</v>
      </c>
      <c r="P5" s="183" t="s">
        <v>16</v>
      </c>
      <c r="Q5" s="183" t="s">
        <v>17</v>
      </c>
      <c r="R5" s="183" t="s">
        <v>18</v>
      </c>
      <c r="S5" s="183" t="s">
        <v>19</v>
      </c>
      <c r="T5" s="183" t="s">
        <v>20</v>
      </c>
      <c r="U5" s="183" t="s">
        <v>21</v>
      </c>
      <c r="V5" s="183" t="s">
        <v>22</v>
      </c>
      <c r="W5" s="183" t="s">
        <v>23</v>
      </c>
      <c r="X5" s="183" t="s">
        <v>24</v>
      </c>
      <c r="Y5" s="183" t="s">
        <v>25</v>
      </c>
    </row>
    <row r="6" spans="1:26" s="2" customFormat="1" ht="69.75" customHeight="1" thickBot="1" x14ac:dyDescent="0.3">
      <c r="A6" s="170"/>
      <c r="B6" s="173"/>
      <c r="C6" s="176"/>
      <c r="D6" s="176"/>
      <c r="E6" s="184"/>
      <c r="F6" s="184"/>
      <c r="G6" s="184"/>
      <c r="H6" s="184"/>
      <c r="I6" s="184"/>
      <c r="J6" s="184"/>
      <c r="K6" s="184"/>
      <c r="L6" s="186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0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0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45335</v>
      </c>
      <c r="C102" s="22">
        <f t="shared" si="23"/>
        <v>109179.4</v>
      </c>
      <c r="D102" s="14">
        <f t="shared" si="14"/>
        <v>2.4082805779199292</v>
      </c>
      <c r="E102" s="88">
        <v>7393</v>
      </c>
      <c r="F102" s="88">
        <v>2938</v>
      </c>
      <c r="G102" s="88">
        <v>9309</v>
      </c>
      <c r="H102" s="88">
        <v>6835</v>
      </c>
      <c r="I102" s="88">
        <v>3173</v>
      </c>
      <c r="J102" s="88">
        <v>8707</v>
      </c>
      <c r="K102" s="88">
        <v>3391</v>
      </c>
      <c r="L102" s="88">
        <v>6500</v>
      </c>
      <c r="M102" s="88">
        <v>5168.8999999999996</v>
      </c>
      <c r="N102" s="88">
        <v>1466.5</v>
      </c>
      <c r="O102" s="88">
        <v>2069</v>
      </c>
      <c r="P102" s="88">
        <v>4351</v>
      </c>
      <c r="Q102" s="88">
        <v>4073</v>
      </c>
      <c r="R102" s="88">
        <v>4892</v>
      </c>
      <c r="S102" s="88">
        <v>6194</v>
      </c>
      <c r="T102" s="88">
        <v>3573</v>
      </c>
      <c r="U102" s="88">
        <v>5079</v>
      </c>
      <c r="V102" s="88">
        <v>921</v>
      </c>
      <c r="W102" s="88">
        <v>3964</v>
      </c>
      <c r="X102" s="88">
        <v>15202</v>
      </c>
      <c r="Y102" s="88">
        <v>3980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297758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16799</v>
      </c>
      <c r="R103" s="88">
        <v>17176</v>
      </c>
      <c r="S103" s="88">
        <f t="shared" si="25"/>
        <v>18065</v>
      </c>
      <c r="T103" s="88">
        <f>T101-T100</f>
        <v>12834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v>0.151</v>
      </c>
      <c r="C104" s="166">
        <f>C102/C103</f>
        <v>0.36667159236695568</v>
      </c>
      <c r="D104" s="14">
        <f t="shared" si="14"/>
        <v>2.4282886911718919</v>
      </c>
      <c r="E104" s="27">
        <f>E102/E103</f>
        <v>0.27329858415585379</v>
      </c>
      <c r="F104" s="27">
        <f>F102/F103</f>
        <v>0.34194599627560524</v>
      </c>
      <c r="G104" s="27">
        <f t="shared" ref="G104:Y104" si="26">G102/G103</f>
        <v>0.5605130057803468</v>
      </c>
      <c r="H104" s="27">
        <f t="shared" si="26"/>
        <v>0.36144896879957694</v>
      </c>
      <c r="I104" s="27">
        <f t="shared" si="26"/>
        <v>0.34169717854835235</v>
      </c>
      <c r="J104" s="27">
        <f t="shared" si="26"/>
        <v>0.43161651712685273</v>
      </c>
      <c r="K104" s="27">
        <f t="shared" si="26"/>
        <v>0.36906835002176752</v>
      </c>
      <c r="L104" s="27">
        <f t="shared" si="26"/>
        <v>0.46266638194889315</v>
      </c>
      <c r="M104" s="27">
        <f>M102/M103</f>
        <v>0.35640212369854513</v>
      </c>
      <c r="N104" s="27">
        <f t="shared" si="26"/>
        <v>0.29406456787647883</v>
      </c>
      <c r="O104" s="27">
        <f t="shared" si="26"/>
        <v>0.23855643952496253</v>
      </c>
      <c r="P104" s="27">
        <f t="shared" si="26"/>
        <v>0.28977688977688976</v>
      </c>
      <c r="Q104" s="27">
        <f t="shared" si="26"/>
        <v>0.24245490803023989</v>
      </c>
      <c r="R104" s="27">
        <f t="shared" si="26"/>
        <v>0.28481602235677689</v>
      </c>
      <c r="S104" s="27">
        <f t="shared" si="26"/>
        <v>0.34287295876003321</v>
      </c>
      <c r="T104" s="27">
        <f t="shared" si="26"/>
        <v>0.27840112201963535</v>
      </c>
      <c r="U104" s="27">
        <f t="shared" si="26"/>
        <v>0.50774767569729085</v>
      </c>
      <c r="V104" s="27">
        <f t="shared" si="26"/>
        <v>0.17449791587722621</v>
      </c>
      <c r="W104" s="27">
        <f t="shared" si="26"/>
        <v>0.25635387699670181</v>
      </c>
      <c r="X104" s="27">
        <f>X102/X103</f>
        <v>0.64946383560473364</v>
      </c>
      <c r="Y104" s="27">
        <f t="shared" si="26"/>
        <v>0.34022909899128057</v>
      </c>
    </row>
    <row r="105" spans="1:26" s="82" customFormat="1" ht="31.9" hidden="1" customHeight="1" x14ac:dyDescent="0.2">
      <c r="A105" s="80" t="s">
        <v>96</v>
      </c>
      <c r="B105" s="83">
        <f>B101-B102</f>
        <v>257892</v>
      </c>
      <c r="C105" s="22">
        <f t="shared" si="23"/>
        <v>188578.6</v>
      </c>
      <c r="D105" s="14">
        <f t="shared" si="14"/>
        <v>0.73123090285856096</v>
      </c>
      <c r="E105" s="117">
        <f>E103-E102</f>
        <v>19658</v>
      </c>
      <c r="F105" s="117">
        <f t="shared" ref="F105:L105" si="27">F103-F102</f>
        <v>5654</v>
      </c>
      <c r="G105" s="117">
        <f t="shared" si="27"/>
        <v>7299</v>
      </c>
      <c r="H105" s="117">
        <f>H103-H102</f>
        <v>12075</v>
      </c>
      <c r="I105" s="117">
        <f>I103-I102</f>
        <v>6113</v>
      </c>
      <c r="J105" s="117">
        <f t="shared" si="27"/>
        <v>11466</v>
      </c>
      <c r="K105" s="117">
        <f t="shared" si="27"/>
        <v>5797</v>
      </c>
      <c r="L105" s="117">
        <f t="shared" si="27"/>
        <v>7549</v>
      </c>
      <c r="M105" s="117">
        <f>M103-M102</f>
        <v>9334.1</v>
      </c>
      <c r="N105" s="117">
        <f>N103-N102</f>
        <v>3520.5</v>
      </c>
      <c r="O105" s="117">
        <f t="shared" ref="O105:Y105" si="28">O103-O102</f>
        <v>6604</v>
      </c>
      <c r="P105" s="117">
        <f t="shared" si="28"/>
        <v>10664</v>
      </c>
      <c r="Q105" s="117">
        <f>Q103-Q102</f>
        <v>12726</v>
      </c>
      <c r="R105" s="117">
        <f t="shared" si="28"/>
        <v>12284</v>
      </c>
      <c r="S105" s="117">
        <f t="shared" si="28"/>
        <v>11871</v>
      </c>
      <c r="T105" s="117">
        <f t="shared" si="28"/>
        <v>9261</v>
      </c>
      <c r="U105" s="117">
        <f t="shared" si="28"/>
        <v>4924</v>
      </c>
      <c r="V105" s="117">
        <f t="shared" si="28"/>
        <v>4357</v>
      </c>
      <c r="W105" s="117">
        <f>W103-W102</f>
        <v>11499</v>
      </c>
      <c r="X105" s="117">
        <f t="shared" si="28"/>
        <v>8205</v>
      </c>
      <c r="Y105" s="117">
        <f t="shared" si="28"/>
        <v>7718</v>
      </c>
      <c r="Z105" s="120"/>
    </row>
    <row r="106" spans="1:26" s="11" customFormat="1" ht="30" customHeight="1" x14ac:dyDescent="0.2">
      <c r="A106" s="10" t="s">
        <v>92</v>
      </c>
      <c r="B106" s="88">
        <v>34312</v>
      </c>
      <c r="C106" s="88">
        <f t="shared" si="23"/>
        <v>58241.4</v>
      </c>
      <c r="D106" s="14">
        <f t="shared" si="14"/>
        <v>1.6974061552809514</v>
      </c>
      <c r="E106" s="9">
        <v>6983</v>
      </c>
      <c r="F106" s="9">
        <v>1724</v>
      </c>
      <c r="G106" s="9">
        <v>3774</v>
      </c>
      <c r="H106" s="9">
        <v>3751</v>
      </c>
      <c r="I106" s="9">
        <v>1398</v>
      </c>
      <c r="J106" s="9">
        <v>5122</v>
      </c>
      <c r="K106" s="9">
        <v>980</v>
      </c>
      <c r="L106" s="9">
        <v>2354</v>
      </c>
      <c r="M106" s="9">
        <v>2454.9</v>
      </c>
      <c r="N106" s="9">
        <v>1058.5</v>
      </c>
      <c r="O106" s="9">
        <v>767</v>
      </c>
      <c r="P106" s="9">
        <v>3443</v>
      </c>
      <c r="Q106" s="9">
        <v>2890</v>
      </c>
      <c r="R106" s="9">
        <v>3440</v>
      </c>
      <c r="S106" s="9">
        <v>4360</v>
      </c>
      <c r="T106" s="9">
        <v>1665</v>
      </c>
      <c r="U106" s="9">
        <v>1840</v>
      </c>
      <c r="V106" s="9">
        <v>546</v>
      </c>
      <c r="W106" s="9">
        <v>2622</v>
      </c>
      <c r="X106" s="9">
        <v>6159</v>
      </c>
      <c r="Y106" s="9">
        <v>910</v>
      </c>
    </row>
    <row r="107" spans="1:26" s="11" customFormat="1" ht="30" customHeight="1" x14ac:dyDescent="0.2">
      <c r="A107" s="10" t="s">
        <v>93</v>
      </c>
      <c r="B107" s="88">
        <v>4454</v>
      </c>
      <c r="C107" s="88">
        <f t="shared" si="23"/>
        <v>5492</v>
      </c>
      <c r="D107" s="14">
        <f t="shared" si="14"/>
        <v>1.2330489447687472</v>
      </c>
      <c r="E107" s="9">
        <v>160</v>
      </c>
      <c r="F107" s="9">
        <v>80</v>
      </c>
      <c r="G107" s="9"/>
      <c r="H107" s="9">
        <v>271</v>
      </c>
      <c r="I107" s="9">
        <v>50</v>
      </c>
      <c r="J107" s="9">
        <v>400</v>
      </c>
      <c r="K107" s="9">
        <v>920</v>
      </c>
      <c r="L107" s="9"/>
      <c r="M107" s="9">
        <v>83</v>
      </c>
      <c r="N107" s="9"/>
      <c r="O107" s="9">
        <v>464</v>
      </c>
      <c r="P107" s="9">
        <v>48</v>
      </c>
      <c r="Q107" s="9"/>
      <c r="R107" s="9">
        <v>255</v>
      </c>
      <c r="S107" s="9">
        <v>210</v>
      </c>
      <c r="T107" s="9">
        <v>27</v>
      </c>
      <c r="U107" s="9"/>
      <c r="V107" s="9"/>
      <c r="W107" s="9">
        <v>634</v>
      </c>
      <c r="X107" s="9">
        <v>940</v>
      </c>
      <c r="Y107" s="9">
        <v>950</v>
      </c>
    </row>
    <row r="108" spans="1:26" s="11" customFormat="1" ht="30" customHeight="1" x14ac:dyDescent="0.2">
      <c r="A108" s="10" t="s">
        <v>94</v>
      </c>
      <c r="B108" s="88">
        <v>3720</v>
      </c>
      <c r="C108" s="88">
        <f t="shared" si="23"/>
        <v>28524</v>
      </c>
      <c r="D108" s="14">
        <f t="shared" si="14"/>
        <v>7.6677419354838712</v>
      </c>
      <c r="E108" s="9">
        <v>250</v>
      </c>
      <c r="F108" s="9">
        <v>850</v>
      </c>
      <c r="G108" s="9">
        <v>4780</v>
      </c>
      <c r="H108" s="9">
        <v>2366</v>
      </c>
      <c r="I108" s="9">
        <v>1166</v>
      </c>
      <c r="J108" s="9">
        <v>2253</v>
      </c>
      <c r="K108" s="9">
        <v>905</v>
      </c>
      <c r="L108" s="9"/>
      <c r="M108" s="9">
        <v>758</v>
      </c>
      <c r="N108" s="9">
        <v>323</v>
      </c>
      <c r="O108" s="9">
        <v>618</v>
      </c>
      <c r="P108" s="9">
        <v>390</v>
      </c>
      <c r="Q108" s="9">
        <v>435</v>
      </c>
      <c r="R108" s="9">
        <v>726</v>
      </c>
      <c r="S108" s="9">
        <v>1051</v>
      </c>
      <c r="T108" s="9">
        <v>827</v>
      </c>
      <c r="U108" s="9">
        <v>2435</v>
      </c>
      <c r="V108" s="9">
        <v>375</v>
      </c>
      <c r="W108" s="9">
        <v>582</v>
      </c>
      <c r="X108" s="9">
        <v>5814</v>
      </c>
      <c r="Y108" s="9">
        <v>1620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44464</v>
      </c>
      <c r="C111" s="22">
        <f t="shared" si="23"/>
        <v>108983.7</v>
      </c>
      <c r="D111" s="14">
        <f t="shared" si="29"/>
        <v>2.4510547858942067</v>
      </c>
      <c r="E111" s="88">
        <v>7393</v>
      </c>
      <c r="F111" s="88">
        <v>2938</v>
      </c>
      <c r="G111" s="88">
        <v>9309</v>
      </c>
      <c r="H111" s="88">
        <v>6835</v>
      </c>
      <c r="I111" s="88">
        <v>3173</v>
      </c>
      <c r="J111" s="88">
        <v>8707</v>
      </c>
      <c r="K111" s="88">
        <v>3391</v>
      </c>
      <c r="L111" s="88">
        <v>6500</v>
      </c>
      <c r="M111" s="88">
        <v>5169</v>
      </c>
      <c r="N111" s="88">
        <v>1466.7</v>
      </c>
      <c r="O111" s="88">
        <v>2069</v>
      </c>
      <c r="P111" s="88">
        <v>4351</v>
      </c>
      <c r="Q111" s="88">
        <v>4073</v>
      </c>
      <c r="R111" s="88">
        <v>4892</v>
      </c>
      <c r="S111" s="88">
        <v>6194</v>
      </c>
      <c r="T111" s="88">
        <v>3573</v>
      </c>
      <c r="U111" s="88">
        <v>5079</v>
      </c>
      <c r="V111" s="88">
        <v>921</v>
      </c>
      <c r="W111" s="88">
        <v>3964</v>
      </c>
      <c r="X111" s="88">
        <v>15006</v>
      </c>
      <c r="Y111" s="88">
        <v>3980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0.14663601856035247</v>
      </c>
      <c r="C112" s="22">
        <f t="shared" si="23"/>
        <v>9.8423764297001668</v>
      </c>
      <c r="D112" s="14">
        <f t="shared" si="29"/>
        <v>67.121137946399173</v>
      </c>
      <c r="E112" s="27">
        <f t="shared" ref="E112" si="30">E111/E101</f>
        <v>0.27329858415585379</v>
      </c>
      <c r="F112" s="27">
        <f>F111/F101</f>
        <v>0.34194599627560524</v>
      </c>
      <c r="G112" s="27">
        <f t="shared" ref="G112:Y112" si="31">G111/G101</f>
        <v>0.5605130057803468</v>
      </c>
      <c r="H112" s="27">
        <f t="shared" si="31"/>
        <v>0.37888026607538805</v>
      </c>
      <c r="I112" s="27">
        <f t="shared" si="31"/>
        <v>0.34169717854835235</v>
      </c>
      <c r="J112" s="27">
        <f t="shared" si="31"/>
        <v>0.43161651712685273</v>
      </c>
      <c r="K112" s="27">
        <f t="shared" si="31"/>
        <v>0.36906835002176752</v>
      </c>
      <c r="L112" s="27">
        <f t="shared" si="31"/>
        <v>0.46266638194889315</v>
      </c>
      <c r="M112" s="27">
        <f>M103/M102</f>
        <v>2.8058194199926487</v>
      </c>
      <c r="N112" s="27">
        <f>N111/N101</f>
        <v>0.29410467214758373</v>
      </c>
      <c r="O112" s="27">
        <f t="shared" si="31"/>
        <v>0.23855643952496253</v>
      </c>
      <c r="P112" s="27">
        <f t="shared" si="31"/>
        <v>0.28977688977688976</v>
      </c>
      <c r="Q112" s="27">
        <f t="shared" si="31"/>
        <v>0.24245490803023989</v>
      </c>
      <c r="R112" s="27">
        <f t="shared" si="31"/>
        <v>0.27078489981180115</v>
      </c>
      <c r="S112" s="27">
        <f t="shared" si="31"/>
        <v>0.34287295876003321</v>
      </c>
      <c r="T112" s="27">
        <f t="shared" si="31"/>
        <v>0.27840112201963535</v>
      </c>
      <c r="U112" s="27">
        <f t="shared" si="31"/>
        <v>0.50774767569729085</v>
      </c>
      <c r="V112" s="27">
        <f t="shared" si="31"/>
        <v>0.17449791587722621</v>
      </c>
      <c r="W112" s="27">
        <f t="shared" si="31"/>
        <v>0.25635387699670181</v>
      </c>
      <c r="X112" s="27">
        <f t="shared" si="31"/>
        <v>0.6410902721408126</v>
      </c>
      <c r="Y112" s="27">
        <f t="shared" si="31"/>
        <v>0.34022909899128057</v>
      </c>
    </row>
    <row r="113" spans="1:25" s="11" customFormat="1" ht="30" customHeight="1" x14ac:dyDescent="0.2">
      <c r="A113" s="10" t="s">
        <v>193</v>
      </c>
      <c r="B113" s="88">
        <v>34282</v>
      </c>
      <c r="C113" s="88">
        <f t="shared" si="23"/>
        <v>58081.4</v>
      </c>
      <c r="D113" s="14">
        <f t="shared" si="29"/>
        <v>1.6942243743072167</v>
      </c>
      <c r="E113" s="9">
        <v>6983</v>
      </c>
      <c r="F113" s="9">
        <v>1724</v>
      </c>
      <c r="G113" s="9">
        <v>3774</v>
      </c>
      <c r="H113" s="9">
        <v>3751</v>
      </c>
      <c r="I113" s="9">
        <v>1398</v>
      </c>
      <c r="J113" s="9">
        <v>5122</v>
      </c>
      <c r="K113" s="9">
        <v>980</v>
      </c>
      <c r="L113" s="9">
        <v>2354</v>
      </c>
      <c r="M113" s="9">
        <v>2454.9</v>
      </c>
      <c r="N113" s="9">
        <v>1058.5</v>
      </c>
      <c r="O113" s="9">
        <v>767</v>
      </c>
      <c r="P113" s="9">
        <v>3443</v>
      </c>
      <c r="Q113" s="9">
        <v>2890</v>
      </c>
      <c r="R113" s="9">
        <v>3440</v>
      </c>
      <c r="S113" s="9">
        <v>4360</v>
      </c>
      <c r="T113" s="9">
        <v>1665</v>
      </c>
      <c r="U113" s="9">
        <v>1840</v>
      </c>
      <c r="V113" s="9">
        <v>546</v>
      </c>
      <c r="W113" s="9">
        <v>2622</v>
      </c>
      <c r="X113" s="9">
        <v>5999</v>
      </c>
      <c r="Y113" s="9">
        <v>910</v>
      </c>
    </row>
    <row r="114" spans="1:25" s="11" customFormat="1" ht="30" customHeight="1" x14ac:dyDescent="0.2">
      <c r="A114" s="10" t="s">
        <v>93</v>
      </c>
      <c r="B114" s="88">
        <v>4410</v>
      </c>
      <c r="C114" s="88">
        <f t="shared" si="23"/>
        <v>5492</v>
      </c>
      <c r="D114" s="14">
        <f t="shared" si="29"/>
        <v>1.2453514739229026</v>
      </c>
      <c r="E114" s="9">
        <v>160</v>
      </c>
      <c r="F114" s="9">
        <v>80</v>
      </c>
      <c r="G114" s="9"/>
      <c r="H114" s="9">
        <v>271</v>
      </c>
      <c r="I114" s="9">
        <v>50</v>
      </c>
      <c r="J114" s="9">
        <v>400</v>
      </c>
      <c r="K114" s="9">
        <v>920</v>
      </c>
      <c r="L114" s="9"/>
      <c r="M114" s="9">
        <v>83</v>
      </c>
      <c r="N114" s="9"/>
      <c r="O114" s="9">
        <v>464</v>
      </c>
      <c r="P114" s="9">
        <v>48</v>
      </c>
      <c r="Q114" s="9"/>
      <c r="R114" s="9">
        <v>255</v>
      </c>
      <c r="S114" s="9">
        <v>210</v>
      </c>
      <c r="T114" s="9">
        <v>27</v>
      </c>
      <c r="U114" s="9"/>
      <c r="V114" s="9"/>
      <c r="W114" s="9">
        <v>634</v>
      </c>
      <c r="X114" s="9">
        <v>940</v>
      </c>
      <c r="Y114" s="9">
        <v>950</v>
      </c>
    </row>
    <row r="115" spans="1:25" s="11" customFormat="1" ht="30" customHeight="1" x14ac:dyDescent="0.2">
      <c r="A115" s="10" t="s">
        <v>94</v>
      </c>
      <c r="B115" s="88">
        <v>3439</v>
      </c>
      <c r="C115" s="88">
        <f>SUM(E115:Y115)</f>
        <v>28518</v>
      </c>
      <c r="D115" s="14">
        <f t="shared" si="29"/>
        <v>8.2925268973538824</v>
      </c>
      <c r="E115" s="9">
        <v>250</v>
      </c>
      <c r="F115" s="9">
        <v>850</v>
      </c>
      <c r="G115" s="9">
        <v>4780</v>
      </c>
      <c r="H115" s="9">
        <v>2366</v>
      </c>
      <c r="I115" s="9">
        <v>1166</v>
      </c>
      <c r="J115" s="9">
        <v>2253</v>
      </c>
      <c r="K115" s="9">
        <v>905</v>
      </c>
      <c r="L115" s="9"/>
      <c r="M115" s="9">
        <v>758</v>
      </c>
      <c r="N115" s="9">
        <v>323</v>
      </c>
      <c r="O115" s="9">
        <v>618</v>
      </c>
      <c r="P115" s="9">
        <v>390</v>
      </c>
      <c r="Q115" s="9">
        <v>435</v>
      </c>
      <c r="R115" s="9">
        <v>726</v>
      </c>
      <c r="S115" s="9">
        <v>1051</v>
      </c>
      <c r="T115" s="9">
        <v>827</v>
      </c>
      <c r="U115" s="9">
        <v>2435</v>
      </c>
      <c r="V115" s="9">
        <v>375</v>
      </c>
      <c r="W115" s="9">
        <v>582</v>
      </c>
      <c r="X115" s="9">
        <v>5808</v>
      </c>
      <c r="Y115" s="9">
        <v>1620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160154</v>
      </c>
      <c r="C119" s="22">
        <f t="shared" si="23"/>
        <v>376089.8</v>
      </c>
      <c r="D119" s="14">
        <f t="shared" si="29"/>
        <v>2.3483010102776078</v>
      </c>
      <c r="E119" s="88">
        <v>33424</v>
      </c>
      <c r="F119" s="88">
        <v>7638</v>
      </c>
      <c r="G119" s="88">
        <v>32665</v>
      </c>
      <c r="H119" s="88">
        <v>23733</v>
      </c>
      <c r="I119" s="88">
        <v>8868</v>
      </c>
      <c r="J119" s="88">
        <v>31280</v>
      </c>
      <c r="K119" s="88">
        <v>9804</v>
      </c>
      <c r="L119" s="88">
        <v>18036</v>
      </c>
      <c r="M119" s="88">
        <v>14987</v>
      </c>
      <c r="N119" s="88">
        <v>4538</v>
      </c>
      <c r="O119" s="88">
        <v>6101</v>
      </c>
      <c r="P119" s="88">
        <v>15467</v>
      </c>
      <c r="Q119" s="88">
        <v>13979</v>
      </c>
      <c r="R119" s="88">
        <v>17464</v>
      </c>
      <c r="S119" s="88">
        <v>27581</v>
      </c>
      <c r="T119" s="88">
        <v>10886</v>
      </c>
      <c r="U119" s="88">
        <v>18137.8</v>
      </c>
      <c r="V119" s="88">
        <v>3004</v>
      </c>
      <c r="W119" s="88">
        <v>14408</v>
      </c>
      <c r="X119" s="88">
        <v>51759</v>
      </c>
      <c r="Y119" s="88">
        <v>12330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126742</v>
      </c>
      <c r="C121" s="88">
        <f t="shared" si="23"/>
        <v>214640.9</v>
      </c>
      <c r="D121" s="14">
        <f t="shared" si="29"/>
        <v>1.6935262186173485</v>
      </c>
      <c r="E121" s="9">
        <v>31023</v>
      </c>
      <c r="F121" s="9">
        <v>4482</v>
      </c>
      <c r="G121" s="9">
        <v>13759</v>
      </c>
      <c r="H121" s="9">
        <v>13291</v>
      </c>
      <c r="I121" s="9">
        <v>3733</v>
      </c>
      <c r="J121" s="9">
        <v>17329</v>
      </c>
      <c r="K121" s="9">
        <v>3990</v>
      </c>
      <c r="L121" s="9">
        <v>6324</v>
      </c>
      <c r="M121" s="9">
        <v>7768.5</v>
      </c>
      <c r="N121" s="9">
        <v>3523</v>
      </c>
      <c r="O121" s="9">
        <v>2531</v>
      </c>
      <c r="P121" s="9">
        <v>12517</v>
      </c>
      <c r="Q121" s="9">
        <v>9940</v>
      </c>
      <c r="R121" s="9">
        <v>13993</v>
      </c>
      <c r="S121" s="9">
        <v>21440</v>
      </c>
      <c r="T121" s="9">
        <v>5346</v>
      </c>
      <c r="U121" s="9">
        <v>7476.4</v>
      </c>
      <c r="V121" s="9">
        <v>1874</v>
      </c>
      <c r="W121" s="9">
        <v>9919</v>
      </c>
      <c r="X121" s="9">
        <v>21292</v>
      </c>
      <c r="Y121" s="9">
        <v>3090</v>
      </c>
    </row>
    <row r="122" spans="1:25" s="11" customFormat="1" ht="30" customHeight="1" x14ac:dyDescent="0.2">
      <c r="A122" s="10" t="s">
        <v>93</v>
      </c>
      <c r="B122" s="24">
        <v>13136</v>
      </c>
      <c r="C122" s="88">
        <f t="shared" si="23"/>
        <v>16931</v>
      </c>
      <c r="D122" s="14">
        <f t="shared" si="29"/>
        <v>1.288900730816078</v>
      </c>
      <c r="E122" s="9">
        <v>624</v>
      </c>
      <c r="F122" s="9">
        <v>192</v>
      </c>
      <c r="G122" s="9"/>
      <c r="H122" s="9">
        <v>968</v>
      </c>
      <c r="I122" s="9">
        <v>125</v>
      </c>
      <c r="J122" s="9">
        <v>1440</v>
      </c>
      <c r="K122" s="9">
        <v>2362</v>
      </c>
      <c r="L122" s="9"/>
      <c r="M122" s="9">
        <v>172</v>
      </c>
      <c r="N122" s="9"/>
      <c r="O122" s="9">
        <v>1161</v>
      </c>
      <c r="P122" s="9">
        <v>144</v>
      </c>
      <c r="Q122" s="9"/>
      <c r="R122" s="9">
        <v>794</v>
      </c>
      <c r="S122" s="9">
        <v>582</v>
      </c>
      <c r="T122" s="9">
        <v>146</v>
      </c>
      <c r="U122" s="9"/>
      <c r="V122" s="9"/>
      <c r="W122" s="9">
        <v>1864</v>
      </c>
      <c r="X122" s="9">
        <v>3037</v>
      </c>
      <c r="Y122" s="9">
        <v>3320</v>
      </c>
    </row>
    <row r="123" spans="1:25" s="11" customFormat="1" ht="30.75" customHeight="1" x14ac:dyDescent="0.2">
      <c r="A123" s="10" t="s">
        <v>94</v>
      </c>
      <c r="B123" s="24">
        <v>12713</v>
      </c>
      <c r="C123" s="88">
        <f t="shared" si="23"/>
        <v>94670</v>
      </c>
      <c r="D123" s="14">
        <f t="shared" si="29"/>
        <v>7.4467080940769295</v>
      </c>
      <c r="E123" s="9">
        <v>925</v>
      </c>
      <c r="F123" s="9">
        <v>2210</v>
      </c>
      <c r="G123" s="9">
        <v>16730</v>
      </c>
      <c r="H123" s="9">
        <v>8344</v>
      </c>
      <c r="I123" s="9">
        <v>3361</v>
      </c>
      <c r="J123" s="9">
        <v>7582</v>
      </c>
      <c r="K123" s="9">
        <v>2323</v>
      </c>
      <c r="L123" s="9"/>
      <c r="M123" s="9">
        <v>2301</v>
      </c>
      <c r="N123" s="9">
        <v>930</v>
      </c>
      <c r="O123" s="9">
        <v>2008</v>
      </c>
      <c r="P123" s="9">
        <v>1370</v>
      </c>
      <c r="Q123" s="9">
        <v>1456</v>
      </c>
      <c r="R123" s="9">
        <v>1528</v>
      </c>
      <c r="S123" s="9">
        <v>4033</v>
      </c>
      <c r="T123" s="9">
        <v>2705</v>
      </c>
      <c r="U123" s="9">
        <v>8279</v>
      </c>
      <c r="V123" s="9">
        <v>1130</v>
      </c>
      <c r="W123" s="9">
        <v>2238</v>
      </c>
      <c r="X123" s="9">
        <v>20297</v>
      </c>
      <c r="Y123" s="9">
        <v>4920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36.01880172724001</v>
      </c>
      <c r="C126" s="18">
        <f>C119/C111*10</f>
        <v>34.508811868196801</v>
      </c>
      <c r="D126" s="14">
        <f t="shared" ref="D126:D131" si="33">C126/B126</f>
        <v>0.95807773200013913</v>
      </c>
      <c r="E126" s="113">
        <f t="shared" ref="E126:F126" si="34">E119/E111*10</f>
        <v>45.210334099824159</v>
      </c>
      <c r="F126" s="113">
        <f t="shared" si="34"/>
        <v>25.997277059223961</v>
      </c>
      <c r="G126" s="113">
        <f t="shared" ref="G126:I126" si="35">G119/G111*10</f>
        <v>35.089698141583412</v>
      </c>
      <c r="H126" s="113">
        <f t="shared" si="35"/>
        <v>34.722750548646673</v>
      </c>
      <c r="I126" s="113">
        <f t="shared" si="35"/>
        <v>27.948313898518752</v>
      </c>
      <c r="J126" s="113">
        <f>J119/J111*10</f>
        <v>35.92511772137361</v>
      </c>
      <c r="K126" s="113">
        <f>K119/K111*10</f>
        <v>28.911825420230024</v>
      </c>
      <c r="L126" s="113">
        <f>L119/L111*10</f>
        <v>27.747692307692308</v>
      </c>
      <c r="M126" s="113">
        <f>M119/M111*10</f>
        <v>28.994002708454246</v>
      </c>
      <c r="N126" s="113">
        <f t="shared" ref="N126:O126" si="36">N119/N111*10</f>
        <v>30.940205904411261</v>
      </c>
      <c r="O126" s="113">
        <f t="shared" si="36"/>
        <v>29.487675205413243</v>
      </c>
      <c r="P126" s="113">
        <f>P119/P111*10</f>
        <v>35.548149850609057</v>
      </c>
      <c r="Q126" s="113">
        <f t="shared" ref="Q126" si="37">Q119/Q111*10</f>
        <v>34.32113920942794</v>
      </c>
      <c r="R126" s="113">
        <f>R119/R111*10</f>
        <v>35.699100572363044</v>
      </c>
      <c r="S126" s="113">
        <f>S119/S111*10</f>
        <v>44.528576041330325</v>
      </c>
      <c r="T126" s="113">
        <f t="shared" ref="T126:V126" si="38">T119/T111*10</f>
        <v>30.467394346487545</v>
      </c>
      <c r="U126" s="113">
        <f t="shared" si="38"/>
        <v>35.711360504036229</v>
      </c>
      <c r="V126" s="113">
        <f t="shared" si="38"/>
        <v>32.616720955483174</v>
      </c>
      <c r="W126" s="113">
        <f>W119/W111*10</f>
        <v>36.347124117053482</v>
      </c>
      <c r="X126" s="113">
        <f>X119/X111*10</f>
        <v>34.492203118752499</v>
      </c>
      <c r="Y126" s="113">
        <f>Y119/Y111*10</f>
        <v>30.979899497487438</v>
      </c>
    </row>
    <row r="127" spans="1:25" s="11" customFormat="1" ht="30" customHeight="1" x14ac:dyDescent="0.2">
      <c r="A127" s="10" t="s">
        <v>92</v>
      </c>
      <c r="B127" s="113">
        <f>B121/B113*10</f>
        <v>36.970421795694534</v>
      </c>
      <c r="C127" s="113">
        <f>C121/C113*10</f>
        <v>36.955187030615654</v>
      </c>
      <c r="D127" s="15">
        <f t="shared" si="33"/>
        <v>0.99958792017134479</v>
      </c>
      <c r="E127" s="114">
        <f t="shared" ref="E127" si="39">E121/E113*10</f>
        <v>44.4264642703709</v>
      </c>
      <c r="F127" s="114">
        <f t="shared" ref="F127:G127" si="40">F121/F113*10</f>
        <v>25.997679814385151</v>
      </c>
      <c r="G127" s="114">
        <f t="shared" si="40"/>
        <v>36.457339692633809</v>
      </c>
      <c r="H127" s="114">
        <f t="shared" ref="H127:I127" si="41">H121/H113*10</f>
        <v>35.433217808584374</v>
      </c>
      <c r="I127" s="114">
        <f t="shared" si="41"/>
        <v>26.702432045779684</v>
      </c>
      <c r="J127" s="114">
        <f>J121/J113*10</f>
        <v>33.832487309644669</v>
      </c>
      <c r="K127" s="114">
        <f>K121/K113*10</f>
        <v>40.714285714285708</v>
      </c>
      <c r="L127" s="114">
        <f>L121/L113*10</f>
        <v>26.864910790144435</v>
      </c>
      <c r="M127" s="114">
        <f>M121/M113*10</f>
        <v>31.644873518269581</v>
      </c>
      <c r="N127" s="114">
        <f t="shared" ref="N127:R127" si="42">N121/N113*10</f>
        <v>33.282947567312235</v>
      </c>
      <c r="O127" s="114">
        <f t="shared" si="42"/>
        <v>32.998696219035203</v>
      </c>
      <c r="P127" s="114">
        <f t="shared" si="42"/>
        <v>36.354923032239327</v>
      </c>
      <c r="Q127" s="114">
        <f t="shared" si="42"/>
        <v>34.394463667820069</v>
      </c>
      <c r="R127" s="114">
        <f t="shared" si="42"/>
        <v>40.677325581395351</v>
      </c>
      <c r="S127" s="114">
        <f>S121/S113*10</f>
        <v>49.174311926605505</v>
      </c>
      <c r="T127" s="114">
        <f t="shared" ref="T127:U127" si="43">T121/T113*10</f>
        <v>32.108108108108112</v>
      </c>
      <c r="U127" s="114">
        <f t="shared" si="43"/>
        <v>40.632608695652166</v>
      </c>
      <c r="V127" s="114">
        <f>V121/V113*10</f>
        <v>34.322344322344321</v>
      </c>
      <c r="W127" s="114">
        <f t="shared" ref="W127:Y127" si="44">W121/W113*10</f>
        <v>37.829900839054162</v>
      </c>
      <c r="X127" s="114">
        <f>X121/X113*10</f>
        <v>35.492582097016168</v>
      </c>
      <c r="Y127" s="114">
        <f t="shared" si="44"/>
        <v>33.956043956043956</v>
      </c>
    </row>
    <row r="128" spans="1:25" s="11" customFormat="1" ht="30" customHeight="1" x14ac:dyDescent="0.2">
      <c r="A128" s="10" t="s">
        <v>93</v>
      </c>
      <c r="B128" s="48">
        <f>B122/B114*10</f>
        <v>29.786848072562361</v>
      </c>
      <c r="C128" s="113">
        <f t="shared" ref="C128:C131" si="45">C121/C113*10</f>
        <v>36.955187030615654</v>
      </c>
      <c r="D128" s="15">
        <f t="shared" si="33"/>
        <v>1.2406544976021241</v>
      </c>
      <c r="E128" s="108">
        <f>E122/E114*10</f>
        <v>39</v>
      </c>
      <c r="F128" s="108">
        <f t="shared" ref="F128:I128" si="46">F122/F114*10</f>
        <v>24</v>
      </c>
      <c r="G128" s="108"/>
      <c r="H128" s="108">
        <f t="shared" si="46"/>
        <v>35.719557195571959</v>
      </c>
      <c r="I128" s="108">
        <f t="shared" si="46"/>
        <v>25</v>
      </c>
      <c r="J128" s="108">
        <f>J122/J114*10</f>
        <v>36</v>
      </c>
      <c r="K128" s="108">
        <f>K122/K114*10</f>
        <v>25.673913043478262</v>
      </c>
      <c r="L128" s="108"/>
      <c r="M128" s="108">
        <f t="shared" ref="M128:O128" si="47">M122/M114*10</f>
        <v>20.722891566265062</v>
      </c>
      <c r="N128" s="108"/>
      <c r="O128" s="108">
        <f t="shared" si="47"/>
        <v>25.021551724137932</v>
      </c>
      <c r="P128" s="108">
        <f t="shared" ref="P128:R128" si="48">P122/P114*10</f>
        <v>30</v>
      </c>
      <c r="Q128" s="108"/>
      <c r="R128" s="108">
        <f t="shared" si="48"/>
        <v>31.137254901960784</v>
      </c>
      <c r="S128" s="108">
        <f t="shared" ref="S128:T128" si="49">S122/S114*10</f>
        <v>27.714285714285715</v>
      </c>
      <c r="T128" s="108">
        <f t="shared" si="49"/>
        <v>54.074074074074076</v>
      </c>
      <c r="U128" s="108"/>
      <c r="V128" s="108"/>
      <c r="W128" s="108">
        <f>W122/W114*10</f>
        <v>29.400630914826497</v>
      </c>
      <c r="X128" s="108">
        <f>X122/X114*10</f>
        <v>32.308510638297875</v>
      </c>
      <c r="Y128" s="108">
        <f>Y122/Y114*10</f>
        <v>34.94736842105263</v>
      </c>
    </row>
    <row r="129" spans="1:26" s="11" customFormat="1" ht="30" customHeight="1" x14ac:dyDescent="0.2">
      <c r="A129" s="10" t="s">
        <v>94</v>
      </c>
      <c r="B129" s="48">
        <f>B123/B115*10</f>
        <v>36.96714161093341</v>
      </c>
      <c r="C129" s="113">
        <f>C123/C115*10</f>
        <v>33.196577600112207</v>
      </c>
      <c r="D129" s="15">
        <f t="shared" si="33"/>
        <v>0.89800228401467697</v>
      </c>
      <c r="E129" s="108">
        <f>E123/E115*10</f>
        <v>37</v>
      </c>
      <c r="F129" s="108">
        <f>F123/F115*10</f>
        <v>26</v>
      </c>
      <c r="G129" s="108">
        <f>G123/G115*10</f>
        <v>35</v>
      </c>
      <c r="H129" s="114">
        <f t="shared" ref="H129" si="50">H123/H115*10</f>
        <v>35.26627218934911</v>
      </c>
      <c r="I129" s="114">
        <f>I123/I115*10</f>
        <v>28.825042881646652</v>
      </c>
      <c r="J129" s="114">
        <f>J123/J115*10</f>
        <v>33.65290723479805</v>
      </c>
      <c r="K129" s="108">
        <f t="shared" ref="K129" si="51">K123/K115*10</f>
        <v>25.668508287292816</v>
      </c>
      <c r="L129" s="108"/>
      <c r="M129" s="108">
        <f t="shared" ref="M129:O129" si="52">M123/M115*10</f>
        <v>30.356200527704488</v>
      </c>
      <c r="N129" s="108">
        <f t="shared" si="52"/>
        <v>28.792569659442723</v>
      </c>
      <c r="O129" s="108">
        <f t="shared" si="52"/>
        <v>32.491909385113267</v>
      </c>
      <c r="P129" s="108">
        <f t="shared" ref="P129:R129" si="53">P123/P115*10</f>
        <v>35.128205128205124</v>
      </c>
      <c r="Q129" s="108">
        <f t="shared" si="53"/>
        <v>33.47126436781609</v>
      </c>
      <c r="R129" s="108">
        <f t="shared" si="53"/>
        <v>21.046831955922865</v>
      </c>
      <c r="S129" s="108">
        <f t="shared" ref="S129:V129" si="54">S123/S115*10</f>
        <v>38.372978116079921</v>
      </c>
      <c r="T129" s="108">
        <f t="shared" si="54"/>
        <v>32.708585247883917</v>
      </c>
      <c r="U129" s="108">
        <f t="shared" si="54"/>
        <v>34</v>
      </c>
      <c r="V129" s="108">
        <f t="shared" si="54"/>
        <v>30.133333333333333</v>
      </c>
      <c r="W129" s="108">
        <f>W123/W115*10</f>
        <v>38.453608247422679</v>
      </c>
      <c r="X129" s="108">
        <f>X123/X115*10</f>
        <v>34.946625344352618</v>
      </c>
      <c r="Y129" s="108">
        <f>Y123/Y115*10</f>
        <v>30.370370370370374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33.196577600112207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/>
      <c r="E132" s="88">
        <v>5430</v>
      </c>
      <c r="F132" s="88">
        <v>2513</v>
      </c>
      <c r="G132" s="88">
        <v>7904</v>
      </c>
      <c r="H132" s="88">
        <v>6070</v>
      </c>
      <c r="I132" s="88">
        <v>2839</v>
      </c>
      <c r="J132" s="88">
        <v>7471</v>
      </c>
      <c r="K132" s="88">
        <v>2926</v>
      </c>
      <c r="L132" s="88">
        <v>5854</v>
      </c>
      <c r="M132" s="88">
        <v>4639.3</v>
      </c>
      <c r="N132" s="88">
        <v>1284.5</v>
      </c>
      <c r="O132" s="88">
        <v>1747</v>
      </c>
      <c r="P132" s="88">
        <v>4186</v>
      </c>
      <c r="Q132" s="88">
        <v>3327</v>
      </c>
      <c r="R132" s="88">
        <v>3635</v>
      </c>
      <c r="S132" s="88">
        <v>5265</v>
      </c>
      <c r="T132" s="88">
        <v>3508</v>
      </c>
      <c r="U132" s="88">
        <v>4423</v>
      </c>
      <c r="V132" s="88">
        <v>790</v>
      </c>
      <c r="W132" s="88">
        <v>3532</v>
      </c>
      <c r="X132" s="88">
        <v>13639</v>
      </c>
      <c r="Y132" s="88">
        <v>3460</v>
      </c>
    </row>
    <row r="133" spans="1:26" s="11" customFormat="1" ht="30" customHeight="1" x14ac:dyDescent="0.2">
      <c r="A133" s="49" t="s">
        <v>99</v>
      </c>
      <c r="B133" s="22">
        <v>6354</v>
      </c>
      <c r="C133" s="22">
        <f>SUM(E133:Y133)</f>
        <v>14540.9</v>
      </c>
      <c r="D133" s="14">
        <f t="shared" ref="D133:D197" si="59">C133/B133</f>
        <v>2.2884639597104184</v>
      </c>
      <c r="E133" s="45">
        <f>(E111-E132)</f>
        <v>1963</v>
      </c>
      <c r="F133" s="45">
        <f>(F111-F132)</f>
        <v>425</v>
      </c>
      <c r="G133" s="45">
        <f t="shared" ref="G133:Y133" si="60">(G111-G132)</f>
        <v>1405</v>
      </c>
      <c r="H133" s="45">
        <f t="shared" si="60"/>
        <v>765</v>
      </c>
      <c r="I133" s="45">
        <f t="shared" si="60"/>
        <v>334</v>
      </c>
      <c r="J133" s="45">
        <f t="shared" si="60"/>
        <v>1236</v>
      </c>
      <c r="K133" s="45">
        <f>(K111-K132)</f>
        <v>465</v>
      </c>
      <c r="L133" s="45">
        <f>(L111-L132)</f>
        <v>646</v>
      </c>
      <c r="M133" s="45">
        <f>(M111-M132)</f>
        <v>529.69999999999982</v>
      </c>
      <c r="N133" s="45">
        <f t="shared" si="60"/>
        <v>182.20000000000005</v>
      </c>
      <c r="O133" s="45">
        <f t="shared" si="60"/>
        <v>322</v>
      </c>
      <c r="P133" s="45">
        <f t="shared" si="60"/>
        <v>165</v>
      </c>
      <c r="Q133" s="45">
        <f t="shared" si="60"/>
        <v>746</v>
      </c>
      <c r="R133" s="45">
        <f t="shared" si="60"/>
        <v>1257</v>
      </c>
      <c r="S133" s="45">
        <f t="shared" si="60"/>
        <v>929</v>
      </c>
      <c r="T133" s="45">
        <f t="shared" si="60"/>
        <v>65</v>
      </c>
      <c r="U133" s="45">
        <f t="shared" si="60"/>
        <v>656</v>
      </c>
      <c r="V133" s="45">
        <f t="shared" si="60"/>
        <v>131</v>
      </c>
      <c r="W133" s="45">
        <f t="shared" si="60"/>
        <v>432</v>
      </c>
      <c r="X133" s="45">
        <f t="shared" si="60"/>
        <v>1367</v>
      </c>
      <c r="Y133" s="45">
        <f t="shared" si="60"/>
        <v>520</v>
      </c>
    </row>
    <row r="134" spans="1:26" s="11" customFormat="1" ht="30" customHeight="1" x14ac:dyDescent="0.2">
      <c r="A134" s="29" t="s">
        <v>100</v>
      </c>
      <c r="B134" s="22">
        <v>462</v>
      </c>
      <c r="C134" s="22">
        <f>SUM(E134:Y134)</f>
        <v>785</v>
      </c>
      <c r="D134" s="14">
        <f t="shared" si="59"/>
        <v>1.6991341991341991</v>
      </c>
      <c r="E134" s="136">
        <v>43</v>
      </c>
      <c r="F134" s="136">
        <v>28</v>
      </c>
      <c r="G134" s="88">
        <v>60</v>
      </c>
      <c r="H134" s="88">
        <v>45</v>
      </c>
      <c r="I134" s="88">
        <v>24</v>
      </c>
      <c r="J134" s="88">
        <v>56</v>
      </c>
      <c r="K134" s="88">
        <v>18</v>
      </c>
      <c r="L134" s="88">
        <v>56</v>
      </c>
      <c r="M134" s="88">
        <v>30</v>
      </c>
      <c r="N134" s="88">
        <v>17</v>
      </c>
      <c r="O134" s="88">
        <v>17</v>
      </c>
      <c r="P134" s="88">
        <v>31</v>
      </c>
      <c r="Q134" s="88">
        <v>36</v>
      </c>
      <c r="R134" s="88">
        <v>62</v>
      </c>
      <c r="S134" s="88">
        <v>48</v>
      </c>
      <c r="T134" s="88">
        <v>22</v>
      </c>
      <c r="U134" s="88">
        <v>33</v>
      </c>
      <c r="V134" s="88">
        <v>5</v>
      </c>
      <c r="W134" s="88">
        <v>23</v>
      </c>
      <c r="X134" s="88">
        <v>75</v>
      </c>
      <c r="Y134" s="88">
        <v>56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1</v>
      </c>
      <c r="C139" s="18">
        <f t="shared" si="61"/>
        <v>42.2</v>
      </c>
      <c r="D139" s="14">
        <f t="shared" si="59"/>
        <v>42.2</v>
      </c>
      <c r="E139" s="88">
        <v>11</v>
      </c>
      <c r="F139" s="88"/>
      <c r="G139" s="88"/>
      <c r="H139" s="88"/>
      <c r="I139" s="88"/>
      <c r="J139" s="88"/>
      <c r="K139" s="88">
        <v>31</v>
      </c>
      <c r="L139" s="88"/>
      <c r="M139" s="88"/>
      <c r="N139" s="88"/>
      <c r="O139" s="88"/>
      <c r="P139" s="88"/>
      <c r="Q139" s="88"/>
      <c r="R139" s="88"/>
      <c r="S139" s="88"/>
      <c r="T139" s="88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30</v>
      </c>
      <c r="C143" s="18">
        <f>SUM(E143:Y143)</f>
        <v>735.6</v>
      </c>
      <c r="D143" s="14">
        <f t="shared" si="59"/>
        <v>24.52</v>
      </c>
      <c r="E143" s="88">
        <v>221</v>
      </c>
      <c r="F143" s="88"/>
      <c r="G143" s="88"/>
      <c r="H143" s="88"/>
      <c r="I143" s="88"/>
      <c r="J143" s="88"/>
      <c r="K143" s="88">
        <v>511</v>
      </c>
      <c r="L143" s="88"/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18">
        <f>B143/B139*10</f>
        <v>300</v>
      </c>
      <c r="C145" s="18">
        <f>C143/C139*10</f>
        <v>174.31279620853078</v>
      </c>
      <c r="D145" s="14">
        <f t="shared" si="59"/>
        <v>0.58104265402843591</v>
      </c>
      <c r="E145" s="113">
        <f t="shared" ref="E145" si="64">E143/E139*10</f>
        <v>200.90909090909091</v>
      </c>
      <c r="F145" s="113"/>
      <c r="G145" s="113"/>
      <c r="H145" s="113"/>
      <c r="I145" s="113"/>
      <c r="J145" s="113"/>
      <c r="K145" s="113">
        <f>K143/K139*10</f>
        <v>164.83870967741936</v>
      </c>
      <c r="L145" s="113"/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15</v>
      </c>
      <c r="C150" s="18">
        <f t="shared" si="61"/>
        <v>32.5</v>
      </c>
      <c r="D150" s="14">
        <f t="shared" si="59"/>
        <v>2.1666666666666665</v>
      </c>
      <c r="E150" s="88">
        <v>9</v>
      </c>
      <c r="F150" s="88"/>
      <c r="G150" s="88"/>
      <c r="H150" s="88"/>
      <c r="I150" s="88"/>
      <c r="J150" s="88"/>
      <c r="K150" s="88">
        <v>21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0.5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1.7647058823529412E-2</v>
      </c>
      <c r="C151" s="18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426</v>
      </c>
      <c r="C153" s="18">
        <f t="shared" si="61"/>
        <v>1488</v>
      </c>
      <c r="D153" s="14">
        <f t="shared" si="59"/>
        <v>3.492957746478873</v>
      </c>
      <c r="E153" s="88">
        <v>162</v>
      </c>
      <c r="F153" s="88"/>
      <c r="G153" s="88"/>
      <c r="H153" s="88"/>
      <c r="I153" s="88"/>
      <c r="J153" s="88"/>
      <c r="K153" s="88">
        <v>1300</v>
      </c>
      <c r="L153" s="88"/>
      <c r="M153" s="88"/>
      <c r="N153" s="88">
        <v>1</v>
      </c>
      <c r="O153" s="88"/>
      <c r="P153" s="88"/>
      <c r="Q153" s="88"/>
      <c r="R153" s="88"/>
      <c r="S153" s="88"/>
      <c r="T153" s="88">
        <v>25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284</v>
      </c>
      <c r="C155" s="18">
        <f>C153/C150*10</f>
        <v>457.84615384615387</v>
      </c>
      <c r="D155" s="14">
        <f t="shared" si="59"/>
        <v>1.6121343445287108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619.04761904761904</v>
      </c>
      <c r="L155" s="52"/>
      <c r="M155" s="52"/>
      <c r="N155" s="52">
        <f>N153/N150*10</f>
        <v>5</v>
      </c>
      <c r="O155" s="52"/>
      <c r="P155" s="52"/>
      <c r="Q155" s="52"/>
      <c r="R155" s="52"/>
      <c r="S155" s="52"/>
      <c r="T155" s="52">
        <f>T153/T150*10</f>
        <v>500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835</v>
      </c>
      <c r="C156" s="18">
        <f t="shared" si="61"/>
        <v>867.6</v>
      </c>
      <c r="D156" s="14">
        <f t="shared" si="59"/>
        <v>1.0390419161676647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105.7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20.5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510</v>
      </c>
      <c r="C157" s="18">
        <f>SUM(E157:Y157)</f>
        <v>221</v>
      </c>
      <c r="D157" s="14">
        <f t="shared" si="59"/>
        <v>0.43333333333333335</v>
      </c>
      <c r="E157" s="34"/>
      <c r="F157" s="33"/>
      <c r="G157" s="51">
        <v>205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16</v>
      </c>
      <c r="V157" s="33"/>
      <c r="W157" s="33"/>
      <c r="X157" s="33"/>
      <c r="Y157" s="33"/>
    </row>
    <row r="158" spans="1:26" s="11" customFormat="1" ht="30" customHeight="1" x14ac:dyDescent="0.2">
      <c r="A158" s="29" t="s">
        <v>169</v>
      </c>
      <c r="B158" s="22"/>
      <c r="C158" s="18">
        <f t="shared" ref="C158:C191" si="68">SUM(E158:Y158)</f>
        <v>2559.5</v>
      </c>
      <c r="D158" s="14"/>
      <c r="E158" s="34"/>
      <c r="F158" s="33"/>
      <c r="G158" s="33">
        <v>2398.5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/>
      <c r="Y158" s="33"/>
    </row>
    <row r="159" spans="1:26" s="11" customFormat="1" ht="30" customHeight="1" x14ac:dyDescent="0.2">
      <c r="A159" s="29" t="s">
        <v>98</v>
      </c>
      <c r="B159" s="53"/>
      <c r="C159" s="18">
        <f t="shared" si="68"/>
        <v>217.625</v>
      </c>
      <c r="D159" s="14"/>
      <c r="E159" s="34"/>
      <c r="F159" s="52"/>
      <c r="G159" s="52">
        <f>G158/G157*10</f>
        <v>117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100.625</v>
      </c>
      <c r="V159" s="52"/>
      <c r="W159" s="52"/>
      <c r="X159" s="52"/>
      <c r="Y159" s="52"/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8"/>
        <v>8577.1</v>
      </c>
      <c r="D164" s="14" t="e">
        <f t="shared" si="59"/>
        <v>#DIV/0!</v>
      </c>
      <c r="E164" s="115">
        <f>E168+E171+E188+E174+E183</f>
        <v>106</v>
      </c>
      <c r="F164" s="115">
        <f>F168+F171+F188+F174</f>
        <v>10</v>
      </c>
      <c r="G164" s="115">
        <f>G168+G171+G188+G174+G183</f>
        <v>773</v>
      </c>
      <c r="H164" s="115">
        <f>H168+H171+H188+H174</f>
        <v>75</v>
      </c>
      <c r="I164" s="115">
        <f>I168+I171+I188+I174</f>
        <v>739</v>
      </c>
      <c r="J164" s="115">
        <f>J168+J188+J183+J171</f>
        <v>1934</v>
      </c>
      <c r="K164" s="115">
        <f>K168+K171+K188+K174</f>
        <v>70</v>
      </c>
      <c r="L164" s="115">
        <f>L168+L171+L188+L174+L183</f>
        <v>895</v>
      </c>
      <c r="M164" s="115">
        <f>M168+M171+M188+M174</f>
        <v>1545</v>
      </c>
      <c r="N164" s="115">
        <f>N168+N171+N188+N174</f>
        <v>2</v>
      </c>
      <c r="O164" s="115">
        <f>O168+O171+O188+O174</f>
        <v>0</v>
      </c>
      <c r="P164" s="115">
        <f t="shared" ref="P164:Y164" si="70">P168+P171+P188+P174+P177+P183</f>
        <v>0</v>
      </c>
      <c r="Q164" s="115">
        <f t="shared" si="70"/>
        <v>220</v>
      </c>
      <c r="R164" s="115">
        <f t="shared" si="70"/>
        <v>194.5</v>
      </c>
      <c r="S164" s="115">
        <f t="shared" si="70"/>
        <v>105.6</v>
      </c>
      <c r="T164" s="115">
        <f t="shared" si="70"/>
        <v>140</v>
      </c>
      <c r="U164" s="115">
        <f t="shared" si="70"/>
        <v>1183</v>
      </c>
      <c r="V164" s="115">
        <f t="shared" si="70"/>
        <v>0</v>
      </c>
      <c r="W164" s="115">
        <f t="shared" si="70"/>
        <v>0</v>
      </c>
      <c r="X164" s="115">
        <f t="shared" si="70"/>
        <v>410</v>
      </c>
      <c r="Y164" s="115">
        <f t="shared" si="70"/>
        <v>175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8"/>
        <v>11966.95</v>
      </c>
      <c r="D165" s="14" t="e">
        <f t="shared" si="59"/>
        <v>#DIV/0!</v>
      </c>
      <c r="E165" s="51">
        <f t="shared" ref="E165:Y165" si="71">E169+E172+E175+E189+E178+E184</f>
        <v>212</v>
      </c>
      <c r="F165" s="51">
        <f t="shared" si="71"/>
        <v>16</v>
      </c>
      <c r="G165" s="51">
        <f t="shared" si="71"/>
        <v>1241</v>
      </c>
      <c r="H165" s="51">
        <f t="shared" si="71"/>
        <v>75</v>
      </c>
      <c r="I165" s="51">
        <f t="shared" si="71"/>
        <v>970.7</v>
      </c>
      <c r="J165" s="51">
        <f>J169+J172+J175+J189+J178+J184</f>
        <v>1984</v>
      </c>
      <c r="K165" s="51">
        <f t="shared" si="71"/>
        <v>420</v>
      </c>
      <c r="L165" s="51">
        <f t="shared" si="71"/>
        <v>1474</v>
      </c>
      <c r="M165" s="51">
        <f t="shared" si="71"/>
        <v>950</v>
      </c>
      <c r="N165" s="51">
        <f t="shared" si="71"/>
        <v>2</v>
      </c>
      <c r="O165" s="51">
        <f t="shared" si="71"/>
        <v>0</v>
      </c>
      <c r="P165" s="51">
        <f t="shared" si="71"/>
        <v>0</v>
      </c>
      <c r="Q165" s="51">
        <f t="shared" si="71"/>
        <v>326</v>
      </c>
      <c r="R165" s="51">
        <f t="shared" si="71"/>
        <v>184.55</v>
      </c>
      <c r="S165" s="51">
        <f t="shared" si="71"/>
        <v>162.69999999999999</v>
      </c>
      <c r="T165" s="51">
        <f t="shared" si="71"/>
        <v>320</v>
      </c>
      <c r="U165" s="51">
        <f t="shared" si="71"/>
        <v>2577</v>
      </c>
      <c r="V165" s="51">
        <f t="shared" si="71"/>
        <v>0</v>
      </c>
      <c r="W165" s="51">
        <f t="shared" si="71"/>
        <v>0</v>
      </c>
      <c r="X165" s="51">
        <f t="shared" si="71"/>
        <v>649</v>
      </c>
      <c r="Y165" s="51">
        <f t="shared" si="71"/>
        <v>403</v>
      </c>
    </row>
    <row r="166" spans="1:26" s="11" customFormat="1" ht="30" hidden="1" customHeight="1" x14ac:dyDescent="0.2">
      <c r="A166" s="29" t="s">
        <v>98</v>
      </c>
      <c r="B166" s="53"/>
      <c r="C166" s="18" t="e">
        <f t="shared" si="68"/>
        <v>#DIV/0!</v>
      </c>
      <c r="D166" s="14" t="e">
        <f t="shared" si="59"/>
        <v>#DIV/0!</v>
      </c>
      <c r="E166" s="52">
        <f t="shared" ref="E166:X166" si="72">E165/E164*10</f>
        <v>20</v>
      </c>
      <c r="F166" s="52">
        <f t="shared" si="72"/>
        <v>16</v>
      </c>
      <c r="G166" s="52">
        <f t="shared" si="72"/>
        <v>16.054333764553689</v>
      </c>
      <c r="H166" s="52">
        <f t="shared" si="72"/>
        <v>10</v>
      </c>
      <c r="I166" s="52">
        <f t="shared" si="72"/>
        <v>13.13531799729364</v>
      </c>
      <c r="J166" s="52">
        <f t="shared" si="72"/>
        <v>10.258531540847983</v>
      </c>
      <c r="K166" s="52">
        <f t="shared" si="72"/>
        <v>60</v>
      </c>
      <c r="L166" s="52">
        <f t="shared" si="72"/>
        <v>16.46927374301676</v>
      </c>
      <c r="M166" s="52">
        <f t="shared" si="72"/>
        <v>6.1488673139158578</v>
      </c>
      <c r="N166" s="52">
        <f t="shared" si="72"/>
        <v>10</v>
      </c>
      <c r="O166" s="52" t="e">
        <f t="shared" si="72"/>
        <v>#DIV/0!</v>
      </c>
      <c r="P166" s="52" t="e">
        <f t="shared" si="72"/>
        <v>#DIV/0!</v>
      </c>
      <c r="Q166" s="52">
        <f t="shared" si="72"/>
        <v>14.81818181818182</v>
      </c>
      <c r="R166" s="52">
        <f t="shared" si="72"/>
        <v>9.4884318766066844</v>
      </c>
      <c r="S166" s="52">
        <f t="shared" si="72"/>
        <v>15.407196969696971</v>
      </c>
      <c r="T166" s="52">
        <f t="shared" si="72"/>
        <v>22.857142857142854</v>
      </c>
      <c r="U166" s="52">
        <f t="shared" si="72"/>
        <v>21.783601014370248</v>
      </c>
      <c r="V166" s="52" t="e">
        <f t="shared" si="72"/>
        <v>#DIV/0!</v>
      </c>
      <c r="W166" s="52" t="e">
        <f t="shared" si="72"/>
        <v>#DIV/0!</v>
      </c>
      <c r="X166" s="52">
        <f t="shared" si="72"/>
        <v>15.829268292682928</v>
      </c>
      <c r="Y166" s="52">
        <f t="shared" ref="Y166" si="73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26021.4</v>
      </c>
      <c r="D167" s="14" t="e">
        <f t="shared" si="59"/>
        <v>#DIV/0!</v>
      </c>
      <c r="E167" s="116">
        <f t="shared" ref="E167:U167" si="74">E163-E164</f>
        <v>6344</v>
      </c>
      <c r="F167" s="116">
        <f t="shared" si="74"/>
        <v>569</v>
      </c>
      <c r="G167" s="116">
        <f>G163-G164</f>
        <v>389.59999999999991</v>
      </c>
      <c r="H167" s="116">
        <f>H163-H164</f>
        <v>969</v>
      </c>
      <c r="I167" s="116">
        <f t="shared" si="74"/>
        <v>250</v>
      </c>
      <c r="J167" s="116">
        <f t="shared" si="74"/>
        <v>3619</v>
      </c>
      <c r="K167" s="116">
        <f t="shared" si="74"/>
        <v>324</v>
      </c>
      <c r="L167" s="116">
        <f t="shared" si="74"/>
        <v>585.29999999999995</v>
      </c>
      <c r="M167" s="116">
        <f t="shared" si="74"/>
        <v>-476</v>
      </c>
      <c r="N167" s="116">
        <f t="shared" si="74"/>
        <v>216</v>
      </c>
      <c r="O167" s="116">
        <f t="shared" si="74"/>
        <v>650</v>
      </c>
      <c r="P167" s="116">
        <f t="shared" si="74"/>
        <v>1189</v>
      </c>
      <c r="Q167" s="116">
        <f t="shared" si="74"/>
        <v>5058</v>
      </c>
      <c r="R167" s="116">
        <f>R163-R164</f>
        <v>331</v>
      </c>
      <c r="S167" s="116">
        <f t="shared" si="74"/>
        <v>900</v>
      </c>
      <c r="T167" s="116">
        <f t="shared" si="74"/>
        <v>1034.5</v>
      </c>
      <c r="U167" s="116">
        <f t="shared" si="74"/>
        <v>1072</v>
      </c>
      <c r="V167" s="116">
        <f>V160-V164</f>
        <v>522</v>
      </c>
      <c r="W167" s="116">
        <f>W163-W164</f>
        <v>1453</v>
      </c>
      <c r="X167" s="116">
        <f>X163-X164</f>
        <v>967</v>
      </c>
      <c r="Y167" s="116">
        <f>Y163-Y164</f>
        <v>55</v>
      </c>
      <c r="Z167" s="121"/>
    </row>
    <row r="168" spans="1:26" s="106" customFormat="1" ht="30" customHeight="1" x14ac:dyDescent="0.2">
      <c r="A168" s="49" t="s">
        <v>111</v>
      </c>
      <c r="B168" s="25"/>
      <c r="C168" s="18">
        <f t="shared" si="68"/>
        <v>220</v>
      </c>
      <c r="D168" s="14"/>
      <c r="E168" s="33"/>
      <c r="F168" s="33"/>
      <c r="G168" s="33">
        <v>70</v>
      </c>
      <c r="H168" s="33">
        <v>30</v>
      </c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>
        <v>120</v>
      </c>
      <c r="Y168" s="33"/>
    </row>
    <row r="169" spans="1:26" s="11" customFormat="1" ht="30" customHeight="1" x14ac:dyDescent="0.2">
      <c r="A169" s="104" t="s">
        <v>112</v>
      </c>
      <c r="B169" s="22"/>
      <c r="C169" s="18">
        <f t="shared" si="68"/>
        <v>439</v>
      </c>
      <c r="D169" s="14"/>
      <c r="E169" s="152"/>
      <c r="F169" s="88"/>
      <c r="G169" s="88">
        <v>105</v>
      </c>
      <c r="H169" s="88">
        <v>30</v>
      </c>
      <c r="I169" s="88"/>
      <c r="J169" s="88"/>
      <c r="K169" s="88"/>
      <c r="L169" s="105"/>
      <c r="M169" s="105"/>
      <c r="N169" s="147"/>
      <c r="O169" s="152"/>
      <c r="P169" s="152"/>
      <c r="Q169" s="105"/>
      <c r="R169" s="105"/>
      <c r="S169" s="105"/>
      <c r="T169" s="105"/>
      <c r="U169" s="105"/>
      <c r="V169" s="105"/>
      <c r="W169" s="105"/>
      <c r="X169" s="105">
        <v>304</v>
      </c>
      <c r="Y169" s="147"/>
    </row>
    <row r="170" spans="1:26" s="11" customFormat="1" ht="30" customHeight="1" x14ac:dyDescent="0.2">
      <c r="A170" s="29" t="s">
        <v>98</v>
      </c>
      <c r="B170" s="47"/>
      <c r="C170" s="18">
        <f>C169/C168*10</f>
        <v>19.954545454545453</v>
      </c>
      <c r="D170" s="14"/>
      <c r="E170" s="52"/>
      <c r="F170" s="52"/>
      <c r="G170" s="52">
        <f>G169/G168*10</f>
        <v>15</v>
      </c>
      <c r="H170" s="52">
        <f>H169/H168*10</f>
        <v>10</v>
      </c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>
        <f>X169/X168*10</f>
        <v>25.333333333333332</v>
      </c>
      <c r="Y170" s="24"/>
    </row>
    <row r="171" spans="1:26" s="11" customFormat="1" ht="30" customHeight="1" x14ac:dyDescent="0.2">
      <c r="A171" s="49" t="s">
        <v>174</v>
      </c>
      <c r="B171" s="25"/>
      <c r="C171" s="18">
        <f t="shared" si="68"/>
        <v>2399</v>
      </c>
      <c r="D171" s="14"/>
      <c r="E171" s="33"/>
      <c r="F171" s="33"/>
      <c r="G171" s="33"/>
      <c r="H171" s="33">
        <v>45</v>
      </c>
      <c r="I171" s="33">
        <v>689</v>
      </c>
      <c r="J171" s="33">
        <v>50</v>
      </c>
      <c r="K171" s="33">
        <v>70</v>
      </c>
      <c r="L171" s="33"/>
      <c r="M171" s="33">
        <v>1545</v>
      </c>
      <c r="N171" s="33"/>
      <c r="O171" s="33"/>
      <c r="P171" s="33"/>
      <c r="Q171" s="33"/>
      <c r="R171" s="33"/>
      <c r="S171" s="33"/>
      <c r="T171" s="24"/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/>
      <c r="C172" s="18">
        <f t="shared" si="68"/>
        <v>1931</v>
      </c>
      <c r="D172" s="14"/>
      <c r="E172" s="33"/>
      <c r="F172" s="24"/>
      <c r="G172" s="24"/>
      <c r="H172" s="24">
        <v>45</v>
      </c>
      <c r="I172" s="24">
        <v>806</v>
      </c>
      <c r="J172" s="24">
        <v>55</v>
      </c>
      <c r="K172" s="24">
        <v>75</v>
      </c>
      <c r="L172" s="34"/>
      <c r="M172" s="34">
        <v>950</v>
      </c>
      <c r="N172" s="24"/>
      <c r="O172" s="32"/>
      <c r="P172" s="34"/>
      <c r="Q172" s="34"/>
      <c r="R172" s="34"/>
      <c r="S172" s="34"/>
      <c r="T172" s="24"/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/>
      <c r="C173" s="18">
        <f t="shared" si="68"/>
        <v>49.561266235748739</v>
      </c>
      <c r="D173" s="14"/>
      <c r="E173" s="48"/>
      <c r="F173" s="48"/>
      <c r="G173" s="48"/>
      <c r="H173" s="48">
        <f>H172/H171*10</f>
        <v>10</v>
      </c>
      <c r="I173" s="48">
        <f>I172/I171*10</f>
        <v>11.69811320754717</v>
      </c>
      <c r="J173" s="48">
        <f>J172/J171*10</f>
        <v>11</v>
      </c>
      <c r="K173" s="48">
        <f>K172/K171*10</f>
        <v>10.714285714285714</v>
      </c>
      <c r="L173" s="48"/>
      <c r="M173" s="48">
        <f>M172/M171*10</f>
        <v>6.1488673139158578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1183.0999999999999</v>
      </c>
      <c r="D174" s="14">
        <f t="shared" si="59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2071.9499999999998</v>
      </c>
      <c r="D175" s="14">
        <f t="shared" si="59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135.97162851171382</v>
      </c>
      <c r="D176" s="14">
        <f t="shared" si="59"/>
        <v>6.0973824444714717</v>
      </c>
      <c r="E176" s="48"/>
      <c r="F176" s="48">
        <f t="shared" ref="F176:G176" si="75">F175/F174*10</f>
        <v>16</v>
      </c>
      <c r="G176" s="48">
        <f t="shared" si="75"/>
        <v>18</v>
      </c>
      <c r="H176" s="48"/>
      <c r="I176" s="48">
        <f t="shared" ref="I176" si="76">I175/I174*10</f>
        <v>5.34</v>
      </c>
      <c r="J176" s="48"/>
      <c r="K176" s="48"/>
      <c r="L176" s="48"/>
      <c r="M176" s="48"/>
      <c r="N176" s="48">
        <f t="shared" ref="N176" si="77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58</v>
      </c>
      <c r="D177" s="14">
        <f t="shared" si="59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85</v>
      </c>
      <c r="D178" s="14">
        <f t="shared" si="59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14.655172413793103</v>
      </c>
      <c r="D179" s="14">
        <f t="shared" si="59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867</v>
      </c>
      <c r="D180" s="14">
        <f t="shared" si="59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26430</v>
      </c>
      <c r="D181" s="14">
        <f t="shared" si="59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944.89208633093529</v>
      </c>
      <c r="D182" s="14">
        <f t="shared" si="59"/>
        <v>8.0137239486761107</v>
      </c>
      <c r="E182" s="52"/>
      <c r="F182" s="52"/>
      <c r="G182" s="52">
        <f t="shared" ref="G182" si="78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79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4867</v>
      </c>
      <c r="D183" s="14">
        <f t="shared" si="59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7275</v>
      </c>
      <c r="D184" s="14">
        <f t="shared" si="59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170.73548636935814</v>
      </c>
      <c r="D185" s="14">
        <f t="shared" si="59"/>
        <v>12.110237027481014</v>
      </c>
      <c r="E185" s="52">
        <f t="shared" ref="E185:G185" si="80">E184/E183*10</f>
        <v>20</v>
      </c>
      <c r="F185" s="52"/>
      <c r="G185" s="52">
        <f t="shared" si="80"/>
        <v>13.729372937293729</v>
      </c>
      <c r="H185" s="52"/>
      <c r="I185" s="52">
        <f t="shared" ref="I185:L185" si="81">I184/I183*10</f>
        <v>13.799999999999999</v>
      </c>
      <c r="J185" s="52">
        <f t="shared" si="81"/>
        <v>10.238853503184712</v>
      </c>
      <c r="K185" s="52">
        <f t="shared" si="81"/>
        <v>21.5625</v>
      </c>
      <c r="L185" s="52">
        <f t="shared" si="81"/>
        <v>16.46927374301676</v>
      </c>
      <c r="M185" s="52"/>
      <c r="N185" s="52"/>
      <c r="O185" s="52"/>
      <c r="P185" s="52"/>
      <c r="Q185" s="52"/>
      <c r="R185" s="52">
        <f t="shared" ref="R185" si="82">R184/R183*10</f>
        <v>9.9047619047619051</v>
      </c>
      <c r="S185" s="52"/>
      <c r="T185" s="52">
        <f t="shared" ref="T185:U185" si="83">T184/T183*10</f>
        <v>10</v>
      </c>
      <c r="U185" s="52">
        <f t="shared" si="83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12695</v>
      </c>
      <c r="D186" s="14">
        <f t="shared" si="59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7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customHeight="1" x14ac:dyDescent="0.2">
      <c r="A188" s="49" t="s">
        <v>194</v>
      </c>
      <c r="B188" s="22"/>
      <c r="C188" s="18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18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4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4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4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85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5"/>
        <v>1.1732036905939913</v>
      </c>
      <c r="E199" s="152"/>
      <c r="F199" s="152"/>
      <c r="G199" s="102"/>
      <c r="H199" s="102">
        <f t="shared" ref="H199" si="86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87">O198/O197*10</f>
        <v>5.2</v>
      </c>
      <c r="P199" s="102"/>
      <c r="Q199" s="102"/>
      <c r="R199" s="102">
        <f t="shared" ref="R199:T199" si="88">R198/R197*10</f>
        <v>16.700000000000003</v>
      </c>
      <c r="S199" s="102">
        <f t="shared" si="88"/>
        <v>11.210191082802549</v>
      </c>
      <c r="T199" s="102">
        <f t="shared" si="88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59966</v>
      </c>
      <c r="C200" s="25">
        <f>SUM(E200:Y200)</f>
        <v>77072</v>
      </c>
      <c r="D200" s="14">
        <f t="shared" ref="D200:D204" si="89">C200/B200</f>
        <v>1.2852616482673516</v>
      </c>
      <c r="E200" s="88">
        <v>7500</v>
      </c>
      <c r="F200" s="88">
        <v>2113</v>
      </c>
      <c r="G200" s="88">
        <v>4260</v>
      </c>
      <c r="H200" s="88">
        <v>2885</v>
      </c>
      <c r="I200" s="88">
        <v>1785</v>
      </c>
      <c r="J200" s="88">
        <v>5900</v>
      </c>
      <c r="K200" s="88">
        <v>3610</v>
      </c>
      <c r="L200" s="88">
        <v>5051</v>
      </c>
      <c r="M200" s="88">
        <v>2350</v>
      </c>
      <c r="N200" s="88">
        <v>1375</v>
      </c>
      <c r="O200" s="88">
        <v>1763</v>
      </c>
      <c r="P200" s="88">
        <v>4500</v>
      </c>
      <c r="Q200" s="88">
        <v>5229</v>
      </c>
      <c r="R200" s="88">
        <v>2540</v>
      </c>
      <c r="S200" s="88">
        <v>7277</v>
      </c>
      <c r="T200" s="88">
        <v>2028</v>
      </c>
      <c r="U200" s="88">
        <v>2956</v>
      </c>
      <c r="V200" s="88">
        <v>1210</v>
      </c>
      <c r="W200" s="88">
        <v>5674</v>
      </c>
      <c r="X200" s="88">
        <v>4656</v>
      </c>
      <c r="Y200" s="88">
        <v>2410</v>
      </c>
    </row>
    <row r="201" spans="1:25" s="44" customFormat="1" ht="30" customHeight="1" x14ac:dyDescent="0.2">
      <c r="A201" s="12" t="s">
        <v>119</v>
      </c>
      <c r="B201" s="165">
        <f>B200/B203</f>
        <v>0.57110476190476189</v>
      </c>
      <c r="C201" s="165">
        <f>C200/C203</f>
        <v>0.73401904761904757</v>
      </c>
      <c r="D201" s="14">
        <f t="shared" si="89"/>
        <v>1.2852616482673513</v>
      </c>
      <c r="E201" s="160">
        <f>E200/E203</f>
        <v>1.0071169598496039</v>
      </c>
      <c r="F201" s="160">
        <f t="shared" ref="F201:Y201" si="90">F200/F203</f>
        <v>0.51713166911404795</v>
      </c>
      <c r="G201" s="160">
        <f t="shared" si="90"/>
        <v>0.77525022747952688</v>
      </c>
      <c r="H201" s="160">
        <f t="shared" si="90"/>
        <v>0.42426470588235293</v>
      </c>
      <c r="I201" s="160">
        <f t="shared" si="90"/>
        <v>0.52951646395728269</v>
      </c>
      <c r="J201" s="160">
        <f t="shared" si="90"/>
        <v>1</v>
      </c>
      <c r="K201" s="160">
        <f t="shared" si="90"/>
        <v>0.83973016980693183</v>
      </c>
      <c r="L201" s="160">
        <f t="shared" si="90"/>
        <v>1</v>
      </c>
      <c r="M201" s="160">
        <f t="shared" si="90"/>
        <v>0.51979650519796505</v>
      </c>
      <c r="N201" s="160">
        <f t="shared" si="90"/>
        <v>0.61686855091969495</v>
      </c>
      <c r="O201" s="160">
        <f t="shared" si="90"/>
        <v>0.51852941176470591</v>
      </c>
      <c r="P201" s="160">
        <f t="shared" si="90"/>
        <v>0.6380263717566993</v>
      </c>
      <c r="Q201" s="160">
        <f t="shared" si="90"/>
        <v>0.7313286713286713</v>
      </c>
      <c r="R201" s="160">
        <f t="shared" si="90"/>
        <v>0.49716187120767275</v>
      </c>
      <c r="S201" s="160">
        <f t="shared" si="90"/>
        <v>0.94962808299621559</v>
      </c>
      <c r="T201" s="160">
        <f t="shared" si="90"/>
        <v>0.49645042839657283</v>
      </c>
      <c r="U201" s="160">
        <f t="shared" si="90"/>
        <v>0.89766170665047074</v>
      </c>
      <c r="V201" s="160">
        <f t="shared" si="90"/>
        <v>0.55000000000000004</v>
      </c>
      <c r="W201" s="160">
        <f t="shared" si="90"/>
        <v>0.93016393442622947</v>
      </c>
      <c r="X201" s="160">
        <f t="shared" si="90"/>
        <v>0.67468482828575571</v>
      </c>
      <c r="Y201" s="160">
        <f t="shared" si="90"/>
        <v>0.84650509308043553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12985</v>
      </c>
      <c r="D202" s="14"/>
      <c r="E202" s="9"/>
      <c r="F202" s="9"/>
      <c r="G202" s="9">
        <v>3450</v>
      </c>
      <c r="H202" s="9">
        <v>500</v>
      </c>
      <c r="I202" s="9">
        <v>455</v>
      </c>
      <c r="J202" s="9">
        <v>3290</v>
      </c>
      <c r="K202" s="9">
        <v>446</v>
      </c>
      <c r="L202" s="9">
        <v>10</v>
      </c>
      <c r="M202" s="9">
        <v>416</v>
      </c>
      <c r="N202" s="9">
        <v>135</v>
      </c>
      <c r="O202" s="9">
        <v>573</v>
      </c>
      <c r="P202" s="9"/>
      <c r="Q202" s="9"/>
      <c r="R202" s="9"/>
      <c r="S202" s="9"/>
      <c r="T202" s="9"/>
      <c r="U202" s="9">
        <v>210</v>
      </c>
      <c r="V202" s="9"/>
      <c r="W202" s="9"/>
      <c r="X202" s="9">
        <v>3500</v>
      </c>
      <c r="Y202" s="9"/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9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100</v>
      </c>
      <c r="C204" s="25">
        <f>SUM(E204:Y204)</f>
        <v>700</v>
      </c>
      <c r="D204" s="14">
        <f t="shared" si="89"/>
        <v>7</v>
      </c>
      <c r="E204" s="88"/>
      <c r="F204" s="88"/>
      <c r="G204" s="88"/>
      <c r="H204" s="88">
        <v>100</v>
      </c>
      <c r="I204" s="88"/>
      <c r="J204" s="88">
        <v>40</v>
      </c>
      <c r="K204" s="88">
        <v>100</v>
      </c>
      <c r="L204" s="88"/>
      <c r="M204" s="88"/>
      <c r="N204" s="88"/>
      <c r="O204" s="88"/>
      <c r="P204" s="88"/>
      <c r="Q204" s="88"/>
      <c r="R204" s="88"/>
      <c r="S204" s="88">
        <v>460</v>
      </c>
      <c r="T204" s="88"/>
      <c r="U204" s="88"/>
      <c r="V204" s="88"/>
      <c r="W204" s="88"/>
      <c r="X204" s="88"/>
      <c r="Y204" s="88"/>
    </row>
    <row r="205" spans="1:25" s="11" customFormat="1" ht="30" customHeight="1" x14ac:dyDescent="0.2">
      <c r="A205" s="12" t="s">
        <v>52</v>
      </c>
      <c r="B205" s="79">
        <f>B204/B203</f>
        <v>9.5238095238095238E-4</v>
      </c>
      <c r="C205" s="79">
        <f>C204/C203</f>
        <v>6.6666666666666671E-3</v>
      </c>
      <c r="D205" s="14"/>
      <c r="E205" s="15"/>
      <c r="F205" s="15"/>
      <c r="G205" s="15"/>
      <c r="H205" s="15"/>
      <c r="I205" s="15"/>
      <c r="J205" s="15"/>
      <c r="K205" s="15">
        <f t="shared" ref="K205:S205" si="91">K204/K203</f>
        <v>2.3261223540358224E-2</v>
      </c>
      <c r="L205" s="15"/>
      <c r="M205" s="15"/>
      <c r="N205" s="15"/>
      <c r="O205" s="15"/>
      <c r="P205" s="15"/>
      <c r="Q205" s="15"/>
      <c r="R205" s="15"/>
      <c r="S205" s="15">
        <f t="shared" si="91"/>
        <v>6.002870938274827E-2</v>
      </c>
      <c r="T205" s="15"/>
      <c r="U205" s="15"/>
      <c r="V205" s="15"/>
      <c r="W205" s="15"/>
      <c r="X205" s="15"/>
      <c r="Y205" s="15"/>
    </row>
    <row r="206" spans="1:25" s="11" customFormat="1" ht="30" customHeight="1" x14ac:dyDescent="0.2">
      <c r="A206" s="10" t="s">
        <v>123</v>
      </c>
      <c r="B206" s="24"/>
      <c r="C206" s="24">
        <f>SUM(E206:Y206)</f>
        <v>600</v>
      </c>
      <c r="D206" s="14"/>
      <c r="E206" s="9"/>
      <c r="F206" s="9"/>
      <c r="G206" s="9"/>
      <c r="H206" s="9">
        <v>100</v>
      </c>
      <c r="I206" s="9"/>
      <c r="J206" s="9">
        <v>40</v>
      </c>
      <c r="K206" s="9"/>
      <c r="L206" s="9"/>
      <c r="M206" s="9"/>
      <c r="N206" s="9"/>
      <c r="O206" s="9"/>
      <c r="P206" s="9"/>
      <c r="Q206" s="9"/>
      <c r="R206" s="9"/>
      <c r="S206" s="9">
        <v>460</v>
      </c>
      <c r="T206" s="9"/>
      <c r="U206" s="9"/>
      <c r="V206" s="9"/>
      <c r="W206" s="9"/>
      <c r="X206" s="9"/>
      <c r="Y206" s="9"/>
    </row>
    <row r="207" spans="1:25" s="11" customFormat="1" ht="30" customHeight="1" x14ac:dyDescent="0.2">
      <c r="A207" s="10" t="s">
        <v>124</v>
      </c>
      <c r="B207" s="24">
        <v>100</v>
      </c>
      <c r="C207" s="24">
        <f>SUM(E207:Y207)</f>
        <v>100</v>
      </c>
      <c r="D207" s="14">
        <f t="shared" ref="D207:D209" si="92">C207/B207</f>
        <v>1</v>
      </c>
      <c r="E207" s="9"/>
      <c r="F207" s="9"/>
      <c r="G207" s="9"/>
      <c r="H207" s="9"/>
      <c r="I207" s="9"/>
      <c r="J207" s="9"/>
      <c r="K207" s="9">
        <v>100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2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2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82829</v>
      </c>
      <c r="C210" s="25">
        <f>SUM(E210:Y210)</f>
        <v>86667.9</v>
      </c>
      <c r="D210" s="14">
        <f t="shared" ref="D210:D226" si="93">C210/B210</f>
        <v>1.046347293822212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93"/>
        <v>1.0382582606539861</v>
      </c>
      <c r="E211" s="66">
        <f t="shared" ref="E211:Y211" si="94">E210/E209</f>
        <v>1.0038071221339471</v>
      </c>
      <c r="F211" s="66">
        <f t="shared" si="94"/>
        <v>1.205217632440619</v>
      </c>
      <c r="G211" s="66">
        <f t="shared" si="94"/>
        <v>1.0006675089994517</v>
      </c>
      <c r="H211" s="66">
        <f t="shared" si="94"/>
        <v>0.77369224365200495</v>
      </c>
      <c r="I211" s="66">
        <f t="shared" si="94"/>
        <v>0.90046507441709933</v>
      </c>
      <c r="J211" s="66">
        <f t="shared" si="94"/>
        <v>1</v>
      </c>
      <c r="K211" s="66">
        <f t="shared" si="94"/>
        <v>1.1207714195384129</v>
      </c>
      <c r="L211" s="66">
        <f t="shared" si="94"/>
        <v>1.3202894666309299</v>
      </c>
      <c r="M211" s="66">
        <f t="shared" si="94"/>
        <v>0.95905397795833014</v>
      </c>
      <c r="N211" s="66">
        <f t="shared" si="94"/>
        <v>0.99985477781004939</v>
      </c>
      <c r="O211" s="66">
        <f t="shared" si="94"/>
        <v>1.0470753831717234</v>
      </c>
      <c r="P211" s="66">
        <f t="shared" si="94"/>
        <v>1.0189191264944575</v>
      </c>
      <c r="Q211" s="66">
        <f t="shared" si="94"/>
        <v>0.97840886986967512</v>
      </c>
      <c r="R211" s="66">
        <f t="shared" si="94"/>
        <v>0.82616892911010553</v>
      </c>
      <c r="S211" s="66">
        <f t="shared" si="94"/>
        <v>1.2597204221440474</v>
      </c>
      <c r="T211" s="66">
        <f t="shared" si="94"/>
        <v>1</v>
      </c>
      <c r="U211" s="66">
        <f t="shared" si="94"/>
        <v>1.2243159799850953</v>
      </c>
      <c r="V211" s="66">
        <f t="shared" si="94"/>
        <v>0.99980732177263976</v>
      </c>
      <c r="W211" s="66">
        <f t="shared" si="94"/>
        <v>0.97430145803871859</v>
      </c>
      <c r="X211" s="66">
        <f t="shared" si="94"/>
        <v>0.99994816534104314</v>
      </c>
      <c r="Y211" s="66">
        <f t="shared" si="94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3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99040</v>
      </c>
      <c r="C216" s="25">
        <f>SUM(E216:Y216)</f>
        <v>93251</v>
      </c>
      <c r="D216" s="14">
        <f t="shared" si="93"/>
        <v>0.94154886914378033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3644</v>
      </c>
      <c r="J216" s="24">
        <v>5260</v>
      </c>
      <c r="K216" s="24">
        <v>3755</v>
      </c>
      <c r="L216" s="24">
        <v>5339</v>
      </c>
      <c r="M216" s="24">
        <v>2527</v>
      </c>
      <c r="N216" s="24">
        <v>4360</v>
      </c>
      <c r="O216" s="24">
        <v>2235</v>
      </c>
      <c r="P216" s="24">
        <v>4843</v>
      </c>
      <c r="Q216" s="24">
        <v>7940</v>
      </c>
      <c r="R216" s="24">
        <v>1606</v>
      </c>
      <c r="S216" s="24">
        <v>2459</v>
      </c>
      <c r="T216" s="24">
        <v>2460</v>
      </c>
      <c r="U216" s="24">
        <v>2400</v>
      </c>
      <c r="V216" s="24">
        <v>787</v>
      </c>
      <c r="W216" s="24">
        <v>5874</v>
      </c>
      <c r="X216" s="24">
        <v>6179</v>
      </c>
      <c r="Y216" s="24">
        <v>7150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3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44568</v>
      </c>
      <c r="C218" s="25">
        <f>C216*0.45</f>
        <v>41962.950000000004</v>
      </c>
      <c r="D218" s="14">
        <f t="shared" si="93"/>
        <v>0.94154886914378044</v>
      </c>
      <c r="E218" s="24">
        <f>E216*0.45</f>
        <v>1125</v>
      </c>
      <c r="F218" s="24">
        <f t="shared" ref="F218:X218" si="95">F216*0.45</f>
        <v>1206</v>
      </c>
      <c r="G218" s="24">
        <f t="shared" si="95"/>
        <v>5854.5</v>
      </c>
      <c r="H218" s="24">
        <f t="shared" si="95"/>
        <v>2809.35</v>
      </c>
      <c r="I218" s="24">
        <f t="shared" si="95"/>
        <v>1639.8</v>
      </c>
      <c r="J218" s="24">
        <f t="shared" si="95"/>
        <v>2367</v>
      </c>
      <c r="K218" s="24">
        <f t="shared" si="95"/>
        <v>1689.75</v>
      </c>
      <c r="L218" s="24">
        <f t="shared" si="95"/>
        <v>2402.5500000000002</v>
      </c>
      <c r="M218" s="24">
        <f t="shared" si="95"/>
        <v>1137.1500000000001</v>
      </c>
      <c r="N218" s="24">
        <f t="shared" si="95"/>
        <v>1962</v>
      </c>
      <c r="O218" s="24">
        <f t="shared" si="95"/>
        <v>1005.75</v>
      </c>
      <c r="P218" s="24">
        <f t="shared" si="95"/>
        <v>2179.35</v>
      </c>
      <c r="Q218" s="24">
        <f t="shared" si="95"/>
        <v>3573</v>
      </c>
      <c r="R218" s="24">
        <f t="shared" si="95"/>
        <v>722.7</v>
      </c>
      <c r="S218" s="24">
        <f t="shared" si="95"/>
        <v>1106.55</v>
      </c>
      <c r="T218" s="24">
        <f t="shared" si="95"/>
        <v>1107</v>
      </c>
      <c r="U218" s="24">
        <f t="shared" si="95"/>
        <v>1080</v>
      </c>
      <c r="V218" s="24">
        <f t="shared" si="95"/>
        <v>354.15000000000003</v>
      </c>
      <c r="W218" s="24">
        <f t="shared" si="95"/>
        <v>2643.3</v>
      </c>
      <c r="X218" s="24">
        <f t="shared" si="95"/>
        <v>2780.55</v>
      </c>
      <c r="Y218" s="24">
        <f>Y216*0.45</f>
        <v>3217.5</v>
      </c>
      <c r="Z218" s="57"/>
    </row>
    <row r="219" spans="1:35" s="44" customFormat="1" ht="30" customHeight="1" collapsed="1" x14ac:dyDescent="0.2">
      <c r="A219" s="12" t="s">
        <v>133</v>
      </c>
      <c r="B219" s="46">
        <v>0.85099999999999998</v>
      </c>
      <c r="C219" s="46">
        <f>C216/C217</f>
        <v>0.88286520189159434</v>
      </c>
      <c r="D219" s="14">
        <f t="shared" si="93"/>
        <v>1.0374444205541649</v>
      </c>
      <c r="E219" s="66">
        <f t="shared" ref="E219:Y219" si="96">E216/E217</f>
        <v>0.9840453448094888</v>
      </c>
      <c r="F219" s="66">
        <f t="shared" si="96"/>
        <v>0.8757597542644272</v>
      </c>
      <c r="G219" s="66">
        <f t="shared" si="96"/>
        <v>1.0086637575043109</v>
      </c>
      <c r="H219" s="66">
        <f t="shared" si="96"/>
        <v>0.69366666666666665</v>
      </c>
      <c r="I219" s="66">
        <f t="shared" si="96"/>
        <v>0.54502916055577888</v>
      </c>
      <c r="J219" s="66">
        <f t="shared" si="96"/>
        <v>1.1458080706131453</v>
      </c>
      <c r="K219" s="66">
        <f t="shared" si="96"/>
        <v>0.66008293430820253</v>
      </c>
      <c r="L219" s="66">
        <f t="shared" si="96"/>
        <v>0.70023467938808492</v>
      </c>
      <c r="M219" s="66">
        <f t="shared" si="96"/>
        <v>0.50393130229807837</v>
      </c>
      <c r="N219" s="66">
        <f t="shared" si="96"/>
        <v>1.0487061467649821</v>
      </c>
      <c r="O219" s="66">
        <f t="shared" si="96"/>
        <v>0.71577353501813934</v>
      </c>
      <c r="P219" s="66">
        <f t="shared" si="96"/>
        <v>0.9393115154975733</v>
      </c>
      <c r="Q219" s="66">
        <f t="shared" si="96"/>
        <v>2.8357142857142859</v>
      </c>
      <c r="R219" s="66">
        <f t="shared" si="96"/>
        <v>0.50173562899194668</v>
      </c>
      <c r="S219" s="66">
        <f t="shared" si="96"/>
        <v>0.50791373246709615</v>
      </c>
      <c r="T219" s="66">
        <f t="shared" si="96"/>
        <v>0.74003658067000389</v>
      </c>
      <c r="U219" s="66">
        <f t="shared" si="96"/>
        <v>0.99585429545152759</v>
      </c>
      <c r="V219" s="66">
        <f t="shared" si="96"/>
        <v>0.69500456271525723</v>
      </c>
      <c r="W219" s="66">
        <f t="shared" si="96"/>
        <v>1.0083081570996979</v>
      </c>
      <c r="X219" s="66">
        <f t="shared" si="96"/>
        <v>1.1141363144608727</v>
      </c>
      <c r="Y219" s="66">
        <f t="shared" si="96"/>
        <v>1.020916622255075</v>
      </c>
    </row>
    <row r="220" spans="1:35" s="111" customFormat="1" ht="30" customHeight="1" outlineLevel="1" x14ac:dyDescent="0.2">
      <c r="A220" s="49" t="s">
        <v>134</v>
      </c>
      <c r="B220" s="22">
        <v>264720</v>
      </c>
      <c r="C220" s="25">
        <f>SUM(E220:Y220)</f>
        <v>287040</v>
      </c>
      <c r="D220" s="14">
        <f t="shared" si="93"/>
        <v>1.0843155031731642</v>
      </c>
      <c r="E220" s="24">
        <v>570</v>
      </c>
      <c r="F220" s="24">
        <v>8600</v>
      </c>
      <c r="G220" s="24">
        <v>27210</v>
      </c>
      <c r="H220" s="24">
        <v>20200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10184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37570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3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79416</v>
      </c>
      <c r="C222" s="25">
        <f>C220*0.3</f>
        <v>86112</v>
      </c>
      <c r="D222" s="14">
        <f t="shared" si="93"/>
        <v>1.0843155031731642</v>
      </c>
      <c r="E222" s="24">
        <f>E220*0.3</f>
        <v>171</v>
      </c>
      <c r="F222" s="24">
        <f t="shared" ref="F222:Y222" si="97">F220*0.3</f>
        <v>2580</v>
      </c>
      <c r="G222" s="24">
        <f t="shared" si="97"/>
        <v>8163</v>
      </c>
      <c r="H222" s="24">
        <f t="shared" si="97"/>
        <v>6060</v>
      </c>
      <c r="I222" s="24">
        <f t="shared" si="97"/>
        <v>3067.7999999999997</v>
      </c>
      <c r="J222" s="24">
        <f t="shared" si="97"/>
        <v>3045</v>
      </c>
      <c r="K222" s="24">
        <f t="shared" si="97"/>
        <v>1426.2</v>
      </c>
      <c r="L222" s="24">
        <f t="shared" si="97"/>
        <v>5115</v>
      </c>
      <c r="M222" s="24">
        <f t="shared" si="97"/>
        <v>3055.2</v>
      </c>
      <c r="N222" s="24">
        <f t="shared" si="97"/>
        <v>3990</v>
      </c>
      <c r="O222" s="24">
        <f t="shared" si="97"/>
        <v>2922</v>
      </c>
      <c r="P222" s="24">
        <f t="shared" si="97"/>
        <v>6495</v>
      </c>
      <c r="Q222" s="24">
        <f t="shared" si="97"/>
        <v>572.4</v>
      </c>
      <c r="R222" s="24">
        <f t="shared" si="97"/>
        <v>1155</v>
      </c>
      <c r="S222" s="24">
        <f t="shared" si="97"/>
        <v>3390</v>
      </c>
      <c r="T222" s="24">
        <f t="shared" si="97"/>
        <v>11271</v>
      </c>
      <c r="U222" s="24">
        <f t="shared" si="97"/>
        <v>1530</v>
      </c>
      <c r="V222" s="24">
        <f t="shared" si="97"/>
        <v>330</v>
      </c>
      <c r="W222" s="24">
        <f t="shared" si="97"/>
        <v>2967.2999999999997</v>
      </c>
      <c r="X222" s="24">
        <f t="shared" si="97"/>
        <v>13010.1</v>
      </c>
      <c r="Y222" s="24">
        <f t="shared" si="97"/>
        <v>5796</v>
      </c>
    </row>
    <row r="223" spans="1:35" s="56" customFormat="1" ht="30" customHeight="1" collapsed="1" x14ac:dyDescent="0.2">
      <c r="A223" s="12" t="s">
        <v>133</v>
      </c>
      <c r="B223" s="8">
        <v>0.92500000000000004</v>
      </c>
      <c r="C223" s="8">
        <f>C220/C221</f>
        <v>0.95195770845631889</v>
      </c>
      <c r="D223" s="14">
        <f t="shared" si="93"/>
        <v>1.0291434686014258</v>
      </c>
      <c r="E223" s="160">
        <f t="shared" ref="E223:Y223" si="98">E220/E221</f>
        <v>0.78512396694214881</v>
      </c>
      <c r="F223" s="160">
        <f t="shared" si="98"/>
        <v>1.0407842188067289</v>
      </c>
      <c r="G223" s="160">
        <f t="shared" si="98"/>
        <v>1.0196357640710485</v>
      </c>
      <c r="H223" s="87">
        <f t="shared" si="98"/>
        <v>1.0505512793842313</v>
      </c>
      <c r="I223" s="87">
        <f t="shared" si="98"/>
        <v>1.124230430958663</v>
      </c>
      <c r="J223" s="87">
        <f t="shared" si="98"/>
        <v>0.84576285309557542</v>
      </c>
      <c r="K223" s="87">
        <f t="shared" si="98"/>
        <v>1.3582857142857143</v>
      </c>
      <c r="L223" s="87">
        <f t="shared" si="98"/>
        <v>0.90140100449378802</v>
      </c>
      <c r="M223" s="87">
        <f t="shared" si="98"/>
        <v>0.7363169691273227</v>
      </c>
      <c r="N223" s="87">
        <f t="shared" si="98"/>
        <v>0.93065565740675948</v>
      </c>
      <c r="O223" s="87">
        <f t="shared" si="98"/>
        <v>1.2873380914618029</v>
      </c>
      <c r="P223" s="87">
        <f t="shared" si="98"/>
        <v>1.4295146913172665</v>
      </c>
      <c r="Q223" s="87">
        <f t="shared" si="98"/>
        <v>0.57993920972644375</v>
      </c>
      <c r="R223" s="87">
        <f t="shared" si="98"/>
        <v>1.02803738317757</v>
      </c>
      <c r="S223" s="87">
        <f t="shared" si="98"/>
        <v>1.0796866042423083</v>
      </c>
      <c r="T223" s="87">
        <f t="shared" si="98"/>
        <v>0.62789337344363672</v>
      </c>
      <c r="U223" s="87">
        <f t="shared" si="98"/>
        <v>1.2345679012345678</v>
      </c>
      <c r="V223" s="87">
        <f t="shared" si="98"/>
        <v>1.9434628975265018</v>
      </c>
      <c r="W223" s="87">
        <f t="shared" si="98"/>
        <v>1.3315831987075928</v>
      </c>
      <c r="X223" s="87">
        <f t="shared" si="98"/>
        <v>1.0176463686495365</v>
      </c>
      <c r="Y223" s="87">
        <f t="shared" si="98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14653</v>
      </c>
      <c r="C224" s="25">
        <f>SUM(E224:Y224)</f>
        <v>12110</v>
      </c>
      <c r="D224" s="8">
        <f t="shared" si="93"/>
        <v>0.82645192110830545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/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3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2300.9</v>
      </c>
      <c r="D226" s="8">
        <f t="shared" si="93"/>
        <v>2.7101295641931684</v>
      </c>
      <c r="E226" s="159"/>
      <c r="F226" s="159">
        <f t="shared" ref="F226:Y226" si="99">F224*0.19</f>
        <v>0</v>
      </c>
      <c r="G226" s="159">
        <f t="shared" si="99"/>
        <v>0</v>
      </c>
      <c r="H226" s="159">
        <f t="shared" si="99"/>
        <v>190</v>
      </c>
      <c r="I226" s="159">
        <f t="shared" si="99"/>
        <v>731.5</v>
      </c>
      <c r="J226" s="159">
        <f t="shared" si="99"/>
        <v>106.4</v>
      </c>
      <c r="K226" s="159">
        <f t="shared" si="99"/>
        <v>570</v>
      </c>
      <c r="L226" s="159">
        <f t="shared" si="99"/>
        <v>0</v>
      </c>
      <c r="M226" s="159">
        <f t="shared" si="99"/>
        <v>0</v>
      </c>
      <c r="N226" s="159">
        <f t="shared" si="99"/>
        <v>0</v>
      </c>
      <c r="O226" s="159">
        <f t="shared" si="99"/>
        <v>0</v>
      </c>
      <c r="P226" s="159">
        <f t="shared" si="99"/>
        <v>608</v>
      </c>
      <c r="Q226" s="159">
        <f t="shared" si="99"/>
        <v>0</v>
      </c>
      <c r="R226" s="159">
        <f t="shared" si="99"/>
        <v>0</v>
      </c>
      <c r="S226" s="159">
        <f t="shared" si="99"/>
        <v>95</v>
      </c>
      <c r="T226" s="159">
        <f t="shared" si="99"/>
        <v>0</v>
      </c>
      <c r="U226" s="159">
        <f t="shared" si="99"/>
        <v>0</v>
      </c>
      <c r="V226" s="159"/>
      <c r="W226" s="159">
        <f t="shared" si="99"/>
        <v>0</v>
      </c>
      <c r="X226" s="159">
        <f t="shared" si="99"/>
        <v>0</v>
      </c>
      <c r="Y226" s="159">
        <f t="shared" si="99"/>
        <v>0</v>
      </c>
    </row>
    <row r="227" spans="1:25" s="56" customFormat="1" ht="30" customHeight="1" collapsed="1" x14ac:dyDescent="0.2">
      <c r="A227" s="12" t="s">
        <v>137</v>
      </c>
      <c r="B227" s="8">
        <v>5.5E-2</v>
      </c>
      <c r="C227" s="8">
        <f>C224/C225</f>
        <v>4.5210015642441419E-2</v>
      </c>
      <c r="D227" s="8">
        <f>C227/B227</f>
        <v>0.82200028440802575</v>
      </c>
      <c r="E227" s="160"/>
      <c r="F227" s="160"/>
      <c r="G227" s="160"/>
      <c r="H227" s="160">
        <f>H224/H225</f>
        <v>3.9840637450199202E-2</v>
      </c>
      <c r="I227" s="160">
        <f t="shared" ref="I227:S227" si="100">I224/I225</f>
        <v>0.55023581534943544</v>
      </c>
      <c r="J227" s="160">
        <f t="shared" si="100"/>
        <v>0.42682926829268292</v>
      </c>
      <c r="K227" s="160">
        <f t="shared" si="100"/>
        <v>0.81037277147487841</v>
      </c>
      <c r="L227" s="160"/>
      <c r="M227" s="160"/>
      <c r="N227" s="160"/>
      <c r="O227" s="160"/>
      <c r="P227" s="160">
        <f t="shared" si="100"/>
        <v>0.20545746388443017</v>
      </c>
      <c r="Q227" s="160"/>
      <c r="R227" s="160"/>
      <c r="S227" s="160">
        <f t="shared" si="100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101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1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1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130384.25</v>
      </c>
      <c r="D233" s="8">
        <f t="shared" si="101"/>
        <v>1.8515230048281739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2">G231+G229+G226+G222+G218</f>
        <v>14017.5</v>
      </c>
      <c r="H233" s="159">
        <f>H231+H229+H226+H222+H218</f>
        <v>9059.35</v>
      </c>
      <c r="I233" s="159">
        <f t="shared" si="102"/>
        <v>5439.0999999999995</v>
      </c>
      <c r="J233" s="159">
        <f t="shared" si="102"/>
        <v>5518.4</v>
      </c>
      <c r="K233" s="159">
        <f t="shared" si="102"/>
        <v>3685.95</v>
      </c>
      <c r="L233" s="159">
        <f t="shared" si="102"/>
        <v>7517.55</v>
      </c>
      <c r="M233" s="159">
        <f t="shared" si="102"/>
        <v>4192.3500000000004</v>
      </c>
      <c r="N233" s="159">
        <f t="shared" si="102"/>
        <v>5952</v>
      </c>
      <c r="O233" s="159">
        <f>O231+O229+O226+O222+O218</f>
        <v>3927.75</v>
      </c>
      <c r="P233" s="156">
        <f t="shared" si="102"/>
        <v>9290.75</v>
      </c>
      <c r="Q233" s="159">
        <f t="shared" si="102"/>
        <v>4145.3999999999996</v>
      </c>
      <c r="R233" s="159">
        <f t="shared" si="102"/>
        <v>1877.7</v>
      </c>
      <c r="S233" s="159">
        <f t="shared" si="102"/>
        <v>4591.55</v>
      </c>
      <c r="T233" s="159">
        <f t="shared" si="102"/>
        <v>12378</v>
      </c>
      <c r="U233" s="159">
        <f t="shared" si="102"/>
        <v>2610</v>
      </c>
      <c r="V233" s="159">
        <f t="shared" si="102"/>
        <v>684.15000000000009</v>
      </c>
      <c r="W233" s="159">
        <f t="shared" si="102"/>
        <v>5610.6</v>
      </c>
      <c r="X233" s="159">
        <f t="shared" si="102"/>
        <v>15790.650000000001</v>
      </c>
      <c r="Y233" s="159">
        <f t="shared" si="102"/>
        <v>9013.5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17.899999999999999</v>
      </c>
      <c r="C235" s="47">
        <f>C233/C234*10</f>
        <v>17.699860175933974</v>
      </c>
      <c r="D235" s="8">
        <f>C235/B235</f>
        <v>0.98881900424212155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3">G233/G234*10</f>
        <v>21.711351702987777</v>
      </c>
      <c r="H235" s="155">
        <f>H233/H234*10</f>
        <v>12.312914537349135</v>
      </c>
      <c r="I235" s="155">
        <f t="shared" si="103"/>
        <v>20.444669974439933</v>
      </c>
      <c r="J235" s="155">
        <f t="shared" si="103"/>
        <v>19.634241798904149</v>
      </c>
      <c r="K235" s="155">
        <f>K233/K234*10</f>
        <v>29.431092302778662</v>
      </c>
      <c r="L235" s="155">
        <f>L233/L234*10</f>
        <v>11.963001273074475</v>
      </c>
      <c r="M235" s="155">
        <f>M233/M234*10</f>
        <v>13.649638601289315</v>
      </c>
      <c r="N235" s="155">
        <f t="shared" si="103"/>
        <v>19.851911146688014</v>
      </c>
      <c r="O235" s="155">
        <f>O233/O234*10</f>
        <v>19.623051558752998</v>
      </c>
      <c r="P235" s="155">
        <f t="shared" si="103"/>
        <v>24.987225001344736</v>
      </c>
      <c r="Q235" s="155">
        <f t="shared" si="103"/>
        <v>19.587034587034584</v>
      </c>
      <c r="R235" s="155">
        <f t="shared" si="103"/>
        <v>13.035962232713134</v>
      </c>
      <c r="S235" s="155">
        <f t="shared" si="103"/>
        <v>21.49702701437333</v>
      </c>
      <c r="T235" s="155">
        <f t="shared" si="103"/>
        <v>13.032766172506738</v>
      </c>
      <c r="U235" s="155">
        <f t="shared" si="103"/>
        <v>19.37351543942993</v>
      </c>
      <c r="V235" s="155">
        <f t="shared" si="103"/>
        <v>23.160121868652681</v>
      </c>
      <c r="W235" s="155">
        <f t="shared" si="103"/>
        <v>25.682504806371877</v>
      </c>
      <c r="X235" s="155">
        <f t="shared" si="103"/>
        <v>19.821314253436267</v>
      </c>
      <c r="Y235" s="155">
        <f>Y233/Y234*10</f>
        <v>17.102766498425108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</row>
    <row r="246" spans="1:25" ht="20.25" hidden="1" customHeight="1" x14ac:dyDescent="0.25">
      <c r="A246" s="180"/>
      <c r="B246" s="181"/>
      <c r="C246" s="181"/>
      <c r="D246" s="181"/>
      <c r="E246" s="181"/>
      <c r="F246" s="181"/>
      <c r="G246" s="181"/>
      <c r="H246" s="181"/>
      <c r="I246" s="181"/>
      <c r="J246" s="181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24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2023-08-07T07:31:25Z</cp:lastPrinted>
  <dcterms:created xsi:type="dcterms:W3CDTF">2017-06-08T05:54:08Z</dcterms:created>
  <dcterms:modified xsi:type="dcterms:W3CDTF">2023-08-10T12:34:55Z</dcterms:modified>
</cp:coreProperties>
</file>