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А\ИНИЦИАТИВНОЕ БЮДЖЕТИРОВАНИЕ\На сайт\"/>
    </mc:Choice>
  </mc:AlternateContent>
  <bookViews>
    <workbookView xWindow="0" yWindow="0" windowWidth="28740" windowHeight="12270"/>
  </bookViews>
  <sheets>
    <sheet name="Янтиковский" sheetId="22" r:id="rId1"/>
  </sheets>
  <calcPr calcId="162913"/>
</workbook>
</file>

<file path=xl/calcChain.xml><?xml version="1.0" encoding="utf-8"?>
<calcChain xmlns="http://schemas.openxmlformats.org/spreadsheetml/2006/main">
  <c r="S103" i="22" l="1"/>
  <c r="R103" i="22"/>
  <c r="Q103" i="22"/>
  <c r="P103" i="22"/>
  <c r="M103" i="22"/>
  <c r="L103" i="22"/>
  <c r="I103" i="22"/>
  <c r="H103" i="22"/>
  <c r="O102" i="22"/>
  <c r="O103" i="22" s="1"/>
  <c r="N102" i="22"/>
  <c r="N103" i="22" s="1"/>
  <c r="K102" i="22"/>
  <c r="K103" i="22" s="1"/>
  <c r="J102" i="22"/>
  <c r="F102" i="22"/>
  <c r="S100" i="22"/>
  <c r="R100" i="22"/>
  <c r="Q100" i="22"/>
  <c r="P100" i="22"/>
  <c r="M100" i="22"/>
  <c r="L100" i="22"/>
  <c r="I100" i="22"/>
  <c r="H100" i="22"/>
  <c r="O99" i="22"/>
  <c r="N99" i="22"/>
  <c r="K99" i="22"/>
  <c r="F99" i="22" s="1"/>
  <c r="J99" i="22"/>
  <c r="E99" i="22" s="1"/>
  <c r="O98" i="22"/>
  <c r="N98" i="22"/>
  <c r="K98" i="22"/>
  <c r="J98" i="22"/>
  <c r="E98" i="22" s="1"/>
  <c r="F98" i="22"/>
  <c r="O97" i="22"/>
  <c r="N97" i="22"/>
  <c r="K97" i="22"/>
  <c r="J97" i="22"/>
  <c r="E97" i="22" s="1"/>
  <c r="F97" i="22"/>
  <c r="O96" i="22"/>
  <c r="N96" i="22"/>
  <c r="K96" i="22"/>
  <c r="F96" i="22" s="1"/>
  <c r="J96" i="22"/>
  <c r="E96" i="22" s="1"/>
  <c r="O95" i="22"/>
  <c r="N95" i="22"/>
  <c r="K95" i="22"/>
  <c r="J95" i="22"/>
  <c r="E95" i="22" s="1"/>
  <c r="F95" i="22"/>
  <c r="O94" i="22"/>
  <c r="N94" i="22"/>
  <c r="K94" i="22"/>
  <c r="F94" i="22" s="1"/>
  <c r="J94" i="22"/>
  <c r="E94" i="22" s="1"/>
  <c r="O93" i="22"/>
  <c r="N93" i="22"/>
  <c r="K93" i="22"/>
  <c r="J93" i="22"/>
  <c r="E93" i="22" s="1"/>
  <c r="F93" i="22"/>
  <c r="O92" i="22"/>
  <c r="N92" i="22"/>
  <c r="K92" i="22"/>
  <c r="F92" i="22" s="1"/>
  <c r="J92" i="22"/>
  <c r="E92" i="22" s="1"/>
  <c r="O91" i="22"/>
  <c r="N91" i="22"/>
  <c r="K91" i="22"/>
  <c r="J91" i="22"/>
  <c r="E91" i="22" s="1"/>
  <c r="F91" i="22"/>
  <c r="O90" i="22"/>
  <c r="N90" i="22"/>
  <c r="K90" i="22"/>
  <c r="F90" i="22" s="1"/>
  <c r="J90" i="22"/>
  <c r="E90" i="22" s="1"/>
  <c r="O89" i="22"/>
  <c r="N89" i="22"/>
  <c r="K89" i="22"/>
  <c r="J89" i="22"/>
  <c r="E89" i="22" s="1"/>
  <c r="F89" i="22"/>
  <c r="O88" i="22"/>
  <c r="N88" i="22"/>
  <c r="K88" i="22"/>
  <c r="F88" i="22" s="1"/>
  <c r="J88" i="22"/>
  <c r="E88" i="22" s="1"/>
  <c r="O87" i="22"/>
  <c r="N87" i="22"/>
  <c r="K87" i="22"/>
  <c r="J87" i="22"/>
  <c r="E87" i="22" s="1"/>
  <c r="F87" i="22"/>
  <c r="S85" i="22"/>
  <c r="R85" i="22"/>
  <c r="Q85" i="22"/>
  <c r="P85" i="22"/>
  <c r="M85" i="22"/>
  <c r="L85" i="22"/>
  <c r="I85" i="22"/>
  <c r="H85" i="22"/>
  <c r="O84" i="22"/>
  <c r="N84" i="22"/>
  <c r="K84" i="22"/>
  <c r="F84" i="22" s="1"/>
  <c r="J84" i="22"/>
  <c r="E84" i="22" s="1"/>
  <c r="O83" i="22"/>
  <c r="N83" i="22"/>
  <c r="K83" i="22"/>
  <c r="F83" i="22" s="1"/>
  <c r="J83" i="22"/>
  <c r="E83" i="22" s="1"/>
  <c r="O82" i="22"/>
  <c r="N82" i="22"/>
  <c r="K82" i="22"/>
  <c r="F82" i="22" s="1"/>
  <c r="J82" i="22"/>
  <c r="E82" i="22" s="1"/>
  <c r="O81" i="22"/>
  <c r="N81" i="22"/>
  <c r="K81" i="22"/>
  <c r="F81" i="22" s="1"/>
  <c r="J81" i="22"/>
  <c r="E81" i="22" s="1"/>
  <c r="O80" i="22"/>
  <c r="N80" i="22"/>
  <c r="K80" i="22"/>
  <c r="F80" i="22" s="1"/>
  <c r="J80" i="22"/>
  <c r="E80" i="22" s="1"/>
  <c r="O79" i="22"/>
  <c r="N79" i="22"/>
  <c r="K79" i="22"/>
  <c r="F79" i="22" s="1"/>
  <c r="J79" i="22"/>
  <c r="E79" i="22" s="1"/>
  <c r="O78" i="22"/>
  <c r="N78" i="22"/>
  <c r="K78" i="22"/>
  <c r="F78" i="22" s="1"/>
  <c r="J78" i="22"/>
  <c r="E78" i="22" s="1"/>
  <c r="O77" i="22"/>
  <c r="N77" i="22"/>
  <c r="K77" i="22"/>
  <c r="F77" i="22" s="1"/>
  <c r="J77" i="22"/>
  <c r="E77" i="22" s="1"/>
  <c r="O76" i="22"/>
  <c r="N76" i="22"/>
  <c r="K76" i="22"/>
  <c r="F76" i="22" s="1"/>
  <c r="J76" i="22"/>
  <c r="E76" i="22" s="1"/>
  <c r="O75" i="22"/>
  <c r="N75" i="22"/>
  <c r="K75" i="22"/>
  <c r="F75" i="22" s="1"/>
  <c r="J75" i="22"/>
  <c r="E75" i="22" s="1"/>
  <c r="O74" i="22"/>
  <c r="N74" i="22"/>
  <c r="K74" i="22"/>
  <c r="F74" i="22" s="1"/>
  <c r="J74" i="22"/>
  <c r="E74" i="22" s="1"/>
  <c r="O73" i="22"/>
  <c r="N73" i="22"/>
  <c r="K73" i="22"/>
  <c r="F73" i="22" s="1"/>
  <c r="J73" i="22"/>
  <c r="E73" i="22" s="1"/>
  <c r="O72" i="22"/>
  <c r="N72" i="22"/>
  <c r="K72" i="22"/>
  <c r="F72" i="22" s="1"/>
  <c r="J72" i="22"/>
  <c r="E72" i="22" s="1"/>
  <c r="O71" i="22"/>
  <c r="N71" i="22"/>
  <c r="K71" i="22"/>
  <c r="F71" i="22" s="1"/>
  <c r="J71" i="22"/>
  <c r="E71" i="22" s="1"/>
  <c r="O70" i="22"/>
  <c r="N70" i="22"/>
  <c r="K70" i="22"/>
  <c r="F70" i="22" s="1"/>
  <c r="J70" i="22"/>
  <c r="E70" i="22" s="1"/>
  <c r="O69" i="22"/>
  <c r="N69" i="22"/>
  <c r="J69" i="22" s="1"/>
  <c r="E69" i="22" s="1"/>
  <c r="K69" i="22"/>
  <c r="F69" i="22" s="1"/>
  <c r="O68" i="22"/>
  <c r="K68" i="22" s="1"/>
  <c r="F68" i="22" s="1"/>
  <c r="N68" i="22"/>
  <c r="J68" i="22" s="1"/>
  <c r="E68" i="22" s="1"/>
  <c r="O67" i="22"/>
  <c r="N67" i="22"/>
  <c r="K67" i="22"/>
  <c r="F67" i="22" s="1"/>
  <c r="J67" i="22"/>
  <c r="E67" i="22" s="1"/>
  <c r="O66" i="22"/>
  <c r="N66" i="22"/>
  <c r="K66" i="22"/>
  <c r="F66" i="22" s="1"/>
  <c r="J66" i="22"/>
  <c r="E66" i="22" s="1"/>
  <c r="O65" i="22"/>
  <c r="N65" i="22"/>
  <c r="K65" i="22"/>
  <c r="F65" i="22" s="1"/>
  <c r="J65" i="22"/>
  <c r="E65" i="22" s="1"/>
  <c r="O64" i="22"/>
  <c r="N64" i="22"/>
  <c r="K64" i="22"/>
  <c r="F64" i="22" s="1"/>
  <c r="J64" i="22"/>
  <c r="E64" i="22" s="1"/>
  <c r="O63" i="22"/>
  <c r="N63" i="22"/>
  <c r="K63" i="22"/>
  <c r="J63" i="22"/>
  <c r="E63" i="22" s="1"/>
  <c r="F63" i="22"/>
  <c r="O62" i="22"/>
  <c r="N62" i="22"/>
  <c r="K62" i="22"/>
  <c r="J62" i="22"/>
  <c r="E62" i="22" s="1"/>
  <c r="F62" i="22"/>
  <c r="O61" i="22"/>
  <c r="N61" i="22"/>
  <c r="K61" i="22"/>
  <c r="J61" i="22"/>
  <c r="E61" i="22" s="1"/>
  <c r="F61" i="22"/>
  <c r="O60" i="22"/>
  <c r="N60" i="22"/>
  <c r="K60" i="22"/>
  <c r="J60" i="22"/>
  <c r="E60" i="22" s="1"/>
  <c r="F60" i="22"/>
  <c r="O59" i="22"/>
  <c r="N59" i="22"/>
  <c r="K59" i="22"/>
  <c r="J59" i="22"/>
  <c r="E59" i="22" s="1"/>
  <c r="F59" i="22"/>
  <c r="O58" i="22"/>
  <c r="N58" i="22"/>
  <c r="K58" i="22"/>
  <c r="J58" i="22"/>
  <c r="E58" i="22" s="1"/>
  <c r="F58" i="22"/>
  <c r="O57" i="22"/>
  <c r="N57" i="22"/>
  <c r="K57" i="22"/>
  <c r="J57" i="22"/>
  <c r="E57" i="22" s="1"/>
  <c r="F57" i="22"/>
  <c r="O56" i="22"/>
  <c r="N56" i="22"/>
  <c r="K56" i="22"/>
  <c r="J56" i="22"/>
  <c r="E56" i="22" s="1"/>
  <c r="F56" i="22"/>
  <c r="O55" i="22"/>
  <c r="N55" i="22"/>
  <c r="K55" i="22"/>
  <c r="J55" i="22"/>
  <c r="E55" i="22" s="1"/>
  <c r="F55" i="22"/>
  <c r="S53" i="22"/>
  <c r="R53" i="22"/>
  <c r="Q53" i="22"/>
  <c r="P53" i="22"/>
  <c r="M53" i="22"/>
  <c r="L53" i="22"/>
  <c r="I53" i="22"/>
  <c r="H53" i="22"/>
  <c r="O52" i="22"/>
  <c r="N52" i="22"/>
  <c r="K52" i="22"/>
  <c r="J52" i="22"/>
  <c r="E52" i="22" s="1"/>
  <c r="F52" i="22"/>
  <c r="O51" i="22"/>
  <c r="N51" i="22"/>
  <c r="K51" i="22"/>
  <c r="F51" i="22" s="1"/>
  <c r="J51" i="22"/>
  <c r="E51" i="22" s="1"/>
  <c r="O50" i="22"/>
  <c r="N50" i="22"/>
  <c r="K50" i="22"/>
  <c r="F50" i="22" s="1"/>
  <c r="J50" i="22"/>
  <c r="E50" i="22" s="1"/>
  <c r="O49" i="22"/>
  <c r="N49" i="22"/>
  <c r="K49" i="22"/>
  <c r="J49" i="22"/>
  <c r="E49" i="22" s="1"/>
  <c r="F49" i="22"/>
  <c r="O48" i="22"/>
  <c r="N48" i="22"/>
  <c r="K48" i="22"/>
  <c r="J48" i="22"/>
  <c r="E48" i="22" s="1"/>
  <c r="F48" i="22"/>
  <c r="O47" i="22"/>
  <c r="N47" i="22"/>
  <c r="K47" i="22"/>
  <c r="J47" i="22"/>
  <c r="E47" i="22" s="1"/>
  <c r="F47" i="22"/>
  <c r="O46" i="22"/>
  <c r="N46" i="22"/>
  <c r="K46" i="22"/>
  <c r="J46" i="22"/>
  <c r="E46" i="22" s="1"/>
  <c r="F46" i="22"/>
  <c r="O45" i="22"/>
  <c r="N45" i="22"/>
  <c r="K45" i="22"/>
  <c r="J45" i="22"/>
  <c r="E45" i="22" s="1"/>
  <c r="F45" i="22"/>
  <c r="O44" i="22"/>
  <c r="N44" i="22"/>
  <c r="K44" i="22"/>
  <c r="J44" i="22"/>
  <c r="E44" i="22" s="1"/>
  <c r="F44" i="22"/>
  <c r="O43" i="22"/>
  <c r="N43" i="22"/>
  <c r="K43" i="22"/>
  <c r="J43" i="22"/>
  <c r="E43" i="22" s="1"/>
  <c r="F43" i="22"/>
  <c r="O42" i="22"/>
  <c r="N42" i="22"/>
  <c r="K42" i="22"/>
  <c r="J42" i="22"/>
  <c r="E42" i="22" s="1"/>
  <c r="F42" i="22"/>
  <c r="O41" i="22"/>
  <c r="N41" i="22"/>
  <c r="K41" i="22"/>
  <c r="F41" i="22" s="1"/>
  <c r="J41" i="22"/>
  <c r="E41" i="22" s="1"/>
  <c r="O40" i="22"/>
  <c r="N40" i="22"/>
  <c r="K40" i="22"/>
  <c r="J40" i="22"/>
  <c r="E40" i="22" s="1"/>
  <c r="F40" i="22"/>
  <c r="O39" i="22"/>
  <c r="N39" i="22"/>
  <c r="K39" i="22"/>
  <c r="J39" i="22"/>
  <c r="E39" i="22" s="1"/>
  <c r="F39" i="22"/>
  <c r="O38" i="22"/>
  <c r="N38" i="22"/>
  <c r="K38" i="22"/>
  <c r="J38" i="22"/>
  <c r="E38" i="22" s="1"/>
  <c r="F38" i="22"/>
  <c r="O37" i="22"/>
  <c r="N37" i="22"/>
  <c r="K37" i="22"/>
  <c r="J37" i="22"/>
  <c r="E37" i="22" s="1"/>
  <c r="F37" i="22"/>
  <c r="O36" i="22"/>
  <c r="N36" i="22"/>
  <c r="K36" i="22"/>
  <c r="J36" i="22"/>
  <c r="E36" i="22" s="1"/>
  <c r="F36" i="22"/>
  <c r="O35" i="22"/>
  <c r="N35" i="22"/>
  <c r="K35" i="22"/>
  <c r="F35" i="22" s="1"/>
  <c r="J35" i="22"/>
  <c r="E35" i="22" s="1"/>
  <c r="O34" i="22"/>
  <c r="N34" i="22"/>
  <c r="K34" i="22"/>
  <c r="J34" i="22"/>
  <c r="E34" i="22" s="1"/>
  <c r="F34" i="22"/>
  <c r="O33" i="22"/>
  <c r="N33" i="22"/>
  <c r="K33" i="22"/>
  <c r="J33" i="22"/>
  <c r="E33" i="22" s="1"/>
  <c r="F33" i="22"/>
  <c r="O32" i="22"/>
  <c r="N32" i="22"/>
  <c r="K32" i="22"/>
  <c r="F32" i="22" s="1"/>
  <c r="J32" i="22"/>
  <c r="E32" i="22" s="1"/>
  <c r="O31" i="22"/>
  <c r="N31" i="22"/>
  <c r="K31" i="22"/>
  <c r="F31" i="22" s="1"/>
  <c r="J31" i="22"/>
  <c r="E31" i="22" s="1"/>
  <c r="O30" i="22"/>
  <c r="N30" i="22"/>
  <c r="K30" i="22"/>
  <c r="J30" i="22"/>
  <c r="E30" i="22" s="1"/>
  <c r="F30" i="22"/>
  <c r="O29" i="22"/>
  <c r="K29" i="22" s="1"/>
  <c r="F29" i="22" s="1"/>
  <c r="N29" i="22"/>
  <c r="J29" i="22" s="1"/>
  <c r="E29" i="22" s="1"/>
  <c r="O28" i="22"/>
  <c r="N28" i="22"/>
  <c r="K28" i="22"/>
  <c r="F28" i="22" s="1"/>
  <c r="J28" i="22"/>
  <c r="E28" i="22" s="1"/>
  <c r="O27" i="22"/>
  <c r="N27" i="22"/>
  <c r="K27" i="22"/>
  <c r="J27" i="22"/>
  <c r="E27" i="22" s="1"/>
  <c r="F27" i="22"/>
  <c r="O26" i="22"/>
  <c r="N26" i="22"/>
  <c r="K26" i="22"/>
  <c r="F26" i="22" s="1"/>
  <c r="J26" i="22"/>
  <c r="E26" i="22" s="1"/>
  <c r="O25" i="22"/>
  <c r="N25" i="22"/>
  <c r="K25" i="22"/>
  <c r="J25" i="22"/>
  <c r="E25" i="22" s="1"/>
  <c r="F25" i="22"/>
  <c r="O24" i="22"/>
  <c r="N24" i="22"/>
  <c r="K24" i="22"/>
  <c r="F24" i="22" s="1"/>
  <c r="J24" i="22"/>
  <c r="E24" i="22" s="1"/>
  <c r="O23" i="22"/>
  <c r="N23" i="22"/>
  <c r="J23" i="22" s="1"/>
  <c r="E23" i="22" s="1"/>
  <c r="K23" i="22"/>
  <c r="F23" i="22" s="1"/>
  <c r="O22" i="22"/>
  <c r="N22" i="22"/>
  <c r="K22" i="22"/>
  <c r="F22" i="22" s="1"/>
  <c r="J22" i="22"/>
  <c r="E22" i="22" s="1"/>
  <c r="O21" i="22"/>
  <c r="N21" i="22"/>
  <c r="K21" i="22"/>
  <c r="J21" i="22"/>
  <c r="E21" i="22" s="1"/>
  <c r="F21" i="22"/>
  <c r="O20" i="22"/>
  <c r="N20" i="22"/>
  <c r="K20" i="22"/>
  <c r="F20" i="22" s="1"/>
  <c r="J20" i="22"/>
  <c r="E20" i="22" s="1"/>
  <c r="O19" i="22"/>
  <c r="N19" i="22"/>
  <c r="K19" i="22"/>
  <c r="F19" i="22" s="1"/>
  <c r="J19" i="22"/>
  <c r="E19" i="22" s="1"/>
  <c r="O18" i="22"/>
  <c r="N18" i="22"/>
  <c r="K18" i="22"/>
  <c r="F18" i="22" s="1"/>
  <c r="J18" i="22"/>
  <c r="E18" i="22" s="1"/>
  <c r="O17" i="22"/>
  <c r="N17" i="22"/>
  <c r="K17" i="22"/>
  <c r="F17" i="22" s="1"/>
  <c r="J17" i="22"/>
  <c r="E17" i="22" s="1"/>
  <c r="V16" i="22"/>
  <c r="O16" i="22"/>
  <c r="N16" i="22"/>
  <c r="K16" i="22"/>
  <c r="J16" i="22"/>
  <c r="E16" i="22" s="1"/>
  <c r="F16" i="22"/>
  <c r="O15" i="22"/>
  <c r="N15" i="22"/>
  <c r="K15" i="22"/>
  <c r="J15" i="22"/>
  <c r="E15" i="22" s="1"/>
  <c r="F15" i="22"/>
  <c r="O14" i="22"/>
  <c r="N14" i="22"/>
  <c r="K14" i="22"/>
  <c r="F14" i="22" s="1"/>
  <c r="J14" i="22"/>
  <c r="E14" i="22" s="1"/>
  <c r="O13" i="22"/>
  <c r="N13" i="22"/>
  <c r="K13" i="22"/>
  <c r="J13" i="22"/>
  <c r="E13" i="22" s="1"/>
  <c r="F13" i="22"/>
  <c r="V12" i="22"/>
  <c r="O12" i="22"/>
  <c r="N12" i="22"/>
  <c r="K12" i="22"/>
  <c r="J12" i="22"/>
  <c r="E12" i="22" s="1"/>
  <c r="A12" i="22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V11" i="22"/>
  <c r="O11" i="22"/>
  <c r="N11" i="22"/>
  <c r="K11" i="22"/>
  <c r="J11" i="22"/>
  <c r="F11" i="22"/>
  <c r="G99" i="22" l="1"/>
  <c r="G17" i="22"/>
  <c r="G19" i="22"/>
  <c r="G29" i="22"/>
  <c r="G71" i="22"/>
  <c r="G73" i="22"/>
  <c r="G83" i="22"/>
  <c r="G96" i="22"/>
  <c r="G18" i="22"/>
  <c r="G20" i="22"/>
  <c r="G28" i="22"/>
  <c r="G67" i="22"/>
  <c r="G70" i="22"/>
  <c r="G78" i="22"/>
  <c r="G80" i="22"/>
  <c r="G82" i="22"/>
  <c r="G88" i="22"/>
  <c r="G92" i="22"/>
  <c r="G14" i="22"/>
  <c r="G24" i="22"/>
  <c r="G41" i="22"/>
  <c r="G50" i="22"/>
  <c r="G77" i="22"/>
  <c r="G79" i="22"/>
  <c r="G65" i="22"/>
  <c r="G66" i="22"/>
  <c r="G69" i="22"/>
  <c r="G75" i="22"/>
  <c r="G76" i="22"/>
  <c r="G32" i="22"/>
  <c r="G35" i="22"/>
  <c r="G64" i="22"/>
  <c r="G72" i="22"/>
  <c r="G74" i="22"/>
  <c r="G81" i="22"/>
  <c r="G84" i="22"/>
  <c r="G68" i="22"/>
  <c r="G22" i="22"/>
  <c r="G26" i="22"/>
  <c r="G31" i="22"/>
  <c r="G33" i="22"/>
  <c r="G51" i="22"/>
  <c r="G90" i="22"/>
  <c r="G16" i="22"/>
  <c r="G27" i="22"/>
  <c r="G38" i="22"/>
  <c r="G40" i="22"/>
  <c r="G43" i="22"/>
  <c r="G45" i="22"/>
  <c r="G47" i="22"/>
  <c r="I104" i="22"/>
  <c r="M104" i="22"/>
  <c r="Q104" i="22"/>
  <c r="S104" i="22"/>
  <c r="E85" i="22"/>
  <c r="N85" i="22"/>
  <c r="G59" i="22"/>
  <c r="G61" i="22"/>
  <c r="G63" i="22"/>
  <c r="G87" i="22"/>
  <c r="N100" i="22"/>
  <c r="G94" i="22"/>
  <c r="G95" i="22"/>
  <c r="G23" i="22"/>
  <c r="G52" i="22"/>
  <c r="G60" i="22"/>
  <c r="G62" i="22"/>
  <c r="H104" i="22"/>
  <c r="P104" i="22"/>
  <c r="R104" i="22"/>
  <c r="G91" i="22"/>
  <c r="J85" i="22"/>
  <c r="F12" i="22"/>
  <c r="G12" i="22" s="1"/>
  <c r="K53" i="22"/>
  <c r="O53" i="22"/>
  <c r="J103" i="22"/>
  <c r="E102" i="22"/>
  <c r="E103" i="22" s="1"/>
  <c r="V13" i="22"/>
  <c r="V14" i="22" s="1"/>
  <c r="F100" i="22"/>
  <c r="J53" i="22"/>
  <c r="E11" i="22"/>
  <c r="E53" i="22" s="1"/>
  <c r="N53" i="22"/>
  <c r="G13" i="22"/>
  <c r="G15" i="22"/>
  <c r="G21" i="22"/>
  <c r="G25" i="22"/>
  <c r="G30" i="22"/>
  <c r="G34" i="22"/>
  <c r="G36" i="22"/>
  <c r="G37" i="22"/>
  <c r="G39" i="22"/>
  <c r="G42" i="22"/>
  <c r="G44" i="22"/>
  <c r="G46" i="22"/>
  <c r="G48" i="22"/>
  <c r="G49" i="22"/>
  <c r="F85" i="22"/>
  <c r="G55" i="22"/>
  <c r="G56" i="22"/>
  <c r="G57" i="22"/>
  <c r="G58" i="22"/>
  <c r="K100" i="22"/>
  <c r="O100" i="22"/>
  <c r="K85" i="22"/>
  <c r="O85" i="22"/>
  <c r="L104" i="22"/>
  <c r="E100" i="22"/>
  <c r="G89" i="22"/>
  <c r="G93" i="22"/>
  <c r="G97" i="22"/>
  <c r="G98" i="22"/>
  <c r="J100" i="22"/>
  <c r="F103" i="22"/>
  <c r="G102" i="22" l="1"/>
  <c r="G103" i="22" s="1"/>
  <c r="O104" i="22"/>
  <c r="N104" i="22"/>
  <c r="G100" i="22"/>
  <c r="E104" i="22"/>
  <c r="K104" i="22"/>
  <c r="G85" i="22"/>
  <c r="V15" i="22"/>
  <c r="F53" i="22"/>
  <c r="J104" i="22"/>
  <c r="F104" i="22"/>
  <c r="G11" i="22"/>
  <c r="G53" i="22" s="1"/>
  <c r="G104" i="22" l="1"/>
</calcChain>
</file>

<file path=xl/sharedStrings.xml><?xml version="1.0" encoding="utf-8"?>
<sst xmlns="http://schemas.openxmlformats.org/spreadsheetml/2006/main" count="382" uniqueCount="136">
  <si>
    <t>Всего</t>
  </si>
  <si>
    <t>Муниципальные контракты заключены</t>
  </si>
  <si>
    <t>№</t>
  </si>
  <si>
    <t>Наименование проекта</t>
  </si>
  <si>
    <t>Наименование сельского поселения, где реализуется проект</t>
  </si>
  <si>
    <t>Направление использования субсидии</t>
  </si>
  <si>
    <t>Завершение работ</t>
  </si>
  <si>
    <t>Детские и игровые площадки</t>
  </si>
  <si>
    <t>Места массового отдыха населения</t>
  </si>
  <si>
    <t>Автомобильные дороги местного значения и сооружения на них</t>
  </si>
  <si>
    <t>Места захоронения</t>
  </si>
  <si>
    <t>Очистка водоемов (озер, прудов)</t>
  </si>
  <si>
    <t>Объекты благоустройства территории населенных пунктов</t>
  </si>
  <si>
    <t>в том числе за счет средств:</t>
  </si>
  <si>
    <t>местного бюджета</t>
  </si>
  <si>
    <t>за счет населения, юридических лиц, ИП, в том числе:</t>
  </si>
  <si>
    <t>план</t>
  </si>
  <si>
    <t>факт</t>
  </si>
  <si>
    <t>экономия</t>
  </si>
  <si>
    <t>населения</t>
  </si>
  <si>
    <t>юр.лиц, ИП</t>
  </si>
  <si>
    <t>l этап (Аванс)</t>
  </si>
  <si>
    <t>Объекты социально-культурной сферы, в том числе школы</t>
  </si>
  <si>
    <t>Профинансировано</t>
  </si>
  <si>
    <t>Отказались от  реализации</t>
  </si>
  <si>
    <t>Объекты коммунального хозяйства, в том числе объекты уличного освещения</t>
  </si>
  <si>
    <t>Аукционы объявлены</t>
  </si>
  <si>
    <t>Внеснены в план график закупок</t>
  </si>
  <si>
    <t>Работы завершены</t>
  </si>
  <si>
    <t>Объекты коммунального хозяйства, в том числе объекты водоснабжения</t>
  </si>
  <si>
    <t>Итого</t>
  </si>
  <si>
    <t>ll этап</t>
  </si>
  <si>
    <t>lll этап</t>
  </si>
  <si>
    <t>lV этап</t>
  </si>
  <si>
    <t>Стоимость проекта, (тыс.руб.)</t>
  </si>
  <si>
    <t>Объем финансирования, тыс.руб.</t>
  </si>
  <si>
    <t>Сумма за счет средств респуб. бюдж. Чувашской Республики 
 (тыс. руб)</t>
  </si>
  <si>
    <t>Объекты социально-культурной сферы, в том числе сельские дома культуры</t>
  </si>
  <si>
    <t>Янтиковское сельское поселение</t>
  </si>
  <si>
    <t>Янтиковский муниципальный округ - 86 проектов</t>
  </si>
  <si>
    <t xml:space="preserve">Установка домика на кладбище в деревне Беляево Янтиковского муниципального округа Чувашской Республики </t>
  </si>
  <si>
    <t>Алдиаровское сельское поселение</t>
  </si>
  <si>
    <t>Поставка и монтаж сборного помещения сельского клуба в д. Нюшкасы Янтиковского муниципального округа Чувашской Республики</t>
  </si>
  <si>
    <t>Ремонт грунтовой дороги по ул. Новая в д. Беляево Янтиковского муниципального округа Чувашской Республики</t>
  </si>
  <si>
    <t>Ремонт грунтовой дороги по ул. Горького в д. Уразкасы Янтиковского муниципального округа Чувашской Республики</t>
  </si>
  <si>
    <t>Очистка пруда д. Тенеево Янтиковского муниципального округа Чувашской Республики</t>
  </si>
  <si>
    <t>Индырчское сельское поселение</t>
  </si>
  <si>
    <t>Ремонт грунтовой дороги по улице Николаева д. Индырчи Янтиковского муниципального округа Чувашской Республики 270 м</t>
  </si>
  <si>
    <t>Ремонт грунтовой дороги по улице Николаева д. Индырчи Янтиковского муниципального округа Чувашской Республики 300 м</t>
  </si>
  <si>
    <t>Ремонт грунтовой дороги от дома № 56 ул. Первомайская до дома № 8 ул. Южная в дер. Кичкеево Янтиковского муниципального округа Чувашской Республики</t>
  </si>
  <si>
    <t>Можарское сельское поселение</t>
  </si>
  <si>
    <t>Ремонт грунтовой дороги от дома № 11 ул. Красноармейская до дома № 7 пер. Красноармейский в с. Можарки Янтиковского муниципального округа Чувашской Республики</t>
  </si>
  <si>
    <t>Ремонт моста по ул. Комсомольская д. Старое Буяново Янтиковского муниципального округа Чувашской Республики</t>
  </si>
  <si>
    <t>Новобуяновское сельское поселение</t>
  </si>
  <si>
    <t>Ремонт грунтовой дороги по ул. Новая д. Новое Буяново Янтиковского муниципального округа Чувашской Республики</t>
  </si>
  <si>
    <t>Ремонт грунтовой дороги по ул. К. Маркса д. Старое Буяново Янтиковского муниципального округа Чувашской Республики</t>
  </si>
  <si>
    <t>Ремонт грунтовой дороги по ул. Николаева д. Старое Буяново Янтиковского муниципального округа Чувашской Республики</t>
  </si>
  <si>
    <t>Ремонт грунтовой дороги по ул. Терешковой д. Новое Буяново Янтиковского муниципального округа Чувашской Республики</t>
  </si>
  <si>
    <t>Ремонт грунтовой дороги по ул. Первомайская д. Новое Буяново Янтиковского муниципального округа Чувашской Республики</t>
  </si>
  <si>
    <t>Ремонт грунтовой дороги по ул. Николаева д. Новое Буяново Янтиковского муниципального округа Чувашской Республики</t>
  </si>
  <si>
    <t>Ремонт грунтовой дороги по ул. Горького д. Новое Буяново Янтиковского муниципального округа Чувашской Республики</t>
  </si>
  <si>
    <t>Ремонт грунтовой дороги по ул. Хуторная д. Новое Буяново Янтиковского муниципального округа Чувашской Республики</t>
  </si>
  <si>
    <t>Установка домика на кладбище деревни Латышево Янтиковского муниципального округа Чувашской Республики</t>
  </si>
  <si>
    <t>Турмышское сельское поселение</t>
  </si>
  <si>
    <t>Ремонт грунтовой дороги с устройством щебеночного покрытия по улице Восточная в с. Турмыши Янтиковского муниципального округа Чувашской Республики</t>
  </si>
  <si>
    <t>Установка домика на кладбище в д. Тюмерево Янтиковского муниципального округа Чувашской Республики</t>
  </si>
  <si>
    <t>Тюмеревское сельское поселение</t>
  </si>
  <si>
    <t>Ремонт грунтовой дороги по ул. Афанасьева в с. Кармалы Янтиковского муниципального округа Чувашской Республики</t>
  </si>
  <si>
    <t>Ремонт грунтовой дороги по ул. Школьная в д. Бахтиарово Янтиковского муниципального округа Чувашской Республики</t>
  </si>
  <si>
    <t>Поставка и монтаж сборного помещения сельского клуба в д. Новое Ишино Янтиковского муниципального округа Чувашской Республики</t>
  </si>
  <si>
    <t>Чутеевское сельское поселение</t>
  </si>
  <si>
    <t>Ремонт фойе и 2-го этажа спортзала Шимкусского сельского дома культуры Янтиковского муниципального округа Чувашской Республики</t>
  </si>
  <si>
    <t>Шимкусское сельское поселение</t>
  </si>
  <si>
    <t>Ремонт сетей водопровода в д. Нижарово Янтиковского муниципального округа Чувашской Республики</t>
  </si>
  <si>
    <t>Ремонт грунтовой дороги по ул. Октябрьская в д. Ямбулатово Янтиковского муниципального округа Чувашской Республики</t>
  </si>
  <si>
    <t>Ремонт грунтовой дороги по ул. Набережная д. Ямбулатово Янтиковского муниципального округа Чувашской Республики</t>
  </si>
  <si>
    <t>Ремонт грунтовой дороги по ул. Казанская и ул. Чебоксарская в д. Ямбулатово Янтиковского муниципального округа Чувашской Республики</t>
  </si>
  <si>
    <t>Ремонт грунтовой дороги по ул. Молодежная в д. Иваново Янтиковского муниципального округа Чувашской Республики</t>
  </si>
  <si>
    <t>Ремонт грунтовой дороги по ул. Ключевая в д. Подлесное Янтиковского муниципального округа Чувашской Республики</t>
  </si>
  <si>
    <t>Ремонт грунтовой дороги по улице Чапаева в д. Салагаево Янтиковского муниципального округа Чувашской Республики</t>
  </si>
  <si>
    <t>Щебенение улицы Западная в селе Яншихово-Норваши Янтиковского муниципального округа Чувашской Республики</t>
  </si>
  <si>
    <t>Яншихово-Норвашское сельское поселение</t>
  </si>
  <si>
    <t>Щебенение улицы Канашская в селе Яншихово-Норваши Янтиковского муниципального округа Чувашской Республики</t>
  </si>
  <si>
    <t>Ремонт грунтовой дороги от ул. Воробьева до ул. Ленина в с. Алдиарово Янтиковского муниципального округа Чувашской Республики</t>
  </si>
  <si>
    <t>Ремонт грунтовой дороги по улице Мира д. Индырчи Янтиковского муниципального округа Чувашской Республики</t>
  </si>
  <si>
    <t>Ремонт грунтовой дороги по улице Ст. Абу д. Уразлино Янтиковского муниципального округа Чувашской Республики</t>
  </si>
  <si>
    <t>Ремонт водопроводной линии д. Индырчи Янтиковского муниципального округа Чувашской Республики 210 м.</t>
  </si>
  <si>
    <t>Ремонт грунтовой дороги по пер. 1-ый Заречный с. Шимкусы Янтиковского муниципального округа Чувашской Республики</t>
  </si>
  <si>
    <t>Ремонт грунтовой дороги по улице Лермонтова с. Шимкусы Янтиковского муниципального округа Чувашской Республики</t>
  </si>
  <si>
    <t>Ремонт грунтовой дороги по ул.Нагорная в с.Янтиково Янтиковского муниципального округа Чувашской Республики</t>
  </si>
  <si>
    <t>Ремонт грунтовой дороги по ул. К.Маркса в с.Янтиково Янтиковского муниципального округа Чувашской Республики</t>
  </si>
  <si>
    <t>Благоустройство территории пруда по ул. К.Маркса в с. Алдиарово Янтиковского муниципального округа Чувашской Республики</t>
  </si>
  <si>
    <t>Очистка пруда по улице Николаева в д. Уразкасы Янтиковского муниципального округа Чувашской Республики</t>
  </si>
  <si>
    <t>Выполнение комплекса работ по спилу деревьев в д. Беляево Янтиковского муниципального округа Чувашской Республики</t>
  </si>
  <si>
    <t>Ремонт грунтовой дороги от дома №2 по ул. О.Кошевого до дома №6 по пер. Овражный в д. Беляево Янтиковского муниципального округа Чувашской Республики</t>
  </si>
  <si>
    <t>Устройство детской площадки в д. Индырчи Янтиковского муниципального округа Чувашской Республики</t>
  </si>
  <si>
    <t>Выполнение комплекса работ по спилу и подрезке деревьев в д. Индырчи Янтиковского муниципального округа Чувашской Республики</t>
  </si>
  <si>
    <t>Устройство детской площадки в д. Уразлино Янтиковского муниципального округа Чувашской Республики</t>
  </si>
  <si>
    <t>Установка уличного освещения д.Новое Буяново Янтиковского муниципального округа Чувашской Республики</t>
  </si>
  <si>
    <t>Благоустройство дворовой территории детской площадки, приобретение и установка детских игровых элементов в д. Новое Буяново Янтиковского муниципального округа Чувашской Республики</t>
  </si>
  <si>
    <t>Благоустройство пляжной волейбольной площадки д. Старое Буяново Янтиковского муниципального округа Чувашской Республики</t>
  </si>
  <si>
    <t>Выполнение комплекса работ по спилу и подрезке деревьев на территории Новобуяновского сельского поселения Янтиковского муниципального округа Чувашской Республики</t>
  </si>
  <si>
    <t>Благоустройство дворовой территории детской площадки, приобретение и установка детских игровых элементов в д. Старое Буяново Янтиковского муниципального округа Чувашской Республики</t>
  </si>
  <si>
    <t>Ремонт грунтовой дороги по ул. Первомайская д.Новое Буяново Янтиковского муниципального округа Чувашской Республики</t>
  </si>
  <si>
    <t>Ремонт грунтовой дороги по ул. Гагарина д.Старое Буяново Янтиковского муниципального округа Чувашской Республики</t>
  </si>
  <si>
    <t>Ремонт грунтовой дороги по ул. Комсомольская д.Старое Буяново Янтиковского муниципального округа Чувашской Республики</t>
  </si>
  <si>
    <t>Устройство пешеходного мостика через реку Кубня в д.Амалыково Янтиковского муниципального округа Чувашской Республики</t>
  </si>
  <si>
    <t>Ремонт грунтовой дороги по ул. Южная в д. Амалыково Янтиковского муниципального округа Чувашской Республики</t>
  </si>
  <si>
    <t>Ремонт грунтовой дороги по ул. Ленина в д. Тюмерево Янтиковского муниципального округа Чувашской Республики</t>
  </si>
  <si>
    <t>Ремонт автомобильной дороги "Янтиково-Кайбицы" - Кармалы с км 5,425 по км 6,071 Янтиковского муниципального округа Чувашской Республики</t>
  </si>
  <si>
    <t>Устройство детской площадки в деревне Новое Ишино Янтиковского муниципального округа Чувашской Республики</t>
  </si>
  <si>
    <t>Ремонт крыльца главного входа и замена дверей (2 шт) запасного выхода в здании МБОУ «Чутеевская СОШ» Янтиковского муниципального округа Чувашской Республики</t>
  </si>
  <si>
    <t>Приобретение газовых котлов для Шимкусского СДК Янтиковского муниципального округа Чувашской Республики</t>
  </si>
  <si>
    <t>Ремонт грунтовой дороги по улицам Восточная, 2-я Школьная и переулку Восточная д. Ямбулатово Янтиковского муниципального округа Чувашской Республики</t>
  </si>
  <si>
    <t>Ремонт грунтовой дороги по улицам Водопроводная и Некрасова с. Шимкусы Янтиковского муниципального округа Чувашской Республики</t>
  </si>
  <si>
    <t>Ремонт водопропускной трубы под автодорогой по улице Гагарина в деревне Нижарово Янтиковского муниципального округа Чувашской Республики</t>
  </si>
  <si>
    <t>Ремонт оконных проемов здания Яншихово-Норвашской СОШ Янтиковского муниципального округа Чувашской Республики</t>
  </si>
  <si>
    <t>Установка малых архитектурных форм на территории Яншихово-Норвашского детского сада Янтиковского муниципального округа Чувашской Республики</t>
  </si>
  <si>
    <t>Благоустройство территории родника "Неркей" с.Яншихово-Норваши Янтиковского муниципального округа Чувашской Республики</t>
  </si>
  <si>
    <t>Щебенение грунтовой дороги к кладбищу с. Яншихово-Норваши Янтиковского муниципального округа Чувашской Республики</t>
  </si>
  <si>
    <t>Щебенение улицы Николаева с. Яншихово-Норваши Янтиковского муниципального округа Чувашской Республики</t>
  </si>
  <si>
    <t>Очистка пруда по улице Гагарина в с. Гришино Янтиковского муниципального округа Чувашской Республики</t>
  </si>
  <si>
    <t>Ремонт теневого навеса для дошкольной группы на территории МБОУ "Можарская СОШ" Янтиковского муниципального округа Чувашской Республики</t>
  </si>
  <si>
    <t>Обустройство МБОУ "Турмышская СОШ" Янтиковского муниципального округа Чувашской Республики профилактическими и информационнными стендами</t>
  </si>
  <si>
    <t>Обустройство системы вентиляции столовой МБОУ "Турмышская СОШ" Янтиковского муниципального округа Чувашской Республики</t>
  </si>
  <si>
    <t>Обустройство студий по интересам МБОУ "Турмышская СОШ" Янтиковского муниципального округа Чувашской Республики</t>
  </si>
  <si>
    <t>Обустройство школьного театра МБОУ "Турмышская СОШ" Янтиковского муниципального округа Чувашской Республики</t>
  </si>
  <si>
    <t>Ремонт лестничных клеток в здании МБОУ "Шимкусская СОШ" Янтиковского муниципального округа Чувашской Республики</t>
  </si>
  <si>
    <t>Ремонт окон здания МБОУ "Шимкусская СОШ" Янтиковского муниципального округа Чувашской Республики</t>
  </si>
  <si>
    <t>Одежда сцены и проекционное оборудование для МБОУ  "Шимкуская СОШ" Янтиковского муниципального округа Чувашской Республики</t>
  </si>
  <si>
    <t>Очистка пруда по улице Гагарина возле дома № 8 в с. Чутеево Янтиковского муниципального округа Чувашской Республики</t>
  </si>
  <si>
    <t>Обустройство сквера памяти с установской бюста на территории МБОУ "Янтиковская СОШ им. Героя Советского Союза П.Х. Бухтулова" Янтиковского муниципального округа Чувашской Республики</t>
  </si>
  <si>
    <t>Постановка и монтаж сборного помещения сельского клуба в д. Иваново Янтиковского муниципального округа Чувашской Республики</t>
  </si>
  <si>
    <t>Благоустройство территории, расположенной по адресу: Чувашская Республика, Янтиковский муниципальный округ, с. Янтиково, около дома № 18 по пр. Ленина</t>
  </si>
  <si>
    <t>Устройство детской игровой площадки в д. Беляево Янтиковского муниципального округа Чувашской Республики</t>
  </si>
  <si>
    <t>Итого по Янтиковскому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</si>
</sst>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Arial"/>
    </font>
    <font>
      <b/>
      <sz val="11"/>
      <color theme="1"/>
      <name val="Times New Roman"/>
    </font>
    <font>
      <b/>
      <sz val="18"/>
      <color theme="1"/>
      <name val="Times New Roman"/>
    </font>
    <font>
      <sz val="10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2" fillId="0" borderId="0" xfId="0" applyFont="1"/>
    <xf numFmtId="0" fontId="1" fillId="4" borderId="0" xfId="0" applyFont="1" applyFill="1" applyAlignment="1">
      <alignment horizontal="center" vertical="center" wrapText="1"/>
    </xf>
    <xf numFmtId="0" fontId="2" fillId="4" borderId="0" xfId="0" applyFont="1" applyFill="1"/>
    <xf numFmtId="0" fontId="1" fillId="5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2" fillId="0" borderId="15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2" fillId="5" borderId="9" xfId="0" applyFont="1" applyFill="1" applyBorder="1" applyAlignment="1">
      <alignment horizontal="center" vertical="top"/>
    </xf>
    <xf numFmtId="0" fontId="2" fillId="5" borderId="15" xfId="0" applyFont="1" applyFill="1" applyBorder="1" applyAlignment="1">
      <alignment horizontal="center" vertical="top"/>
    </xf>
    <xf numFmtId="0" fontId="2" fillId="5" borderId="15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wrapText="1"/>
    </xf>
    <xf numFmtId="0" fontId="1" fillId="0" borderId="10" xfId="0" applyFont="1" applyBorder="1" applyAlignment="1">
      <alignment vertical="top" wrapText="1"/>
    </xf>
    <xf numFmtId="0" fontId="1" fillId="4" borderId="15" xfId="0" applyFont="1" applyFill="1" applyBorder="1" applyAlignment="1">
      <alignment vertical="top"/>
    </xf>
    <xf numFmtId="4" fontId="1" fillId="4" borderId="15" xfId="0" applyNumberFormat="1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4" fontId="2" fillId="4" borderId="15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2" fillId="2" borderId="9" xfId="0" applyNumberFormat="1" applyFont="1" applyFill="1" applyBorder="1" applyAlignment="1">
      <alignment horizontal="center" vertical="top"/>
    </xf>
    <xf numFmtId="0" fontId="1" fillId="4" borderId="15" xfId="0" applyFont="1" applyFill="1" applyBorder="1" applyAlignment="1">
      <alignment vertical="top"/>
    </xf>
    <xf numFmtId="0" fontId="2" fillId="4" borderId="15" xfId="0" applyFont="1" applyFill="1" applyBorder="1" applyAlignment="1">
      <alignment horizontal="center" vertical="top"/>
    </xf>
    <xf numFmtId="0" fontId="2" fillId="4" borderId="15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4" fontId="2" fillId="2" borderId="15" xfId="0" applyNumberFormat="1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/>
    </xf>
    <xf numFmtId="4" fontId="1" fillId="7" borderId="15" xfId="0" applyNumberFormat="1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vertical="top" wrapText="1"/>
    </xf>
    <xf numFmtId="10" fontId="1" fillId="4" borderId="0" xfId="0" applyNumberFormat="1" applyFont="1" applyFill="1" applyAlignment="1">
      <alignment horizontal="center" vertical="center" wrapText="1"/>
    </xf>
    <xf numFmtId="0" fontId="1" fillId="5" borderId="5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top" wrapText="1"/>
    </xf>
    <xf numFmtId="4" fontId="1" fillId="4" borderId="15" xfId="0" applyNumberFormat="1" applyFont="1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center"/>
    </xf>
    <xf numFmtId="4" fontId="1" fillId="2" borderId="15" xfId="0" applyNumberFormat="1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vertical="top" wrapText="1"/>
    </xf>
    <xf numFmtId="4" fontId="1" fillId="4" borderId="15" xfId="0" applyNumberFormat="1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" fillId="7" borderId="15" xfId="0" applyFont="1" applyFill="1" applyBorder="1" applyAlignment="1">
      <alignment wrapText="1"/>
    </xf>
    <xf numFmtId="0" fontId="1" fillId="0" borderId="15" xfId="0" applyFont="1" applyBorder="1" applyAlignment="1">
      <alignment horizontal="center" vertical="top" wrapText="1"/>
    </xf>
    <xf numFmtId="4" fontId="1" fillId="2" borderId="9" xfId="0" applyNumberFormat="1" applyFont="1" applyFill="1" applyBorder="1" applyAlignment="1">
      <alignment horizontal="center" vertical="top"/>
    </xf>
    <xf numFmtId="4" fontId="1" fillId="2" borderId="9" xfId="0" applyNumberFormat="1" applyFont="1" applyFill="1" applyBorder="1" applyAlignment="1">
      <alignment horizontal="center" vertical="top"/>
    </xf>
    <xf numFmtId="4" fontId="1" fillId="2" borderId="10" xfId="0" applyNumberFormat="1" applyFont="1" applyFill="1" applyBorder="1" applyAlignment="1">
      <alignment horizontal="center" vertical="top"/>
    </xf>
    <xf numFmtId="4" fontId="1" fillId="4" borderId="15" xfId="0" applyNumberFormat="1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1" fillId="7" borderId="15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0" xfId="0" applyFont="1" applyAlignment="1"/>
    <xf numFmtId="0" fontId="1" fillId="3" borderId="5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H991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14" sqref="P14"/>
    </sheetView>
  </sheetViews>
  <sheetFormatPr defaultColWidth="12.5703125" defaultRowHeight="15.75" customHeight="1" x14ac:dyDescent="0.2"/>
  <cols>
    <col min="1" max="1" width="5.42578125" customWidth="1"/>
    <col min="2" max="2" width="28.28515625" customWidth="1"/>
    <col min="4" max="4" width="17.42578125" customWidth="1"/>
    <col min="19" max="19" width="13.140625" customWidth="1"/>
    <col min="20" max="20" width="12.42578125" customWidth="1"/>
    <col min="21" max="22" width="12.5703125" hidden="1"/>
    <col min="23" max="23" width="6.5703125" hidden="1" customWidth="1"/>
    <col min="24" max="24" width="6.140625" hidden="1" customWidth="1"/>
  </cols>
  <sheetData>
    <row r="1" spans="1:24" ht="14.25" x14ac:dyDescent="0.2">
      <c r="A1" s="64"/>
      <c r="B1" s="57"/>
      <c r="C1" s="58"/>
      <c r="D1" s="62"/>
      <c r="E1" s="57"/>
      <c r="F1" s="5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</row>
    <row r="2" spans="1:24" ht="15.75" customHeight="1" x14ac:dyDescent="0.2">
      <c r="A2" s="65" t="s">
        <v>2</v>
      </c>
      <c r="B2" s="65" t="s">
        <v>3</v>
      </c>
      <c r="C2" s="65" t="s">
        <v>4</v>
      </c>
      <c r="D2" s="65" t="s">
        <v>5</v>
      </c>
      <c r="E2" s="66" t="s">
        <v>34</v>
      </c>
      <c r="F2" s="55"/>
      <c r="G2" s="56"/>
      <c r="H2" s="66" t="s">
        <v>36</v>
      </c>
      <c r="I2" s="56"/>
      <c r="J2" s="63" t="s">
        <v>35</v>
      </c>
      <c r="K2" s="57"/>
      <c r="L2" s="57"/>
      <c r="M2" s="57"/>
      <c r="N2" s="57"/>
      <c r="O2" s="57"/>
      <c r="P2" s="57"/>
      <c r="Q2" s="57"/>
      <c r="R2" s="57"/>
      <c r="S2" s="58"/>
      <c r="T2" s="65" t="s">
        <v>6</v>
      </c>
      <c r="U2" s="1"/>
      <c r="V2" s="1"/>
      <c r="W2" s="1"/>
      <c r="X2" s="1"/>
    </row>
    <row r="3" spans="1:24" ht="15.75" customHeight="1" x14ac:dyDescent="0.2">
      <c r="A3" s="59"/>
      <c r="B3" s="59"/>
      <c r="C3" s="59"/>
      <c r="D3" s="59"/>
      <c r="E3" s="67"/>
      <c r="F3" s="61"/>
      <c r="G3" s="68"/>
      <c r="H3" s="67"/>
      <c r="I3" s="68"/>
      <c r="J3" s="66" t="s">
        <v>0</v>
      </c>
      <c r="K3" s="56"/>
      <c r="L3" s="63" t="s">
        <v>13</v>
      </c>
      <c r="M3" s="57"/>
      <c r="N3" s="57"/>
      <c r="O3" s="57"/>
      <c r="P3" s="57"/>
      <c r="Q3" s="57"/>
      <c r="R3" s="57"/>
      <c r="S3" s="58"/>
      <c r="T3" s="59"/>
      <c r="U3" s="1"/>
      <c r="V3" s="1"/>
      <c r="W3" s="1"/>
      <c r="X3" s="1"/>
    </row>
    <row r="4" spans="1:24" ht="15.75" customHeight="1" x14ac:dyDescent="0.2">
      <c r="A4" s="59"/>
      <c r="B4" s="59"/>
      <c r="C4" s="59"/>
      <c r="D4" s="59"/>
      <c r="E4" s="69"/>
      <c r="F4" s="70"/>
      <c r="G4" s="71"/>
      <c r="H4" s="67"/>
      <c r="I4" s="68"/>
      <c r="J4" s="67"/>
      <c r="K4" s="68"/>
      <c r="L4" s="66" t="s">
        <v>14</v>
      </c>
      <c r="M4" s="56"/>
      <c r="N4" s="63" t="s">
        <v>15</v>
      </c>
      <c r="O4" s="57"/>
      <c r="P4" s="57"/>
      <c r="Q4" s="57"/>
      <c r="R4" s="57"/>
      <c r="S4" s="58"/>
      <c r="T4" s="59"/>
      <c r="U4" s="1"/>
      <c r="V4" s="1"/>
      <c r="W4" s="1"/>
      <c r="X4" s="1"/>
    </row>
    <row r="5" spans="1:24" ht="15.75" customHeight="1" x14ac:dyDescent="0.2">
      <c r="A5" s="59"/>
      <c r="B5" s="59"/>
      <c r="C5" s="59"/>
      <c r="D5" s="59"/>
      <c r="E5" s="72" t="s">
        <v>16</v>
      </c>
      <c r="F5" s="72" t="s">
        <v>17</v>
      </c>
      <c r="G5" s="72" t="s">
        <v>18</v>
      </c>
      <c r="H5" s="69"/>
      <c r="I5" s="71"/>
      <c r="J5" s="69"/>
      <c r="K5" s="71"/>
      <c r="L5" s="69"/>
      <c r="M5" s="71"/>
      <c r="N5" s="63" t="s">
        <v>0</v>
      </c>
      <c r="O5" s="58"/>
      <c r="P5" s="63" t="s">
        <v>19</v>
      </c>
      <c r="Q5" s="58"/>
      <c r="R5" s="63" t="s">
        <v>20</v>
      </c>
      <c r="S5" s="58"/>
      <c r="T5" s="59"/>
      <c r="U5" s="1"/>
      <c r="V5" s="1"/>
      <c r="W5" s="1"/>
      <c r="X5" s="1"/>
    </row>
    <row r="6" spans="1:24" ht="15.75" customHeight="1" x14ac:dyDescent="0.2">
      <c r="A6" s="60"/>
      <c r="B6" s="60"/>
      <c r="C6" s="60"/>
      <c r="D6" s="60"/>
      <c r="E6" s="60"/>
      <c r="F6" s="60"/>
      <c r="G6" s="60"/>
      <c r="H6" s="4" t="s">
        <v>16</v>
      </c>
      <c r="I6" s="4" t="s">
        <v>17</v>
      </c>
      <c r="J6" s="4" t="s">
        <v>16</v>
      </c>
      <c r="K6" s="4" t="s">
        <v>17</v>
      </c>
      <c r="L6" s="4" t="s">
        <v>16</v>
      </c>
      <c r="M6" s="4" t="s">
        <v>17</v>
      </c>
      <c r="N6" s="4" t="s">
        <v>16</v>
      </c>
      <c r="O6" s="4" t="s">
        <v>17</v>
      </c>
      <c r="P6" s="4" t="s">
        <v>16</v>
      </c>
      <c r="Q6" s="4" t="s">
        <v>17</v>
      </c>
      <c r="R6" s="4" t="s">
        <v>16</v>
      </c>
      <c r="S6" s="4" t="s">
        <v>17</v>
      </c>
      <c r="T6" s="60"/>
      <c r="U6" s="1"/>
      <c r="V6" s="1"/>
      <c r="W6" s="1"/>
      <c r="X6" s="1"/>
    </row>
    <row r="7" spans="1:24" ht="12.75" x14ac:dyDescent="0.2">
      <c r="A7" s="12">
        <v>1</v>
      </c>
      <c r="B7" s="13">
        <v>2</v>
      </c>
      <c r="C7" s="13">
        <v>3</v>
      </c>
      <c r="D7" s="13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  <c r="T7" s="42">
        <v>28</v>
      </c>
      <c r="U7" s="1"/>
      <c r="V7" s="1"/>
      <c r="W7" s="1"/>
      <c r="X7" s="1"/>
    </row>
    <row r="8" spans="1:24" ht="15.75" customHeight="1" x14ac:dyDescent="0.3">
      <c r="A8" s="15"/>
      <c r="B8" s="5"/>
      <c r="C8" s="5"/>
      <c r="D8" s="74" t="s">
        <v>39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"/>
      <c r="U8" s="1"/>
      <c r="V8" s="1"/>
      <c r="W8" s="1"/>
      <c r="X8" s="1"/>
    </row>
    <row r="9" spans="1:24" ht="15.75" customHeight="1" x14ac:dyDescent="0.3">
      <c r="A9" s="40"/>
      <c r="B9" s="6"/>
      <c r="C9" s="6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6"/>
      <c r="U9" s="1"/>
      <c r="V9" s="1"/>
      <c r="W9" s="1"/>
      <c r="X9" s="1"/>
    </row>
    <row r="10" spans="1:24" ht="12.75" x14ac:dyDescent="0.2">
      <c r="A10" s="16"/>
      <c r="B10" s="21"/>
      <c r="C10" s="21"/>
      <c r="D10" s="73" t="s">
        <v>21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21"/>
      <c r="U10" s="1"/>
      <c r="V10" s="1"/>
      <c r="W10" s="1"/>
      <c r="X10" s="1"/>
    </row>
    <row r="11" spans="1:24" ht="51" x14ac:dyDescent="0.2">
      <c r="A11" s="7">
        <v>1</v>
      </c>
      <c r="B11" s="8" t="s">
        <v>40</v>
      </c>
      <c r="C11" s="8" t="s">
        <v>41</v>
      </c>
      <c r="D11" s="8" t="s">
        <v>10</v>
      </c>
      <c r="E11" s="31">
        <f t="shared" ref="E11:F11" si="0">H11+J11</f>
        <v>860408</v>
      </c>
      <c r="F11" s="31">
        <f t="shared" si="0"/>
        <v>722742.72</v>
      </c>
      <c r="G11" s="31">
        <f t="shared" ref="G11:G52" si="1">IF(F11&gt;0,E11-F11,0)</f>
        <v>137665.28000000003</v>
      </c>
      <c r="H11" s="22">
        <v>688300</v>
      </c>
      <c r="I11" s="49">
        <v>578172</v>
      </c>
      <c r="J11" s="31">
        <f t="shared" ref="J11:K11" si="2">L11+N11</f>
        <v>172108</v>
      </c>
      <c r="K11" s="31">
        <f t="shared" si="2"/>
        <v>144570.72</v>
      </c>
      <c r="L11" s="22">
        <v>86060</v>
      </c>
      <c r="M11" s="50">
        <v>72290.399999999994</v>
      </c>
      <c r="N11" s="38">
        <f t="shared" ref="N11:O11" si="3">P11+R11</f>
        <v>86048</v>
      </c>
      <c r="O11" s="31">
        <f t="shared" si="3"/>
        <v>72280.320000000007</v>
      </c>
      <c r="P11" s="22">
        <v>81048</v>
      </c>
      <c r="Q11" s="50">
        <v>67280.320000000007</v>
      </c>
      <c r="R11" s="22">
        <v>5000</v>
      </c>
      <c r="S11" s="51">
        <v>5000</v>
      </c>
      <c r="T11" s="46" t="s">
        <v>28</v>
      </c>
      <c r="U11" s="18" t="s">
        <v>24</v>
      </c>
      <c r="V11" s="18" t="e">
        <f>COUNTIF(#REF!,"Отказ")</f>
        <v>#REF!</v>
      </c>
      <c r="W11" s="25"/>
      <c r="X11" s="10"/>
    </row>
    <row r="12" spans="1:24" ht="63.75" x14ac:dyDescent="0.2">
      <c r="A12" s="7">
        <f t="shared" ref="A12:A52" si="4">A11+1</f>
        <v>2</v>
      </c>
      <c r="B12" s="8" t="s">
        <v>42</v>
      </c>
      <c r="C12" s="8" t="s">
        <v>41</v>
      </c>
      <c r="D12" s="8" t="s">
        <v>37</v>
      </c>
      <c r="E12" s="31">
        <f t="shared" ref="E12:F12" si="5">H12+J12</f>
        <v>5950000</v>
      </c>
      <c r="F12" s="31">
        <f t="shared" si="5"/>
        <v>5801250</v>
      </c>
      <c r="G12" s="31">
        <f t="shared" si="1"/>
        <v>148750</v>
      </c>
      <c r="H12" s="26">
        <v>4760000</v>
      </c>
      <c r="I12" s="49">
        <v>4641000</v>
      </c>
      <c r="J12" s="31">
        <f t="shared" ref="J12:K12" si="6">L12+N12</f>
        <v>1190000</v>
      </c>
      <c r="K12" s="31">
        <f t="shared" si="6"/>
        <v>1160250</v>
      </c>
      <c r="L12" s="26">
        <v>1000000</v>
      </c>
      <c r="M12" s="50">
        <v>975000</v>
      </c>
      <c r="N12" s="38">
        <f t="shared" ref="N12:O12" si="7">P12+R12</f>
        <v>190000</v>
      </c>
      <c r="O12" s="31">
        <f t="shared" si="7"/>
        <v>185250</v>
      </c>
      <c r="P12" s="26">
        <v>180000</v>
      </c>
      <c r="Q12" s="50">
        <v>175250</v>
      </c>
      <c r="R12" s="26">
        <v>10000</v>
      </c>
      <c r="S12" s="51">
        <v>10000</v>
      </c>
      <c r="T12" s="46" t="s">
        <v>28</v>
      </c>
      <c r="U12" s="9" t="s">
        <v>23</v>
      </c>
      <c r="V12" s="18">
        <f>COUNTA(#REF!)</f>
        <v>1</v>
      </c>
      <c r="W12" s="25"/>
      <c r="X12" s="10"/>
    </row>
    <row r="13" spans="1:24" ht="51" x14ac:dyDescent="0.2">
      <c r="A13" s="7">
        <f t="shared" si="4"/>
        <v>3</v>
      </c>
      <c r="B13" s="8" t="s">
        <v>43</v>
      </c>
      <c r="C13" s="8" t="s">
        <v>41</v>
      </c>
      <c r="D13" s="8" t="s">
        <v>9</v>
      </c>
      <c r="E13" s="31">
        <f t="shared" ref="E13:F13" si="8">H13+J13</f>
        <v>580717</v>
      </c>
      <c r="F13" s="31">
        <f t="shared" si="8"/>
        <v>570000</v>
      </c>
      <c r="G13" s="31">
        <f t="shared" si="1"/>
        <v>10717</v>
      </c>
      <c r="H13" s="26">
        <v>460000</v>
      </c>
      <c r="I13" s="49">
        <v>451500</v>
      </c>
      <c r="J13" s="31">
        <f t="shared" ref="J13:K13" si="9">L13+N13</f>
        <v>120717</v>
      </c>
      <c r="K13" s="31">
        <f t="shared" si="9"/>
        <v>118500</v>
      </c>
      <c r="L13" s="26">
        <v>90000</v>
      </c>
      <c r="M13" s="50">
        <v>88300</v>
      </c>
      <c r="N13" s="38">
        <f t="shared" ref="N13:O13" si="10">P13+R13</f>
        <v>30717</v>
      </c>
      <c r="O13" s="31">
        <f t="shared" si="10"/>
        <v>30200</v>
      </c>
      <c r="P13" s="26">
        <v>27717</v>
      </c>
      <c r="Q13" s="50">
        <v>27200</v>
      </c>
      <c r="R13" s="26">
        <v>3000</v>
      </c>
      <c r="S13" s="51">
        <v>3000</v>
      </c>
      <c r="T13" s="46" t="s">
        <v>28</v>
      </c>
      <c r="U13" s="18" t="s">
        <v>1</v>
      </c>
      <c r="V13" s="18">
        <f>COUNTA(#REF!)-V16</f>
        <v>-77</v>
      </c>
      <c r="W13" s="25"/>
      <c r="X13" s="10"/>
    </row>
    <row r="14" spans="1:24" ht="51" x14ac:dyDescent="0.2">
      <c r="A14" s="7">
        <f t="shared" si="4"/>
        <v>4</v>
      </c>
      <c r="B14" s="8" t="s">
        <v>44</v>
      </c>
      <c r="C14" s="8" t="s">
        <v>41</v>
      </c>
      <c r="D14" s="8" t="s">
        <v>9</v>
      </c>
      <c r="E14" s="31">
        <f t="shared" ref="E14:F14" si="11">H14+J14</f>
        <v>740658</v>
      </c>
      <c r="F14" s="31">
        <f t="shared" si="11"/>
        <v>655482.33000000007</v>
      </c>
      <c r="G14" s="31">
        <f t="shared" si="1"/>
        <v>85175.669999999925</v>
      </c>
      <c r="H14" s="26">
        <v>592500</v>
      </c>
      <c r="I14" s="49">
        <v>524362.5</v>
      </c>
      <c r="J14" s="31">
        <f t="shared" ref="J14:K14" si="12">L14+N14</f>
        <v>148158</v>
      </c>
      <c r="K14" s="31">
        <f t="shared" si="12"/>
        <v>131119.83000000002</v>
      </c>
      <c r="L14" s="23">
        <v>111100</v>
      </c>
      <c r="M14" s="50">
        <v>98323.5</v>
      </c>
      <c r="N14" s="38">
        <f t="shared" ref="N14:O14" si="13">P14+R14</f>
        <v>37058</v>
      </c>
      <c r="O14" s="31">
        <f t="shared" si="13"/>
        <v>32796.33</v>
      </c>
      <c r="P14" s="26">
        <v>34058</v>
      </c>
      <c r="Q14" s="50">
        <v>29796.33</v>
      </c>
      <c r="R14" s="26">
        <v>3000</v>
      </c>
      <c r="S14" s="51">
        <v>3000</v>
      </c>
      <c r="T14" s="46" t="s">
        <v>28</v>
      </c>
      <c r="U14" s="18" t="s">
        <v>26</v>
      </c>
      <c r="V14" s="18">
        <f>COUNTA(#REF!)-V16-V13</f>
        <v>0</v>
      </c>
      <c r="W14" s="25"/>
      <c r="X14" s="10"/>
    </row>
    <row r="15" spans="1:24" ht="38.25" x14ac:dyDescent="0.2">
      <c r="A15" s="7">
        <f t="shared" si="4"/>
        <v>5</v>
      </c>
      <c r="B15" s="8" t="s">
        <v>45</v>
      </c>
      <c r="C15" s="8" t="s">
        <v>46</v>
      </c>
      <c r="D15" s="8" t="s">
        <v>11</v>
      </c>
      <c r="E15" s="31">
        <f t="shared" ref="E15:F15" si="14">H15+J15</f>
        <v>230139</v>
      </c>
      <c r="F15" s="31">
        <f t="shared" si="14"/>
        <v>230139</v>
      </c>
      <c r="G15" s="31">
        <f t="shared" si="1"/>
        <v>0</v>
      </c>
      <c r="H15" s="26">
        <v>184100</v>
      </c>
      <c r="I15" s="49">
        <v>184100</v>
      </c>
      <c r="J15" s="31">
        <f t="shared" ref="J15:K15" si="15">L15+N15</f>
        <v>46039</v>
      </c>
      <c r="K15" s="31">
        <f t="shared" si="15"/>
        <v>46039</v>
      </c>
      <c r="L15" s="23">
        <v>26000</v>
      </c>
      <c r="M15" s="50">
        <v>26000</v>
      </c>
      <c r="N15" s="38">
        <f t="shared" ref="N15:O15" si="16">P15+R15</f>
        <v>20039</v>
      </c>
      <c r="O15" s="31">
        <f t="shared" si="16"/>
        <v>20039</v>
      </c>
      <c r="P15" s="26">
        <v>10039</v>
      </c>
      <c r="Q15" s="50">
        <v>10039</v>
      </c>
      <c r="R15" s="23">
        <v>10000</v>
      </c>
      <c r="S15" s="51">
        <v>10000</v>
      </c>
      <c r="T15" s="46" t="s">
        <v>28</v>
      </c>
      <c r="U15" s="18" t="s">
        <v>27</v>
      </c>
      <c r="V15" s="18">
        <f>COUNTA(#REF!)-V16-V13-V14</f>
        <v>0</v>
      </c>
      <c r="W15" s="25"/>
      <c r="X15" s="10"/>
    </row>
    <row r="16" spans="1:24" ht="63.75" x14ac:dyDescent="0.2">
      <c r="A16" s="7">
        <f t="shared" si="4"/>
        <v>6</v>
      </c>
      <c r="B16" s="8" t="s">
        <v>47</v>
      </c>
      <c r="C16" s="8" t="s">
        <v>46</v>
      </c>
      <c r="D16" s="8" t="s">
        <v>9</v>
      </c>
      <c r="E16" s="31">
        <f t="shared" ref="E16:F16" si="17">H16+J16</f>
        <v>456584.4</v>
      </c>
      <c r="F16" s="31">
        <f t="shared" si="17"/>
        <v>433000</v>
      </c>
      <c r="G16" s="31">
        <f t="shared" si="1"/>
        <v>23584.400000000023</v>
      </c>
      <c r="H16" s="26">
        <v>365250</v>
      </c>
      <c r="I16" s="49">
        <v>346300</v>
      </c>
      <c r="J16" s="31">
        <f t="shared" ref="J16:K16" si="18">L16+N16</f>
        <v>91334.399999999994</v>
      </c>
      <c r="K16" s="31">
        <f t="shared" si="18"/>
        <v>86700</v>
      </c>
      <c r="L16" s="23">
        <v>40000</v>
      </c>
      <c r="M16" s="50">
        <v>37900</v>
      </c>
      <c r="N16" s="38">
        <f t="shared" ref="N16:O16" si="19">P16+R16</f>
        <v>51334.400000000001</v>
      </c>
      <c r="O16" s="31">
        <f t="shared" si="19"/>
        <v>48800</v>
      </c>
      <c r="P16" s="26">
        <v>41334.400000000001</v>
      </c>
      <c r="Q16" s="50">
        <v>38800</v>
      </c>
      <c r="R16" s="23">
        <v>10000</v>
      </c>
      <c r="S16" s="51">
        <v>10000</v>
      </c>
      <c r="T16" s="46" t="s">
        <v>28</v>
      </c>
      <c r="U16" s="18" t="s">
        <v>28</v>
      </c>
      <c r="V16" s="18">
        <f>COUNTA(T11:T204)</f>
        <v>78</v>
      </c>
      <c r="W16" s="25"/>
      <c r="X16" s="10"/>
    </row>
    <row r="17" spans="1:24" ht="63.75" x14ac:dyDescent="0.2">
      <c r="A17" s="7">
        <f t="shared" si="4"/>
        <v>7</v>
      </c>
      <c r="B17" s="8" t="s">
        <v>48</v>
      </c>
      <c r="C17" s="8" t="s">
        <v>46</v>
      </c>
      <c r="D17" s="8" t="s">
        <v>9</v>
      </c>
      <c r="E17" s="31">
        <f t="shared" ref="E17:F17" si="20">H17+J17</f>
        <v>507313.2</v>
      </c>
      <c r="F17" s="31">
        <f t="shared" si="20"/>
        <v>481000</v>
      </c>
      <c r="G17" s="31">
        <f t="shared" si="1"/>
        <v>26313.200000000012</v>
      </c>
      <c r="H17" s="26">
        <v>405850</v>
      </c>
      <c r="I17" s="49">
        <v>384800</v>
      </c>
      <c r="J17" s="31">
        <f t="shared" ref="J17:K17" si="21">L17+N17</f>
        <v>101463.2</v>
      </c>
      <c r="K17" s="31">
        <f t="shared" si="21"/>
        <v>96200</v>
      </c>
      <c r="L17" s="26">
        <v>50000</v>
      </c>
      <c r="M17" s="50">
        <v>47400</v>
      </c>
      <c r="N17" s="38">
        <f t="shared" ref="N17:O17" si="22">P17+R17</f>
        <v>51463.199999999997</v>
      </c>
      <c r="O17" s="31">
        <f t="shared" si="22"/>
        <v>48800</v>
      </c>
      <c r="P17" s="26">
        <v>41463.199999999997</v>
      </c>
      <c r="Q17" s="50">
        <v>38800</v>
      </c>
      <c r="R17" s="23">
        <v>10000</v>
      </c>
      <c r="S17" s="51">
        <v>10000</v>
      </c>
      <c r="T17" s="46" t="s">
        <v>28</v>
      </c>
      <c r="U17" s="1"/>
      <c r="V17" s="1"/>
      <c r="W17" s="1"/>
      <c r="X17" s="10"/>
    </row>
    <row r="18" spans="1:24" ht="76.5" x14ac:dyDescent="0.2">
      <c r="A18" s="7">
        <f t="shared" si="4"/>
        <v>8</v>
      </c>
      <c r="B18" s="8" t="s">
        <v>49</v>
      </c>
      <c r="C18" s="8" t="s">
        <v>50</v>
      </c>
      <c r="D18" s="8" t="s">
        <v>9</v>
      </c>
      <c r="E18" s="31">
        <f t="shared" ref="E18:F18" si="23">H18+J18</f>
        <v>519225.22</v>
      </c>
      <c r="F18" s="31">
        <f t="shared" si="23"/>
        <v>519225.22</v>
      </c>
      <c r="G18" s="31">
        <f t="shared" si="1"/>
        <v>0</v>
      </c>
      <c r="H18" s="26">
        <v>415380</v>
      </c>
      <c r="I18" s="49">
        <v>415380</v>
      </c>
      <c r="J18" s="31">
        <f t="shared" ref="J18:K18" si="24">L18+N18</f>
        <v>103845.22</v>
      </c>
      <c r="K18" s="31">
        <f t="shared" si="24"/>
        <v>103845.22</v>
      </c>
      <c r="L18" s="26">
        <v>51922</v>
      </c>
      <c r="M18" s="50">
        <v>51922</v>
      </c>
      <c r="N18" s="38">
        <f t="shared" ref="N18:O18" si="25">P18+R18</f>
        <v>51923.22</v>
      </c>
      <c r="O18" s="31">
        <f t="shared" si="25"/>
        <v>51923.22</v>
      </c>
      <c r="P18" s="26">
        <v>51923.22</v>
      </c>
      <c r="Q18" s="50">
        <v>51923.22</v>
      </c>
      <c r="R18" s="23">
        <v>0</v>
      </c>
      <c r="S18" s="22">
        <v>0</v>
      </c>
      <c r="T18" s="46" t="s">
        <v>28</v>
      </c>
      <c r="U18" s="1"/>
      <c r="V18" s="1"/>
      <c r="W18" s="1"/>
      <c r="X18" s="10"/>
    </row>
    <row r="19" spans="1:24" ht="76.5" x14ac:dyDescent="0.2">
      <c r="A19" s="7">
        <f t="shared" si="4"/>
        <v>9</v>
      </c>
      <c r="B19" s="8" t="s">
        <v>51</v>
      </c>
      <c r="C19" s="8" t="s">
        <v>50</v>
      </c>
      <c r="D19" s="8" t="s">
        <v>9</v>
      </c>
      <c r="E19" s="31">
        <f t="shared" ref="E19:F19" si="26">H19+J19</f>
        <v>311535.01</v>
      </c>
      <c r="F19" s="31">
        <f t="shared" si="26"/>
        <v>311535.01</v>
      </c>
      <c r="G19" s="31">
        <f t="shared" si="1"/>
        <v>0</v>
      </c>
      <c r="H19" s="26">
        <v>249228</v>
      </c>
      <c r="I19" s="49">
        <v>249228</v>
      </c>
      <c r="J19" s="31">
        <f t="shared" ref="J19:K19" si="27">L19+N19</f>
        <v>62307.009999999995</v>
      </c>
      <c r="K19" s="31">
        <f t="shared" si="27"/>
        <v>62307.009999999995</v>
      </c>
      <c r="L19" s="26">
        <v>31000</v>
      </c>
      <c r="M19" s="50">
        <v>31000</v>
      </c>
      <c r="N19" s="38">
        <f t="shared" ref="N19:O19" si="28">P19+R19</f>
        <v>31307.01</v>
      </c>
      <c r="O19" s="31">
        <f t="shared" si="28"/>
        <v>31307.01</v>
      </c>
      <c r="P19" s="26">
        <v>31307.01</v>
      </c>
      <c r="Q19" s="50">
        <v>31307.01</v>
      </c>
      <c r="R19" s="23">
        <v>0</v>
      </c>
      <c r="S19" s="22">
        <v>0</v>
      </c>
      <c r="T19" s="46" t="s">
        <v>28</v>
      </c>
      <c r="U19" s="1"/>
      <c r="V19" s="1"/>
      <c r="W19" s="1"/>
      <c r="X19" s="10"/>
    </row>
    <row r="20" spans="1:24" ht="63.75" x14ac:dyDescent="0.2">
      <c r="A20" s="7">
        <f t="shared" si="4"/>
        <v>10</v>
      </c>
      <c r="B20" s="8" t="s">
        <v>52</v>
      </c>
      <c r="C20" s="8" t="s">
        <v>53</v>
      </c>
      <c r="D20" s="8" t="s">
        <v>12</v>
      </c>
      <c r="E20" s="31">
        <f t="shared" ref="E20:F20" si="29">H20+J20</f>
        <v>756282</v>
      </c>
      <c r="F20" s="31">
        <f t="shared" si="29"/>
        <v>756282</v>
      </c>
      <c r="G20" s="31">
        <f t="shared" si="1"/>
        <v>0</v>
      </c>
      <c r="H20" s="26">
        <v>605025</v>
      </c>
      <c r="I20" s="49">
        <v>605025</v>
      </c>
      <c r="J20" s="31">
        <f t="shared" ref="J20:K20" si="30">L20+N20</f>
        <v>151257</v>
      </c>
      <c r="K20" s="31">
        <f t="shared" si="30"/>
        <v>151257</v>
      </c>
      <c r="L20" s="23">
        <v>105879</v>
      </c>
      <c r="M20" s="50">
        <v>105879</v>
      </c>
      <c r="N20" s="38">
        <f t="shared" ref="N20:O20" si="31">P20+R20</f>
        <v>45378</v>
      </c>
      <c r="O20" s="31">
        <f t="shared" si="31"/>
        <v>45378</v>
      </c>
      <c r="P20" s="26">
        <v>35378</v>
      </c>
      <c r="Q20" s="50">
        <v>35378</v>
      </c>
      <c r="R20" s="26">
        <v>10000</v>
      </c>
      <c r="S20" s="51">
        <v>10000</v>
      </c>
      <c r="T20" s="46" t="s">
        <v>28</v>
      </c>
      <c r="U20" s="1"/>
      <c r="V20" s="1"/>
      <c r="W20" s="1"/>
      <c r="X20" s="10"/>
    </row>
    <row r="21" spans="1:24" ht="51" x14ac:dyDescent="0.2">
      <c r="A21" s="7">
        <f t="shared" si="4"/>
        <v>11</v>
      </c>
      <c r="B21" s="8" t="s">
        <v>54</v>
      </c>
      <c r="C21" s="8" t="s">
        <v>53</v>
      </c>
      <c r="D21" s="8" t="s">
        <v>9</v>
      </c>
      <c r="E21" s="31">
        <f t="shared" ref="E21:F21" si="32">H21+J21</f>
        <v>295945.2</v>
      </c>
      <c r="F21" s="31">
        <f t="shared" si="32"/>
        <v>264000</v>
      </c>
      <c r="G21" s="31">
        <f t="shared" si="1"/>
        <v>31945.200000000012</v>
      </c>
      <c r="H21" s="26">
        <v>236756</v>
      </c>
      <c r="I21" s="49">
        <v>211200</v>
      </c>
      <c r="J21" s="31">
        <f t="shared" ref="J21:K21" si="33">L21+N21</f>
        <v>59189.2</v>
      </c>
      <c r="K21" s="31">
        <f t="shared" si="33"/>
        <v>52800</v>
      </c>
      <c r="L21" s="26">
        <v>41432</v>
      </c>
      <c r="M21" s="50">
        <v>36960</v>
      </c>
      <c r="N21" s="38">
        <f t="shared" ref="N21:O21" si="34">P21+R21</f>
        <v>17757.2</v>
      </c>
      <c r="O21" s="31">
        <f t="shared" si="34"/>
        <v>15840</v>
      </c>
      <c r="P21" s="26">
        <v>7757.2</v>
      </c>
      <c r="Q21" s="50">
        <v>5840</v>
      </c>
      <c r="R21" s="26">
        <v>10000</v>
      </c>
      <c r="S21" s="51">
        <v>10000</v>
      </c>
      <c r="T21" s="46" t="s">
        <v>28</v>
      </c>
      <c r="U21" s="1"/>
      <c r="V21" s="1"/>
      <c r="W21" s="1"/>
      <c r="X21" s="10"/>
    </row>
    <row r="22" spans="1:24" ht="51" x14ac:dyDescent="0.2">
      <c r="A22" s="7">
        <f t="shared" si="4"/>
        <v>12</v>
      </c>
      <c r="B22" s="8" t="s">
        <v>55</v>
      </c>
      <c r="C22" s="8" t="s">
        <v>53</v>
      </c>
      <c r="D22" s="8" t="s">
        <v>9</v>
      </c>
      <c r="E22" s="31">
        <f t="shared" ref="E22:F22" si="35">H22+J22</f>
        <v>394586.4</v>
      </c>
      <c r="F22" s="31">
        <f t="shared" si="35"/>
        <v>345000</v>
      </c>
      <c r="G22" s="31">
        <f t="shared" si="1"/>
        <v>49586.400000000023</v>
      </c>
      <c r="H22" s="26">
        <v>315669</v>
      </c>
      <c r="I22" s="49">
        <v>276000</v>
      </c>
      <c r="J22" s="31">
        <f t="shared" ref="J22:K22" si="36">L22+N22</f>
        <v>78917.399999999994</v>
      </c>
      <c r="K22" s="31">
        <f t="shared" si="36"/>
        <v>69000</v>
      </c>
      <c r="L22" s="26">
        <v>55242</v>
      </c>
      <c r="M22" s="50">
        <v>48300</v>
      </c>
      <c r="N22" s="38">
        <f t="shared" ref="N22:O22" si="37">P22+R22</f>
        <v>23675.4</v>
      </c>
      <c r="O22" s="31">
        <f t="shared" si="37"/>
        <v>20700</v>
      </c>
      <c r="P22" s="26">
        <v>13675.4</v>
      </c>
      <c r="Q22" s="50">
        <v>10700</v>
      </c>
      <c r="R22" s="26">
        <v>10000</v>
      </c>
      <c r="S22" s="51">
        <v>10000</v>
      </c>
      <c r="T22" s="46" t="s">
        <v>28</v>
      </c>
      <c r="U22" s="1"/>
      <c r="V22" s="1"/>
      <c r="W22" s="1"/>
      <c r="X22" s="10"/>
    </row>
    <row r="23" spans="1:24" ht="51" x14ac:dyDescent="0.2">
      <c r="A23" s="7">
        <f t="shared" si="4"/>
        <v>13</v>
      </c>
      <c r="B23" s="8" t="s">
        <v>56</v>
      </c>
      <c r="C23" s="8" t="s">
        <v>53</v>
      </c>
      <c r="D23" s="8" t="s">
        <v>9</v>
      </c>
      <c r="E23" s="31">
        <f t="shared" ref="E23:F23" si="38">H23+J23</f>
        <v>394586.4</v>
      </c>
      <c r="F23" s="31">
        <f t="shared" si="38"/>
        <v>352000</v>
      </c>
      <c r="G23" s="31">
        <f t="shared" si="1"/>
        <v>42586.400000000023</v>
      </c>
      <c r="H23" s="23">
        <v>315669</v>
      </c>
      <c r="I23" s="49">
        <v>281600</v>
      </c>
      <c r="J23" s="31">
        <f t="shared" ref="J23:K23" si="39">L23+N23</f>
        <v>78917.399999999994</v>
      </c>
      <c r="K23" s="31">
        <f t="shared" si="39"/>
        <v>70400</v>
      </c>
      <c r="L23" s="26">
        <v>55242</v>
      </c>
      <c r="M23" s="50">
        <v>49280</v>
      </c>
      <c r="N23" s="38">
        <f t="shared" ref="N23:O23" si="40">P23+R23</f>
        <v>23675.4</v>
      </c>
      <c r="O23" s="31">
        <f t="shared" si="40"/>
        <v>21120</v>
      </c>
      <c r="P23" s="26">
        <v>13675.4</v>
      </c>
      <c r="Q23" s="50">
        <v>11120</v>
      </c>
      <c r="R23" s="23">
        <v>10000</v>
      </c>
      <c r="S23" s="51">
        <v>10000</v>
      </c>
      <c r="T23" s="46" t="s">
        <v>28</v>
      </c>
      <c r="U23" s="1"/>
      <c r="V23" s="1"/>
      <c r="W23" s="1"/>
      <c r="X23" s="10"/>
    </row>
    <row r="24" spans="1:24" ht="51" x14ac:dyDescent="0.2">
      <c r="A24" s="7">
        <f t="shared" si="4"/>
        <v>14</v>
      </c>
      <c r="B24" s="8" t="s">
        <v>57</v>
      </c>
      <c r="C24" s="8" t="s">
        <v>53</v>
      </c>
      <c r="D24" s="8" t="s">
        <v>9</v>
      </c>
      <c r="E24" s="31">
        <f t="shared" ref="E24:F24" si="41">H24+J24</f>
        <v>295945.2</v>
      </c>
      <c r="F24" s="31">
        <f t="shared" si="41"/>
        <v>293000</v>
      </c>
      <c r="G24" s="31">
        <f t="shared" si="1"/>
        <v>2945.2000000000116</v>
      </c>
      <c r="H24" s="23">
        <v>236756</v>
      </c>
      <c r="I24" s="49">
        <v>234400</v>
      </c>
      <c r="J24" s="31">
        <f t="shared" ref="J24:K24" si="42">L24+N24</f>
        <v>59189.2</v>
      </c>
      <c r="K24" s="31">
        <f t="shared" si="42"/>
        <v>58600</v>
      </c>
      <c r="L24" s="23">
        <v>41432</v>
      </c>
      <c r="M24" s="50">
        <v>41020</v>
      </c>
      <c r="N24" s="38">
        <f t="shared" ref="N24:O24" si="43">P24+R24</f>
        <v>17757.2</v>
      </c>
      <c r="O24" s="31">
        <f t="shared" si="43"/>
        <v>17580</v>
      </c>
      <c r="P24" s="26">
        <v>7757.2</v>
      </c>
      <c r="Q24" s="50">
        <v>7580</v>
      </c>
      <c r="R24" s="26">
        <v>10000</v>
      </c>
      <c r="S24" s="51">
        <v>10000</v>
      </c>
      <c r="T24" s="46" t="s">
        <v>28</v>
      </c>
      <c r="U24" s="1"/>
      <c r="V24" s="1"/>
      <c r="W24" s="1"/>
      <c r="X24" s="10"/>
    </row>
    <row r="25" spans="1:24" ht="51" x14ac:dyDescent="0.2">
      <c r="A25" s="7">
        <f t="shared" si="4"/>
        <v>15</v>
      </c>
      <c r="B25" s="8" t="s">
        <v>58</v>
      </c>
      <c r="C25" s="8" t="s">
        <v>53</v>
      </c>
      <c r="D25" s="8" t="s">
        <v>9</v>
      </c>
      <c r="E25" s="31">
        <f t="shared" ref="E25:F25" si="44">H25+J25</f>
        <v>591855.6</v>
      </c>
      <c r="F25" s="31">
        <f t="shared" si="44"/>
        <v>520000</v>
      </c>
      <c r="G25" s="31">
        <f t="shared" si="1"/>
        <v>71855.599999999977</v>
      </c>
      <c r="H25" s="23">
        <v>473484</v>
      </c>
      <c r="I25" s="49">
        <v>416000</v>
      </c>
      <c r="J25" s="31">
        <f t="shared" ref="J25:K25" si="45">L25+N25</f>
        <v>118371.6</v>
      </c>
      <c r="K25" s="31">
        <f t="shared" si="45"/>
        <v>104000</v>
      </c>
      <c r="L25" s="26">
        <v>82859</v>
      </c>
      <c r="M25" s="50">
        <v>78000</v>
      </c>
      <c r="N25" s="38">
        <f t="shared" ref="N25:O25" si="46">P25+R25</f>
        <v>35512.6</v>
      </c>
      <c r="O25" s="31">
        <f t="shared" si="46"/>
        <v>26000</v>
      </c>
      <c r="P25" s="26">
        <v>25512.6</v>
      </c>
      <c r="Q25" s="26">
        <v>16000</v>
      </c>
      <c r="R25" s="26">
        <v>10000</v>
      </c>
      <c r="S25" s="51">
        <v>10000</v>
      </c>
      <c r="T25" s="46" t="s">
        <v>28</v>
      </c>
      <c r="U25" s="1"/>
      <c r="V25" s="1"/>
      <c r="W25" s="1"/>
      <c r="X25" s="10"/>
    </row>
    <row r="26" spans="1:24" ht="51" x14ac:dyDescent="0.2">
      <c r="A26" s="7">
        <f t="shared" si="4"/>
        <v>16</v>
      </c>
      <c r="B26" s="8" t="s">
        <v>59</v>
      </c>
      <c r="C26" s="8" t="s">
        <v>53</v>
      </c>
      <c r="D26" s="8" t="s">
        <v>9</v>
      </c>
      <c r="E26" s="31">
        <f t="shared" ref="E26:F26" si="47">H26+J26</f>
        <v>591855.6</v>
      </c>
      <c r="F26" s="31">
        <f t="shared" si="47"/>
        <v>550000</v>
      </c>
      <c r="G26" s="31">
        <f t="shared" si="1"/>
        <v>41855.599999999977</v>
      </c>
      <c r="H26" s="23">
        <v>473484</v>
      </c>
      <c r="I26" s="49">
        <v>440000</v>
      </c>
      <c r="J26" s="31">
        <f t="shared" ref="J26:K26" si="48">L26+N26</f>
        <v>118371.6</v>
      </c>
      <c r="K26" s="31">
        <f t="shared" si="48"/>
        <v>110000</v>
      </c>
      <c r="L26" s="26">
        <v>82859</v>
      </c>
      <c r="M26" s="50">
        <v>77000</v>
      </c>
      <c r="N26" s="38">
        <f t="shared" ref="N26:O26" si="49">P26+R26</f>
        <v>35512.6</v>
      </c>
      <c r="O26" s="31">
        <f t="shared" si="49"/>
        <v>33000</v>
      </c>
      <c r="P26" s="26">
        <v>25512.6</v>
      </c>
      <c r="Q26" s="50">
        <v>23000</v>
      </c>
      <c r="R26" s="26">
        <v>10000</v>
      </c>
      <c r="S26" s="51">
        <v>10000</v>
      </c>
      <c r="T26" s="46" t="s">
        <v>28</v>
      </c>
      <c r="U26" s="1"/>
      <c r="V26" s="1"/>
      <c r="W26" s="1"/>
      <c r="X26" s="10"/>
    </row>
    <row r="27" spans="1:24" ht="51" x14ac:dyDescent="0.2">
      <c r="A27" s="7">
        <f t="shared" si="4"/>
        <v>17</v>
      </c>
      <c r="B27" s="8" t="s">
        <v>60</v>
      </c>
      <c r="C27" s="8" t="s">
        <v>53</v>
      </c>
      <c r="D27" s="8" t="s">
        <v>9</v>
      </c>
      <c r="E27" s="31">
        <f t="shared" ref="E27:F27" si="50">H27+J27</f>
        <v>591855.6</v>
      </c>
      <c r="F27" s="31">
        <f t="shared" si="50"/>
        <v>550000</v>
      </c>
      <c r="G27" s="31">
        <f t="shared" si="1"/>
        <v>41855.599999999977</v>
      </c>
      <c r="H27" s="23">
        <v>473484</v>
      </c>
      <c r="I27" s="49">
        <v>440000</v>
      </c>
      <c r="J27" s="31">
        <f t="shared" ref="J27:K27" si="51">L27+N27</f>
        <v>118371.6</v>
      </c>
      <c r="K27" s="31">
        <f t="shared" si="51"/>
        <v>110000</v>
      </c>
      <c r="L27" s="26">
        <v>82859</v>
      </c>
      <c r="M27" s="50">
        <v>77000</v>
      </c>
      <c r="N27" s="38">
        <f t="shared" ref="N27:O27" si="52">P27+R27</f>
        <v>35512.6</v>
      </c>
      <c r="O27" s="31">
        <f t="shared" si="52"/>
        <v>33000</v>
      </c>
      <c r="P27" s="26">
        <v>25512.6</v>
      </c>
      <c r="Q27" s="50">
        <v>23000</v>
      </c>
      <c r="R27" s="23">
        <v>10000</v>
      </c>
      <c r="S27" s="51">
        <v>10000</v>
      </c>
      <c r="T27" s="46" t="s">
        <v>28</v>
      </c>
      <c r="U27" s="1"/>
      <c r="V27" s="1"/>
      <c r="W27" s="1"/>
      <c r="X27" s="10"/>
    </row>
    <row r="28" spans="1:24" ht="51" x14ac:dyDescent="0.2">
      <c r="A28" s="7">
        <f t="shared" si="4"/>
        <v>18</v>
      </c>
      <c r="B28" s="8" t="s">
        <v>61</v>
      </c>
      <c r="C28" s="8" t="s">
        <v>53</v>
      </c>
      <c r="D28" s="8" t="s">
        <v>9</v>
      </c>
      <c r="E28" s="31">
        <f t="shared" ref="E28:F28" si="53">H28+J28</f>
        <v>394586.4</v>
      </c>
      <c r="F28" s="31">
        <f t="shared" si="53"/>
        <v>360000</v>
      </c>
      <c r="G28" s="31">
        <f t="shared" si="1"/>
        <v>34586.400000000023</v>
      </c>
      <c r="H28" s="23">
        <v>315669</v>
      </c>
      <c r="I28" s="49">
        <v>288000</v>
      </c>
      <c r="J28" s="31">
        <f t="shared" ref="J28:K28" si="54">L28+N28</f>
        <v>78917.399999999994</v>
      </c>
      <c r="K28" s="31">
        <f t="shared" si="54"/>
        <v>72000</v>
      </c>
      <c r="L28" s="26">
        <v>55242</v>
      </c>
      <c r="M28" s="50">
        <v>50400</v>
      </c>
      <c r="N28" s="38">
        <f t="shared" ref="N28:O28" si="55">P28+R28</f>
        <v>23675.4</v>
      </c>
      <c r="O28" s="31">
        <f t="shared" si="55"/>
        <v>21600</v>
      </c>
      <c r="P28" s="26">
        <v>13675.4</v>
      </c>
      <c r="Q28" s="50">
        <v>11600</v>
      </c>
      <c r="R28" s="23">
        <v>10000</v>
      </c>
      <c r="S28" s="51">
        <v>10000</v>
      </c>
      <c r="T28" s="46" t="s">
        <v>28</v>
      </c>
      <c r="U28" s="1"/>
      <c r="V28" s="1"/>
      <c r="W28" s="1"/>
      <c r="X28" s="10"/>
    </row>
    <row r="29" spans="1:24" ht="51" x14ac:dyDescent="0.2">
      <c r="A29" s="7">
        <f t="shared" si="4"/>
        <v>19</v>
      </c>
      <c r="B29" s="8" t="s">
        <v>62</v>
      </c>
      <c r="C29" s="8" t="s">
        <v>63</v>
      </c>
      <c r="D29" s="8" t="s">
        <v>10</v>
      </c>
      <c r="E29" s="31">
        <f t="shared" ref="E29:F29" si="56">H29+J29</f>
        <v>865295.11</v>
      </c>
      <c r="F29" s="31">
        <f t="shared" si="56"/>
        <v>752806.63</v>
      </c>
      <c r="G29" s="31">
        <f t="shared" si="1"/>
        <v>112488.47999999998</v>
      </c>
      <c r="H29" s="23">
        <v>692236</v>
      </c>
      <c r="I29" s="49">
        <v>602245.23</v>
      </c>
      <c r="J29" s="31">
        <f t="shared" ref="J29:K29" si="57">L29+N29</f>
        <v>173059.11</v>
      </c>
      <c r="K29" s="31">
        <f t="shared" si="57"/>
        <v>150561.4</v>
      </c>
      <c r="L29" s="26">
        <v>86529.55</v>
      </c>
      <c r="M29" s="50">
        <v>75280.7</v>
      </c>
      <c r="N29" s="38">
        <f t="shared" ref="N29:O29" si="58">P29+R29</f>
        <v>86529.56</v>
      </c>
      <c r="O29" s="31">
        <f t="shared" si="58"/>
        <v>75280.7</v>
      </c>
      <c r="P29" s="26">
        <v>76529.56</v>
      </c>
      <c r="Q29" s="50">
        <v>65280.7</v>
      </c>
      <c r="R29" s="23">
        <v>10000</v>
      </c>
      <c r="S29" s="51">
        <v>10000</v>
      </c>
      <c r="T29" s="46" t="s">
        <v>28</v>
      </c>
      <c r="U29" s="1"/>
      <c r="V29" s="1"/>
      <c r="W29" s="1"/>
      <c r="X29" s="10"/>
    </row>
    <row r="30" spans="1:24" ht="76.5" x14ac:dyDescent="0.2">
      <c r="A30" s="7">
        <f t="shared" si="4"/>
        <v>20</v>
      </c>
      <c r="B30" s="8" t="s">
        <v>64</v>
      </c>
      <c r="C30" s="8" t="s">
        <v>63</v>
      </c>
      <c r="D30" s="8" t="s">
        <v>9</v>
      </c>
      <c r="E30" s="31">
        <f t="shared" ref="E30:F30" si="59">H30+J30</f>
        <v>1660307.51</v>
      </c>
      <c r="F30" s="31">
        <f t="shared" si="59"/>
        <v>1535784.4100000001</v>
      </c>
      <c r="G30" s="31">
        <f t="shared" si="1"/>
        <v>124523.09999999986</v>
      </c>
      <c r="H30" s="23">
        <v>1297595</v>
      </c>
      <c r="I30" s="23">
        <v>1200275.3500000001</v>
      </c>
      <c r="J30" s="31">
        <f t="shared" ref="J30:K30" si="60">L30+N30</f>
        <v>362712.51</v>
      </c>
      <c r="K30" s="31">
        <f t="shared" si="60"/>
        <v>335509.06</v>
      </c>
      <c r="L30" s="26">
        <v>273950</v>
      </c>
      <c r="M30" s="26">
        <v>253403.74</v>
      </c>
      <c r="N30" s="38">
        <f t="shared" ref="N30:O30" si="61">P30+R30</f>
        <v>88762.51</v>
      </c>
      <c r="O30" s="31">
        <f t="shared" si="61"/>
        <v>82105.320000000007</v>
      </c>
      <c r="P30" s="26">
        <v>73762.509999999995</v>
      </c>
      <c r="Q30" s="26">
        <v>67105.320000000007</v>
      </c>
      <c r="R30" s="26">
        <v>15000</v>
      </c>
      <c r="S30" s="22">
        <v>15000</v>
      </c>
      <c r="T30" s="46" t="s">
        <v>28</v>
      </c>
      <c r="U30" s="1"/>
      <c r="V30" s="1"/>
      <c r="W30" s="1"/>
      <c r="X30" s="10"/>
    </row>
    <row r="31" spans="1:24" ht="51" x14ac:dyDescent="0.2">
      <c r="A31" s="7">
        <f t="shared" si="4"/>
        <v>21</v>
      </c>
      <c r="B31" s="8" t="s">
        <v>65</v>
      </c>
      <c r="C31" s="8" t="s">
        <v>66</v>
      </c>
      <c r="D31" s="8" t="s">
        <v>10</v>
      </c>
      <c r="E31" s="31">
        <f t="shared" ref="E31:F31" si="62">H31+J31</f>
        <v>938617</v>
      </c>
      <c r="F31" s="31">
        <f t="shared" si="62"/>
        <v>896379.19</v>
      </c>
      <c r="G31" s="31">
        <f t="shared" si="1"/>
        <v>42237.810000000056</v>
      </c>
      <c r="H31" s="23">
        <v>750000</v>
      </c>
      <c r="I31" s="49">
        <v>716249.96</v>
      </c>
      <c r="J31" s="31">
        <f t="shared" ref="J31:K31" si="63">L31+N31</f>
        <v>188617</v>
      </c>
      <c r="K31" s="31">
        <f t="shared" si="63"/>
        <v>180129.22999999998</v>
      </c>
      <c r="L31" s="26">
        <v>97000</v>
      </c>
      <c r="M31" s="50">
        <v>92635</v>
      </c>
      <c r="N31" s="38">
        <f t="shared" ref="N31:O31" si="64">P31+R31</f>
        <v>91617</v>
      </c>
      <c r="O31" s="31">
        <f t="shared" si="64"/>
        <v>87494.23</v>
      </c>
      <c r="P31" s="26">
        <v>91617</v>
      </c>
      <c r="Q31" s="50">
        <v>87494.23</v>
      </c>
      <c r="R31" s="23">
        <v>0</v>
      </c>
      <c r="S31" s="22">
        <v>0</v>
      </c>
      <c r="T31" s="46" t="s">
        <v>28</v>
      </c>
      <c r="U31" s="1"/>
      <c r="V31" s="1"/>
      <c r="W31" s="1"/>
      <c r="X31" s="10"/>
    </row>
    <row r="32" spans="1:24" ht="51" x14ac:dyDescent="0.2">
      <c r="A32" s="7">
        <f t="shared" si="4"/>
        <v>22</v>
      </c>
      <c r="B32" s="8" t="s">
        <v>67</v>
      </c>
      <c r="C32" s="8" t="s">
        <v>66</v>
      </c>
      <c r="D32" s="8" t="s">
        <v>9</v>
      </c>
      <c r="E32" s="31">
        <f t="shared" ref="E32:F32" si="65">H32+J32</f>
        <v>2258746</v>
      </c>
      <c r="F32" s="31">
        <f t="shared" si="65"/>
        <v>2247452.27</v>
      </c>
      <c r="G32" s="31">
        <f t="shared" si="1"/>
        <v>11293.729999999981</v>
      </c>
      <c r="H32" s="23">
        <v>1800000</v>
      </c>
      <c r="I32" s="49">
        <v>1791000</v>
      </c>
      <c r="J32" s="31">
        <f t="shared" ref="J32:K32" si="66">L32+N32</f>
        <v>458746</v>
      </c>
      <c r="K32" s="31">
        <f t="shared" si="66"/>
        <v>456452.27</v>
      </c>
      <c r="L32" s="26">
        <v>297000</v>
      </c>
      <c r="M32" s="50">
        <v>295515</v>
      </c>
      <c r="N32" s="38">
        <f t="shared" ref="N32:O32" si="67">P32+R32</f>
        <v>161746</v>
      </c>
      <c r="O32" s="31">
        <f t="shared" si="67"/>
        <v>160937.26999999999</v>
      </c>
      <c r="P32" s="26">
        <v>161746</v>
      </c>
      <c r="Q32" s="50">
        <v>160937.26999999999</v>
      </c>
      <c r="R32" s="23">
        <v>0</v>
      </c>
      <c r="S32" s="22">
        <v>0</v>
      </c>
      <c r="T32" s="46" t="s">
        <v>28</v>
      </c>
      <c r="U32" s="1"/>
      <c r="V32" s="1"/>
      <c r="W32" s="1"/>
      <c r="X32" s="10"/>
    </row>
    <row r="33" spans="1:24" ht="51" x14ac:dyDescent="0.2">
      <c r="A33" s="7">
        <f t="shared" si="4"/>
        <v>23</v>
      </c>
      <c r="B33" s="8" t="s">
        <v>68</v>
      </c>
      <c r="C33" s="8" t="s">
        <v>66</v>
      </c>
      <c r="D33" s="8" t="s">
        <v>9</v>
      </c>
      <c r="E33" s="31">
        <f t="shared" ref="E33:F33" si="68">H33+J33</f>
        <v>298100</v>
      </c>
      <c r="F33" s="31">
        <f t="shared" si="68"/>
        <v>290000</v>
      </c>
      <c r="G33" s="31">
        <f t="shared" si="1"/>
        <v>8100</v>
      </c>
      <c r="H33" s="23">
        <v>238000</v>
      </c>
      <c r="I33" s="49">
        <v>231530</v>
      </c>
      <c r="J33" s="31">
        <f t="shared" ref="J33:K33" si="69">L33+N33</f>
        <v>60100</v>
      </c>
      <c r="K33" s="31">
        <f t="shared" si="69"/>
        <v>58470</v>
      </c>
      <c r="L33" s="26">
        <v>30300</v>
      </c>
      <c r="M33" s="50">
        <v>29480</v>
      </c>
      <c r="N33" s="38">
        <f t="shared" ref="N33:O33" si="70">P33+R33</f>
        <v>29800</v>
      </c>
      <c r="O33" s="31">
        <f t="shared" si="70"/>
        <v>28990</v>
      </c>
      <c r="P33" s="26">
        <v>29800</v>
      </c>
      <c r="Q33" s="50">
        <v>28990</v>
      </c>
      <c r="R33" s="23">
        <v>0</v>
      </c>
      <c r="S33" s="22">
        <v>0</v>
      </c>
      <c r="T33" s="46" t="s">
        <v>28</v>
      </c>
      <c r="U33" s="1"/>
      <c r="V33" s="1"/>
      <c r="W33" s="1"/>
      <c r="X33" s="10"/>
    </row>
    <row r="34" spans="1:24" ht="63.75" x14ac:dyDescent="0.2">
      <c r="A34" s="7">
        <f t="shared" si="4"/>
        <v>24</v>
      </c>
      <c r="B34" s="8" t="s">
        <v>69</v>
      </c>
      <c r="C34" s="8" t="s">
        <v>70</v>
      </c>
      <c r="D34" s="8" t="s">
        <v>37</v>
      </c>
      <c r="E34" s="31">
        <f t="shared" ref="E34:F34" si="71">H34+J34</f>
        <v>5950000</v>
      </c>
      <c r="F34" s="31">
        <f t="shared" si="71"/>
        <v>4551750</v>
      </c>
      <c r="G34" s="31">
        <f t="shared" si="1"/>
        <v>1398250</v>
      </c>
      <c r="H34" s="23">
        <v>4760000</v>
      </c>
      <c r="I34" s="49">
        <v>3641400</v>
      </c>
      <c r="J34" s="31">
        <f t="shared" ref="J34:K34" si="72">L34+N34</f>
        <v>1190000</v>
      </c>
      <c r="K34" s="31">
        <f t="shared" si="72"/>
        <v>910350</v>
      </c>
      <c r="L34" s="26">
        <v>1000000</v>
      </c>
      <c r="M34" s="50">
        <v>765000</v>
      </c>
      <c r="N34" s="38">
        <f t="shared" ref="N34:O34" si="73">P34+R34</f>
        <v>190000</v>
      </c>
      <c r="O34" s="31">
        <f t="shared" si="73"/>
        <v>145350</v>
      </c>
      <c r="P34" s="26">
        <v>190000</v>
      </c>
      <c r="Q34" s="50">
        <v>145350</v>
      </c>
      <c r="R34" s="23">
        <v>0</v>
      </c>
      <c r="S34" s="22">
        <v>0</v>
      </c>
      <c r="T34" s="46" t="s">
        <v>28</v>
      </c>
      <c r="U34" s="1"/>
      <c r="V34" s="1"/>
      <c r="W34" s="1"/>
      <c r="X34" s="10"/>
    </row>
    <row r="35" spans="1:24" ht="63.75" x14ac:dyDescent="0.2">
      <c r="A35" s="7">
        <f t="shared" si="4"/>
        <v>25</v>
      </c>
      <c r="B35" s="8" t="s">
        <v>71</v>
      </c>
      <c r="C35" s="8" t="s">
        <v>72</v>
      </c>
      <c r="D35" s="8" t="s">
        <v>37</v>
      </c>
      <c r="E35" s="31">
        <f t="shared" ref="E35:F35" si="74">H35+J35</f>
        <v>1187999.1200000001</v>
      </c>
      <c r="F35" s="31">
        <f t="shared" si="74"/>
        <v>890746.45</v>
      </c>
      <c r="G35" s="31">
        <f t="shared" si="1"/>
        <v>297252.67000000016</v>
      </c>
      <c r="H35" s="23">
        <v>950000</v>
      </c>
      <c r="I35" s="49">
        <v>712297</v>
      </c>
      <c r="J35" s="31">
        <f t="shared" ref="J35:K35" si="75">L35+N35</f>
        <v>237999.12</v>
      </c>
      <c r="K35" s="31">
        <f t="shared" si="75"/>
        <v>178449.45</v>
      </c>
      <c r="L35" s="26">
        <v>178000</v>
      </c>
      <c r="M35" s="50">
        <v>133462</v>
      </c>
      <c r="N35" s="38">
        <f t="shared" ref="N35:O35" si="76">P35+R35</f>
        <v>59999.12</v>
      </c>
      <c r="O35" s="31">
        <f t="shared" si="76"/>
        <v>44987.45</v>
      </c>
      <c r="P35" s="26">
        <v>59999.12</v>
      </c>
      <c r="Q35" s="50">
        <v>44987.45</v>
      </c>
      <c r="R35" s="23">
        <v>0</v>
      </c>
      <c r="S35" s="22">
        <v>0</v>
      </c>
      <c r="T35" s="46" t="s">
        <v>28</v>
      </c>
      <c r="U35" s="1"/>
      <c r="V35" s="1"/>
      <c r="W35" s="1"/>
      <c r="X35" s="10"/>
    </row>
    <row r="36" spans="1:24" ht="63.75" x14ac:dyDescent="0.2">
      <c r="A36" s="7">
        <f t="shared" si="4"/>
        <v>26</v>
      </c>
      <c r="B36" s="8" t="s">
        <v>73</v>
      </c>
      <c r="C36" s="8" t="s">
        <v>72</v>
      </c>
      <c r="D36" s="8" t="s">
        <v>29</v>
      </c>
      <c r="E36" s="31">
        <f t="shared" ref="E36:F36" si="77">H36+J36</f>
        <v>2506672.9</v>
      </c>
      <c r="F36" s="31">
        <f t="shared" si="77"/>
        <v>2218405.62</v>
      </c>
      <c r="G36" s="31">
        <f t="shared" si="1"/>
        <v>288267.2799999998</v>
      </c>
      <c r="H36" s="23">
        <v>2000000</v>
      </c>
      <c r="I36" s="23">
        <v>1760000.09</v>
      </c>
      <c r="J36" s="31">
        <f t="shared" ref="J36:K36" si="78">L36+N36</f>
        <v>506672.9</v>
      </c>
      <c r="K36" s="31">
        <f t="shared" si="78"/>
        <v>458405.53</v>
      </c>
      <c r="L36" s="26">
        <v>250000</v>
      </c>
      <c r="M36" s="26">
        <v>232533</v>
      </c>
      <c r="N36" s="38">
        <f t="shared" ref="N36:O36" si="79">P36+R36</f>
        <v>256672.9</v>
      </c>
      <c r="O36" s="31">
        <f t="shared" si="79"/>
        <v>225872.53</v>
      </c>
      <c r="P36" s="26">
        <v>256672.9</v>
      </c>
      <c r="Q36" s="26">
        <v>225872.53</v>
      </c>
      <c r="R36" s="23">
        <v>0</v>
      </c>
      <c r="S36" s="22">
        <v>0</v>
      </c>
      <c r="T36" s="46"/>
      <c r="U36" s="1"/>
      <c r="V36" s="1"/>
      <c r="W36" s="1"/>
      <c r="X36" s="10"/>
    </row>
    <row r="37" spans="1:24" ht="51" x14ac:dyDescent="0.2">
      <c r="A37" s="7">
        <f t="shared" si="4"/>
        <v>27</v>
      </c>
      <c r="B37" s="8" t="s">
        <v>74</v>
      </c>
      <c r="C37" s="8" t="s">
        <v>72</v>
      </c>
      <c r="D37" s="8" t="s">
        <v>9</v>
      </c>
      <c r="E37" s="31">
        <f t="shared" ref="E37:F37" si="80">H37+J37</f>
        <v>894370.8</v>
      </c>
      <c r="F37" s="31">
        <f t="shared" si="80"/>
        <v>778102.7</v>
      </c>
      <c r="G37" s="31">
        <f t="shared" si="1"/>
        <v>116268.10000000009</v>
      </c>
      <c r="H37" s="23">
        <v>700000</v>
      </c>
      <c r="I37" s="49">
        <v>609000.07999999996</v>
      </c>
      <c r="J37" s="31">
        <f t="shared" ref="J37:K37" si="81">L37+N37</f>
        <v>194370.8</v>
      </c>
      <c r="K37" s="31">
        <f t="shared" si="81"/>
        <v>169102.62</v>
      </c>
      <c r="L37" s="26">
        <v>100000</v>
      </c>
      <c r="M37" s="50">
        <v>87000.01</v>
      </c>
      <c r="N37" s="38">
        <f t="shared" ref="N37:O37" si="82">P37+R37</f>
        <v>94370.8</v>
      </c>
      <c r="O37" s="31">
        <f t="shared" si="82"/>
        <v>82102.61</v>
      </c>
      <c r="P37" s="26">
        <v>94370.8</v>
      </c>
      <c r="Q37" s="50">
        <v>82102.61</v>
      </c>
      <c r="R37" s="23">
        <v>0</v>
      </c>
      <c r="S37" s="22">
        <v>0</v>
      </c>
      <c r="T37" s="46" t="s">
        <v>28</v>
      </c>
      <c r="U37" s="1"/>
      <c r="V37" s="1"/>
      <c r="W37" s="1"/>
      <c r="X37" s="10"/>
    </row>
    <row r="38" spans="1:24" ht="51" x14ac:dyDescent="0.2">
      <c r="A38" s="7">
        <f t="shared" si="4"/>
        <v>28</v>
      </c>
      <c r="B38" s="8" t="s">
        <v>75</v>
      </c>
      <c r="C38" s="8" t="s">
        <v>72</v>
      </c>
      <c r="D38" s="8" t="s">
        <v>9</v>
      </c>
      <c r="E38" s="31">
        <f t="shared" ref="E38:F38" si="83">H38+J38</f>
        <v>944685.6</v>
      </c>
      <c r="F38" s="31">
        <f t="shared" si="83"/>
        <v>793535.84</v>
      </c>
      <c r="G38" s="31">
        <f t="shared" si="1"/>
        <v>151149.76000000001</v>
      </c>
      <c r="H38" s="23">
        <v>750000</v>
      </c>
      <c r="I38" s="49">
        <v>629999.94999999995</v>
      </c>
      <c r="J38" s="31">
        <f t="shared" ref="J38:K38" si="84">L38+N38</f>
        <v>194685.6</v>
      </c>
      <c r="K38" s="31">
        <f t="shared" si="84"/>
        <v>163535.89000000001</v>
      </c>
      <c r="L38" s="26">
        <v>100000</v>
      </c>
      <c r="M38" s="50">
        <v>83999.99</v>
      </c>
      <c r="N38" s="38">
        <f t="shared" ref="N38:O38" si="85">P38+R38</f>
        <v>94685.6</v>
      </c>
      <c r="O38" s="31">
        <f t="shared" si="85"/>
        <v>79535.899999999994</v>
      </c>
      <c r="P38" s="26">
        <v>94685.6</v>
      </c>
      <c r="Q38" s="50">
        <v>79535.899999999994</v>
      </c>
      <c r="R38" s="23">
        <v>0</v>
      </c>
      <c r="S38" s="22">
        <v>0</v>
      </c>
      <c r="T38" s="46" t="s">
        <v>28</v>
      </c>
      <c r="U38" s="1"/>
      <c r="V38" s="1"/>
      <c r="W38" s="1"/>
      <c r="X38" s="10"/>
    </row>
    <row r="39" spans="1:24" ht="63.75" x14ac:dyDescent="0.2">
      <c r="A39" s="7">
        <f t="shared" si="4"/>
        <v>29</v>
      </c>
      <c r="B39" s="8" t="s">
        <v>76</v>
      </c>
      <c r="C39" s="8" t="s">
        <v>72</v>
      </c>
      <c r="D39" s="8" t="s">
        <v>9</v>
      </c>
      <c r="E39" s="31">
        <f t="shared" ref="E39:F39" si="86">H39+J39</f>
        <v>819246</v>
      </c>
      <c r="F39" s="31">
        <f t="shared" si="86"/>
        <v>667685.49</v>
      </c>
      <c r="G39" s="31">
        <f t="shared" si="1"/>
        <v>151560.51</v>
      </c>
      <c r="H39" s="23">
        <v>655396.80000000005</v>
      </c>
      <c r="I39" s="49">
        <v>534148.4</v>
      </c>
      <c r="J39" s="31">
        <f t="shared" ref="J39:K39" si="87">L39+N39</f>
        <v>163849.20000000001</v>
      </c>
      <c r="K39" s="31">
        <f t="shared" si="87"/>
        <v>133537.09</v>
      </c>
      <c r="L39" s="26">
        <v>84163.6</v>
      </c>
      <c r="M39" s="50">
        <v>68593.33</v>
      </c>
      <c r="N39" s="38">
        <f t="shared" ref="N39:O39" si="88">P39+R39</f>
        <v>79685.600000000006</v>
      </c>
      <c r="O39" s="31">
        <f t="shared" si="88"/>
        <v>64943.76</v>
      </c>
      <c r="P39" s="26">
        <v>79685.600000000006</v>
      </c>
      <c r="Q39" s="50">
        <v>64943.76</v>
      </c>
      <c r="R39" s="23">
        <v>0</v>
      </c>
      <c r="S39" s="22">
        <v>0</v>
      </c>
      <c r="T39" s="46" t="s">
        <v>28</v>
      </c>
      <c r="U39" s="1"/>
      <c r="V39" s="1"/>
      <c r="W39" s="1"/>
      <c r="X39" s="10"/>
    </row>
    <row r="40" spans="1:24" ht="51" x14ac:dyDescent="0.2">
      <c r="A40" s="7">
        <f t="shared" si="4"/>
        <v>30</v>
      </c>
      <c r="B40" s="8" t="s">
        <v>77</v>
      </c>
      <c r="C40" s="8" t="s">
        <v>38</v>
      </c>
      <c r="D40" s="8" t="s">
        <v>9</v>
      </c>
      <c r="E40" s="31">
        <f t="shared" ref="E40:F40" si="89">H40+J40</f>
        <v>1221082</v>
      </c>
      <c r="F40" s="31">
        <f t="shared" si="89"/>
        <v>1202765.77</v>
      </c>
      <c r="G40" s="31">
        <f t="shared" si="1"/>
        <v>18316.229999999981</v>
      </c>
      <c r="H40" s="23">
        <v>970000</v>
      </c>
      <c r="I40" s="49">
        <v>955450</v>
      </c>
      <c r="J40" s="31">
        <f t="shared" ref="J40:K40" si="90">L40+N40</f>
        <v>251082</v>
      </c>
      <c r="K40" s="31">
        <f t="shared" si="90"/>
        <v>247315.77000000002</v>
      </c>
      <c r="L40" s="26">
        <v>140000</v>
      </c>
      <c r="M40" s="50">
        <v>137900</v>
      </c>
      <c r="N40" s="38">
        <f t="shared" ref="N40:O40" si="91">P40+R40</f>
        <v>111082</v>
      </c>
      <c r="O40" s="31">
        <f t="shared" si="91"/>
        <v>109415.77</v>
      </c>
      <c r="P40" s="26">
        <v>111082</v>
      </c>
      <c r="Q40" s="50">
        <v>109415.77</v>
      </c>
      <c r="R40" s="23">
        <v>0</v>
      </c>
      <c r="S40" s="22">
        <v>0</v>
      </c>
      <c r="T40" s="46" t="s">
        <v>28</v>
      </c>
      <c r="U40" s="1"/>
      <c r="V40" s="1"/>
      <c r="W40" s="1"/>
      <c r="X40" s="10"/>
    </row>
    <row r="41" spans="1:24" ht="51" x14ac:dyDescent="0.2">
      <c r="A41" s="7">
        <f t="shared" si="4"/>
        <v>31</v>
      </c>
      <c r="B41" s="8" t="s">
        <v>78</v>
      </c>
      <c r="C41" s="8" t="s">
        <v>38</v>
      </c>
      <c r="D41" s="8" t="s">
        <v>9</v>
      </c>
      <c r="E41" s="31">
        <f t="shared" ref="E41:F41" si="92">H41+J41</f>
        <v>1406735</v>
      </c>
      <c r="F41" s="31">
        <f t="shared" si="92"/>
        <v>1181657.24</v>
      </c>
      <c r="G41" s="31">
        <f t="shared" si="1"/>
        <v>225077.76000000001</v>
      </c>
      <c r="H41" s="23">
        <v>1100000</v>
      </c>
      <c r="I41" s="49">
        <v>923999.87</v>
      </c>
      <c r="J41" s="31">
        <f t="shared" ref="J41:K41" si="93">L41+N41</f>
        <v>306735</v>
      </c>
      <c r="K41" s="31">
        <f t="shared" si="93"/>
        <v>257657.37</v>
      </c>
      <c r="L41" s="26">
        <v>230000</v>
      </c>
      <c r="M41" s="50">
        <v>193199.98</v>
      </c>
      <c r="N41" s="38">
        <f t="shared" ref="N41:O41" si="94">P41+R41</f>
        <v>76735</v>
      </c>
      <c r="O41" s="31">
        <f t="shared" si="94"/>
        <v>64457.39</v>
      </c>
      <c r="P41" s="26">
        <v>76735</v>
      </c>
      <c r="Q41" s="50">
        <v>64457.39</v>
      </c>
      <c r="R41" s="23">
        <v>0</v>
      </c>
      <c r="S41" s="22">
        <v>0</v>
      </c>
      <c r="T41" s="46" t="s">
        <v>28</v>
      </c>
      <c r="U41" s="1"/>
      <c r="V41" s="1"/>
      <c r="W41" s="1"/>
      <c r="X41" s="10"/>
    </row>
    <row r="42" spans="1:24" ht="51" x14ac:dyDescent="0.2">
      <c r="A42" s="7">
        <f t="shared" si="4"/>
        <v>32</v>
      </c>
      <c r="B42" s="8" t="s">
        <v>79</v>
      </c>
      <c r="C42" s="8" t="s">
        <v>38</v>
      </c>
      <c r="D42" s="8" t="s">
        <v>9</v>
      </c>
      <c r="E42" s="31">
        <f t="shared" ref="E42:F42" si="95">H42+J42</f>
        <v>649320</v>
      </c>
      <c r="F42" s="31">
        <f t="shared" si="95"/>
        <v>542182.19999999995</v>
      </c>
      <c r="G42" s="31">
        <f t="shared" si="1"/>
        <v>107137.80000000005</v>
      </c>
      <c r="H42" s="23">
        <v>510000</v>
      </c>
      <c r="I42" s="49">
        <v>425850</v>
      </c>
      <c r="J42" s="31">
        <f t="shared" ref="J42:K42" si="96">L42+N42</f>
        <v>139320</v>
      </c>
      <c r="K42" s="31">
        <f t="shared" si="96"/>
        <v>116332.2</v>
      </c>
      <c r="L42" s="26">
        <v>100000</v>
      </c>
      <c r="M42" s="50">
        <v>83500</v>
      </c>
      <c r="N42" s="38">
        <f t="shared" ref="N42:O42" si="97">P42+R42</f>
        <v>39320</v>
      </c>
      <c r="O42" s="31">
        <f t="shared" si="97"/>
        <v>32832.199999999997</v>
      </c>
      <c r="P42" s="26">
        <v>39320</v>
      </c>
      <c r="Q42" s="50">
        <v>32832.199999999997</v>
      </c>
      <c r="R42" s="23">
        <v>0</v>
      </c>
      <c r="S42" s="22">
        <v>0</v>
      </c>
      <c r="T42" s="46" t="s">
        <v>28</v>
      </c>
      <c r="U42" s="1"/>
      <c r="V42" s="1"/>
      <c r="W42" s="1"/>
      <c r="X42" s="10"/>
    </row>
    <row r="43" spans="1:24" ht="51" x14ac:dyDescent="0.2">
      <c r="A43" s="7">
        <f t="shared" si="4"/>
        <v>33</v>
      </c>
      <c r="B43" s="8" t="s">
        <v>80</v>
      </c>
      <c r="C43" s="8" t="s">
        <v>81</v>
      </c>
      <c r="D43" s="8" t="s">
        <v>9</v>
      </c>
      <c r="E43" s="31">
        <f t="shared" ref="E43:F43" si="98">H43+J43</f>
        <v>394586.4</v>
      </c>
      <c r="F43" s="31">
        <f t="shared" si="98"/>
        <v>380000</v>
      </c>
      <c r="G43" s="31">
        <f t="shared" si="1"/>
        <v>14586.400000000023</v>
      </c>
      <c r="H43" s="23">
        <v>315000</v>
      </c>
      <c r="I43" s="49">
        <v>303354</v>
      </c>
      <c r="J43" s="31">
        <f t="shared" ref="J43:K43" si="99">L43+N43</f>
        <v>79586.399999999994</v>
      </c>
      <c r="K43" s="31">
        <f t="shared" si="99"/>
        <v>76646</v>
      </c>
      <c r="L43" s="26">
        <v>39600</v>
      </c>
      <c r="M43" s="50">
        <v>38136.75</v>
      </c>
      <c r="N43" s="38">
        <f t="shared" ref="N43:O43" si="100">P43+R43</f>
        <v>39986.400000000001</v>
      </c>
      <c r="O43" s="31">
        <f t="shared" si="100"/>
        <v>38509.25</v>
      </c>
      <c r="P43" s="26">
        <v>39986.400000000001</v>
      </c>
      <c r="Q43" s="50">
        <v>38509.25</v>
      </c>
      <c r="R43" s="26">
        <v>0</v>
      </c>
      <c r="S43" s="22">
        <v>0</v>
      </c>
      <c r="T43" s="46" t="s">
        <v>28</v>
      </c>
      <c r="U43" s="1"/>
      <c r="V43" s="1"/>
      <c r="W43" s="1"/>
      <c r="X43" s="10"/>
    </row>
    <row r="44" spans="1:24" ht="51" x14ac:dyDescent="0.2">
      <c r="A44" s="7">
        <f t="shared" si="4"/>
        <v>34</v>
      </c>
      <c r="B44" s="8" t="s">
        <v>82</v>
      </c>
      <c r="C44" s="8" t="s">
        <v>81</v>
      </c>
      <c r="D44" s="8" t="s">
        <v>9</v>
      </c>
      <c r="E44" s="31">
        <f t="shared" ref="E44:F44" si="101">H44+J44</f>
        <v>591855.6</v>
      </c>
      <c r="F44" s="31">
        <f t="shared" si="101"/>
        <v>570000</v>
      </c>
      <c r="G44" s="31">
        <f t="shared" si="1"/>
        <v>21855.599999999977</v>
      </c>
      <c r="H44" s="23">
        <v>473000</v>
      </c>
      <c r="I44" s="49">
        <v>455544</v>
      </c>
      <c r="J44" s="31">
        <f t="shared" ref="J44:K44" si="102">L44+N44</f>
        <v>118855.6</v>
      </c>
      <c r="K44" s="31">
        <f t="shared" si="102"/>
        <v>114456</v>
      </c>
      <c r="L44" s="26">
        <v>60400</v>
      </c>
      <c r="M44" s="50">
        <v>58166.54</v>
      </c>
      <c r="N44" s="38">
        <f t="shared" ref="N44:O44" si="103">P44+R44</f>
        <v>58455.6</v>
      </c>
      <c r="O44" s="31">
        <f t="shared" si="103"/>
        <v>56289.46</v>
      </c>
      <c r="P44" s="26">
        <v>38455.599999999999</v>
      </c>
      <c r="Q44" s="50">
        <v>36289.46</v>
      </c>
      <c r="R44" s="26">
        <v>20000</v>
      </c>
      <c r="S44" s="51">
        <v>20000</v>
      </c>
      <c r="T44" s="46" t="s">
        <v>28</v>
      </c>
      <c r="U44" s="1"/>
      <c r="V44" s="1"/>
      <c r="W44" s="1"/>
      <c r="X44" s="10"/>
    </row>
    <row r="45" spans="1:24" ht="63.75" x14ac:dyDescent="0.2">
      <c r="A45" s="7">
        <f t="shared" si="4"/>
        <v>35</v>
      </c>
      <c r="B45" s="8" t="s">
        <v>83</v>
      </c>
      <c r="C45" s="8" t="s">
        <v>41</v>
      </c>
      <c r="D45" s="8" t="s">
        <v>9</v>
      </c>
      <c r="E45" s="31">
        <f t="shared" ref="E45:F45" si="104">H45+J45</f>
        <v>526403</v>
      </c>
      <c r="F45" s="31">
        <f t="shared" si="104"/>
        <v>525000</v>
      </c>
      <c r="G45" s="31">
        <f t="shared" si="1"/>
        <v>1403</v>
      </c>
      <c r="H45" s="23">
        <v>420000</v>
      </c>
      <c r="I45" s="49">
        <v>418880</v>
      </c>
      <c r="J45" s="31">
        <f t="shared" ref="J45:K45" si="105">L45+N45</f>
        <v>106403</v>
      </c>
      <c r="K45" s="31">
        <f t="shared" si="105"/>
        <v>106120</v>
      </c>
      <c r="L45" s="26">
        <v>80000</v>
      </c>
      <c r="M45" s="50">
        <v>79780</v>
      </c>
      <c r="N45" s="38">
        <f t="shared" ref="N45:O45" si="106">P45+R45</f>
        <v>26403</v>
      </c>
      <c r="O45" s="31">
        <f t="shared" si="106"/>
        <v>26340</v>
      </c>
      <c r="P45" s="26">
        <v>26403</v>
      </c>
      <c r="Q45" s="50">
        <v>26340</v>
      </c>
      <c r="R45" s="23">
        <v>0</v>
      </c>
      <c r="S45" s="22">
        <v>0</v>
      </c>
      <c r="T45" s="46" t="s">
        <v>28</v>
      </c>
      <c r="U45" s="1"/>
      <c r="V45" s="1"/>
      <c r="W45" s="1"/>
      <c r="X45" s="10"/>
    </row>
    <row r="46" spans="1:24" ht="51" x14ac:dyDescent="0.2">
      <c r="A46" s="7">
        <f t="shared" si="4"/>
        <v>36</v>
      </c>
      <c r="B46" s="8" t="s">
        <v>84</v>
      </c>
      <c r="C46" s="8" t="s">
        <v>46</v>
      </c>
      <c r="D46" s="8" t="s">
        <v>9</v>
      </c>
      <c r="E46" s="31">
        <f t="shared" ref="E46:F46" si="107">H46+J46</f>
        <v>1506434.4</v>
      </c>
      <c r="F46" s="31">
        <f t="shared" si="107"/>
        <v>1295533.6400000001</v>
      </c>
      <c r="G46" s="31">
        <f t="shared" si="1"/>
        <v>210900.75999999978</v>
      </c>
      <c r="H46" s="23">
        <v>1200000</v>
      </c>
      <c r="I46" s="49">
        <v>1032000.05</v>
      </c>
      <c r="J46" s="31">
        <f t="shared" ref="J46:K46" si="108">L46+N46</f>
        <v>306434.40000000002</v>
      </c>
      <c r="K46" s="31">
        <f t="shared" si="108"/>
        <v>263533.58999999997</v>
      </c>
      <c r="L46" s="26">
        <v>231000</v>
      </c>
      <c r="M46" s="50">
        <v>198660</v>
      </c>
      <c r="N46" s="38">
        <f t="shared" ref="N46:O46" si="109">P46+R46</f>
        <v>75434.399999999994</v>
      </c>
      <c r="O46" s="31">
        <f t="shared" si="109"/>
        <v>64873.59</v>
      </c>
      <c r="P46" s="26">
        <v>75434.399999999994</v>
      </c>
      <c r="Q46" s="50">
        <v>64873.59</v>
      </c>
      <c r="R46" s="23">
        <v>0</v>
      </c>
      <c r="S46" s="22">
        <v>0</v>
      </c>
      <c r="T46" s="46" t="s">
        <v>28</v>
      </c>
      <c r="U46" s="1"/>
      <c r="V46" s="1"/>
      <c r="W46" s="1"/>
      <c r="X46" s="10"/>
    </row>
    <row r="47" spans="1:24" ht="51" x14ac:dyDescent="0.2">
      <c r="A47" s="7">
        <f t="shared" si="4"/>
        <v>37</v>
      </c>
      <c r="B47" s="8" t="s">
        <v>85</v>
      </c>
      <c r="C47" s="8" t="s">
        <v>46</v>
      </c>
      <c r="D47" s="8" t="s">
        <v>9</v>
      </c>
      <c r="E47" s="31">
        <f t="shared" ref="E47:F47" si="110">H47+J47</f>
        <v>414765.6</v>
      </c>
      <c r="F47" s="31">
        <f t="shared" si="110"/>
        <v>390000</v>
      </c>
      <c r="G47" s="31">
        <f t="shared" si="1"/>
        <v>24765.599999999977</v>
      </c>
      <c r="H47" s="23">
        <v>330000</v>
      </c>
      <c r="I47" s="49">
        <v>310290</v>
      </c>
      <c r="J47" s="31">
        <f t="shared" ref="J47:K47" si="111">L47+N47</f>
        <v>84765.6</v>
      </c>
      <c r="K47" s="31">
        <f t="shared" si="111"/>
        <v>79710</v>
      </c>
      <c r="L47" s="26">
        <v>64000</v>
      </c>
      <c r="M47" s="50">
        <v>60170</v>
      </c>
      <c r="N47" s="38">
        <f t="shared" ref="N47:O47" si="112">P47+R47</f>
        <v>20765.599999999999</v>
      </c>
      <c r="O47" s="31">
        <f t="shared" si="112"/>
        <v>19540</v>
      </c>
      <c r="P47" s="26">
        <v>20765.599999999999</v>
      </c>
      <c r="Q47" s="50">
        <v>19540</v>
      </c>
      <c r="R47" s="23">
        <v>0</v>
      </c>
      <c r="S47" s="22">
        <v>0</v>
      </c>
      <c r="T47" s="46" t="s">
        <v>28</v>
      </c>
      <c r="U47" s="1"/>
      <c r="V47" s="1"/>
      <c r="W47" s="1"/>
      <c r="X47" s="10"/>
    </row>
    <row r="48" spans="1:24" ht="63.75" x14ac:dyDescent="0.2">
      <c r="A48" s="7">
        <f t="shared" si="4"/>
        <v>38</v>
      </c>
      <c r="B48" s="8" t="s">
        <v>86</v>
      </c>
      <c r="C48" s="8" t="s">
        <v>46</v>
      </c>
      <c r="D48" s="8" t="s">
        <v>29</v>
      </c>
      <c r="E48" s="31">
        <f t="shared" ref="E48:F48" si="113">H48+J48</f>
        <v>419664</v>
      </c>
      <c r="F48" s="31">
        <f t="shared" si="113"/>
        <v>419664</v>
      </c>
      <c r="G48" s="31">
        <f t="shared" si="1"/>
        <v>0</v>
      </c>
      <c r="H48" s="23">
        <v>330000</v>
      </c>
      <c r="I48" s="49">
        <v>330000</v>
      </c>
      <c r="J48" s="31">
        <f t="shared" ref="J48:K48" si="114">L48+N48</f>
        <v>89664</v>
      </c>
      <c r="K48" s="31">
        <f t="shared" si="114"/>
        <v>89664</v>
      </c>
      <c r="L48" s="26">
        <v>69000</v>
      </c>
      <c r="M48" s="50">
        <v>69000</v>
      </c>
      <c r="N48" s="38">
        <f t="shared" ref="N48:O48" si="115">P48+R48</f>
        <v>20664</v>
      </c>
      <c r="O48" s="31">
        <f t="shared" si="115"/>
        <v>20664</v>
      </c>
      <c r="P48" s="26">
        <v>20664</v>
      </c>
      <c r="Q48" s="50">
        <v>20664</v>
      </c>
      <c r="R48" s="23">
        <v>0</v>
      </c>
      <c r="S48" s="22">
        <v>0</v>
      </c>
      <c r="T48" s="46" t="s">
        <v>28</v>
      </c>
      <c r="U48" s="1"/>
      <c r="V48" s="1"/>
      <c r="W48" s="1"/>
      <c r="X48" s="10"/>
    </row>
    <row r="49" spans="1:24" ht="51" x14ac:dyDescent="0.2">
      <c r="A49" s="7">
        <f t="shared" si="4"/>
        <v>39</v>
      </c>
      <c r="B49" s="8" t="s">
        <v>87</v>
      </c>
      <c r="C49" s="8" t="s">
        <v>72</v>
      </c>
      <c r="D49" s="8" t="s">
        <v>9</v>
      </c>
      <c r="E49" s="31">
        <f t="shared" ref="E49:F49" si="116">H49+J49</f>
        <v>838597.41</v>
      </c>
      <c r="F49" s="31">
        <f t="shared" si="116"/>
        <v>777002.3600000001</v>
      </c>
      <c r="G49" s="31">
        <f t="shared" si="1"/>
        <v>61595.04999999993</v>
      </c>
      <c r="H49" s="23">
        <v>670877</v>
      </c>
      <c r="I49" s="49">
        <v>583662.93000000005</v>
      </c>
      <c r="J49" s="31">
        <f t="shared" ref="J49:K49" si="117">L49+N49</f>
        <v>167720.41</v>
      </c>
      <c r="K49" s="31">
        <f t="shared" si="117"/>
        <v>193339.43</v>
      </c>
      <c r="L49" s="26">
        <v>83860</v>
      </c>
      <c r="M49" s="50">
        <v>120380.88</v>
      </c>
      <c r="N49" s="38">
        <f t="shared" ref="N49:O49" si="118">P49+R49</f>
        <v>83860.41</v>
      </c>
      <c r="O49" s="31">
        <f t="shared" si="118"/>
        <v>72958.55</v>
      </c>
      <c r="P49" s="26">
        <v>83860.41</v>
      </c>
      <c r="Q49" s="50">
        <v>72958.55</v>
      </c>
      <c r="R49" s="23">
        <v>0</v>
      </c>
      <c r="S49" s="22">
        <v>0</v>
      </c>
      <c r="T49" s="46" t="s">
        <v>28</v>
      </c>
      <c r="U49" s="1"/>
      <c r="V49" s="1"/>
      <c r="W49" s="1"/>
      <c r="X49" s="10"/>
    </row>
    <row r="50" spans="1:24" ht="51" x14ac:dyDescent="0.2">
      <c r="A50" s="7">
        <f t="shared" si="4"/>
        <v>40</v>
      </c>
      <c r="B50" s="8" t="s">
        <v>88</v>
      </c>
      <c r="C50" s="8" t="s">
        <v>72</v>
      </c>
      <c r="D50" s="8" t="s">
        <v>9</v>
      </c>
      <c r="E50" s="31">
        <f t="shared" ref="E50:F50" si="119">H50+J50</f>
        <v>951471.6</v>
      </c>
      <c r="F50" s="31">
        <f t="shared" si="119"/>
        <v>770691.92</v>
      </c>
      <c r="G50" s="31">
        <f t="shared" si="1"/>
        <v>180779.67999999993</v>
      </c>
      <c r="H50" s="23">
        <v>761177</v>
      </c>
      <c r="I50" s="49">
        <v>616553.31000000006</v>
      </c>
      <c r="J50" s="31">
        <f t="shared" ref="J50:K50" si="120">L50+N50</f>
        <v>190294.6</v>
      </c>
      <c r="K50" s="31">
        <f t="shared" si="120"/>
        <v>154138.60999999999</v>
      </c>
      <c r="L50" s="26">
        <v>95147</v>
      </c>
      <c r="M50" s="50">
        <v>77069.06</v>
      </c>
      <c r="N50" s="38">
        <f t="shared" ref="N50:O50" si="121">P50+R50</f>
        <v>95147.6</v>
      </c>
      <c r="O50" s="31">
        <f t="shared" si="121"/>
        <v>77069.55</v>
      </c>
      <c r="P50" s="26">
        <v>95147.6</v>
      </c>
      <c r="Q50" s="50">
        <v>77069.55</v>
      </c>
      <c r="R50" s="23">
        <v>0</v>
      </c>
      <c r="S50" s="22">
        <v>0</v>
      </c>
      <c r="T50" s="46" t="s">
        <v>28</v>
      </c>
      <c r="U50" s="1"/>
      <c r="V50" s="1"/>
      <c r="W50" s="1"/>
      <c r="X50" s="10"/>
    </row>
    <row r="51" spans="1:24" ht="51" x14ac:dyDescent="0.2">
      <c r="A51" s="7">
        <f t="shared" si="4"/>
        <v>41</v>
      </c>
      <c r="B51" s="8" t="s">
        <v>89</v>
      </c>
      <c r="C51" s="8" t="s">
        <v>38</v>
      </c>
      <c r="D51" s="8" t="s">
        <v>9</v>
      </c>
      <c r="E51" s="31">
        <f t="shared" ref="E51:F51" si="122">H51+J51</f>
        <v>805246</v>
      </c>
      <c r="F51" s="31">
        <f t="shared" si="122"/>
        <v>801219.77</v>
      </c>
      <c r="G51" s="31">
        <f t="shared" si="1"/>
        <v>4026.2299999999814</v>
      </c>
      <c r="H51" s="23">
        <v>630000</v>
      </c>
      <c r="I51" s="49">
        <v>626850</v>
      </c>
      <c r="J51" s="31">
        <f t="shared" ref="J51:K51" si="123">L51+N51</f>
        <v>175246</v>
      </c>
      <c r="K51" s="31">
        <f t="shared" si="123"/>
        <v>174369.77</v>
      </c>
      <c r="L51" s="26">
        <v>110000</v>
      </c>
      <c r="M51" s="50">
        <v>109450</v>
      </c>
      <c r="N51" s="38">
        <f t="shared" ref="N51:O51" si="124">P51+R51</f>
        <v>65246</v>
      </c>
      <c r="O51" s="31">
        <f t="shared" si="124"/>
        <v>64919.77</v>
      </c>
      <c r="P51" s="26">
        <v>65246</v>
      </c>
      <c r="Q51" s="50">
        <v>64919.77</v>
      </c>
      <c r="R51" s="23">
        <v>0</v>
      </c>
      <c r="S51" s="22">
        <v>0</v>
      </c>
      <c r="T51" s="46" t="s">
        <v>28</v>
      </c>
      <c r="U51" s="1"/>
      <c r="V51" s="1"/>
      <c r="W51" s="1"/>
      <c r="X51" s="10"/>
    </row>
    <row r="52" spans="1:24" ht="51" x14ac:dyDescent="0.2">
      <c r="A52" s="7">
        <f t="shared" si="4"/>
        <v>42</v>
      </c>
      <c r="B52" s="8" t="s">
        <v>90</v>
      </c>
      <c r="C52" s="8" t="s">
        <v>38</v>
      </c>
      <c r="D52" s="8" t="s">
        <v>9</v>
      </c>
      <c r="E52" s="31">
        <f t="shared" ref="E52:F52" si="125">H52+J52</f>
        <v>1066032</v>
      </c>
      <c r="F52" s="31">
        <f t="shared" si="125"/>
        <v>1060701.8400000001</v>
      </c>
      <c r="G52" s="31">
        <f t="shared" si="1"/>
        <v>5330.1599999999162</v>
      </c>
      <c r="H52" s="23">
        <v>840000</v>
      </c>
      <c r="I52" s="49">
        <v>835800</v>
      </c>
      <c r="J52" s="31">
        <f t="shared" ref="J52:K52" si="126">L52+N52</f>
        <v>226032</v>
      </c>
      <c r="K52" s="31">
        <f t="shared" si="126"/>
        <v>224901.84</v>
      </c>
      <c r="L52" s="26">
        <v>170000</v>
      </c>
      <c r="M52" s="50">
        <v>169150</v>
      </c>
      <c r="N52" s="38">
        <f t="shared" ref="N52:O52" si="127">P52+R52</f>
        <v>56032</v>
      </c>
      <c r="O52" s="31">
        <f t="shared" si="127"/>
        <v>55751.839999999997</v>
      </c>
      <c r="P52" s="26">
        <v>56032</v>
      </c>
      <c r="Q52" s="50">
        <v>55751.839999999997</v>
      </c>
      <c r="R52" s="23">
        <v>0</v>
      </c>
      <c r="S52" s="22">
        <v>0</v>
      </c>
      <c r="T52" s="46" t="s">
        <v>28</v>
      </c>
      <c r="U52" s="1"/>
      <c r="V52" s="1"/>
      <c r="W52" s="1"/>
      <c r="X52" s="10"/>
    </row>
    <row r="53" spans="1:24" ht="12.75" x14ac:dyDescent="0.2">
      <c r="A53" s="32"/>
      <c r="B53" s="27" t="s">
        <v>30</v>
      </c>
      <c r="C53" s="19"/>
      <c r="D53" s="19"/>
      <c r="E53" s="20">
        <f t="shared" ref="E53:S53" si="128">SUM(E11:E52)</f>
        <v>43580311.279999994</v>
      </c>
      <c r="F53" s="20">
        <f t="shared" si="128"/>
        <v>39253723.620000005</v>
      </c>
      <c r="G53" s="20">
        <f t="shared" si="128"/>
        <v>4326587.66</v>
      </c>
      <c r="H53" s="20">
        <f t="shared" si="128"/>
        <v>34709885.799999997</v>
      </c>
      <c r="I53" s="20">
        <f t="shared" si="128"/>
        <v>31213447.719999995</v>
      </c>
      <c r="J53" s="20">
        <f t="shared" si="128"/>
        <v>8870425.4800000004</v>
      </c>
      <c r="K53" s="20">
        <f t="shared" si="128"/>
        <v>8040275.8999999994</v>
      </c>
      <c r="L53" s="20">
        <f t="shared" si="128"/>
        <v>6059078.1499999994</v>
      </c>
      <c r="M53" s="20">
        <f t="shared" si="128"/>
        <v>5503440.8799999999</v>
      </c>
      <c r="N53" s="20">
        <f t="shared" si="128"/>
        <v>2811347.3300000005</v>
      </c>
      <c r="O53" s="20">
        <f t="shared" si="128"/>
        <v>2536835.0199999991</v>
      </c>
      <c r="P53" s="20">
        <f t="shared" si="128"/>
        <v>2625347.3300000005</v>
      </c>
      <c r="Q53" s="20">
        <f t="shared" si="128"/>
        <v>2350835.0199999996</v>
      </c>
      <c r="R53" s="20">
        <f t="shared" si="128"/>
        <v>186000</v>
      </c>
      <c r="S53" s="20">
        <f t="shared" si="128"/>
        <v>186000</v>
      </c>
      <c r="T53" s="28"/>
      <c r="U53" s="3"/>
      <c r="V53" s="3"/>
      <c r="W53" s="3"/>
      <c r="X53" s="36"/>
    </row>
    <row r="54" spans="1:24" ht="12.75" x14ac:dyDescent="0.2">
      <c r="A54" s="37"/>
      <c r="B54" s="17"/>
      <c r="C54" s="17"/>
      <c r="D54" s="75" t="s">
        <v>31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17"/>
      <c r="U54" s="1"/>
      <c r="V54" s="1"/>
      <c r="W54" s="1"/>
      <c r="X54" s="10"/>
    </row>
    <row r="55" spans="1:24" ht="63.75" x14ac:dyDescent="0.2">
      <c r="A55" s="30">
        <f>A52+1</f>
        <v>43</v>
      </c>
      <c r="B55" s="29" t="s">
        <v>91</v>
      </c>
      <c r="C55" s="29" t="s">
        <v>41</v>
      </c>
      <c r="D55" s="8" t="s">
        <v>11</v>
      </c>
      <c r="E55" s="24">
        <f t="shared" ref="E55:F55" si="129">H55+J55</f>
        <v>818139.27</v>
      </c>
      <c r="F55" s="31">
        <f t="shared" si="129"/>
        <v>818139.27</v>
      </c>
      <c r="G55" s="31">
        <f t="shared" ref="G55:G84" si="130">IF(F55&gt;0,E55-F55,0)</f>
        <v>0</v>
      </c>
      <c r="H55" s="31">
        <v>651900</v>
      </c>
      <c r="I55" s="49">
        <v>651900</v>
      </c>
      <c r="J55" s="31">
        <f t="shared" ref="J55:K55" si="131">L55+N55</f>
        <v>166239.26999999999</v>
      </c>
      <c r="K55" s="31">
        <f t="shared" si="131"/>
        <v>166239.26999999999</v>
      </c>
      <c r="L55" s="31">
        <v>125212.5</v>
      </c>
      <c r="M55" s="49">
        <v>125212.5</v>
      </c>
      <c r="N55" s="31">
        <f t="shared" ref="N55:O55" si="132">P55+R55</f>
        <v>41026.769999999997</v>
      </c>
      <c r="O55" s="31">
        <f t="shared" si="132"/>
        <v>41026.769999999997</v>
      </c>
      <c r="P55" s="31">
        <v>36026.769999999997</v>
      </c>
      <c r="Q55" s="41">
        <v>36026.769999999997</v>
      </c>
      <c r="R55" s="31">
        <v>5000</v>
      </c>
      <c r="S55" s="41">
        <v>5000</v>
      </c>
      <c r="T55" s="46" t="s">
        <v>28</v>
      </c>
      <c r="U55" s="1"/>
      <c r="V55" s="1"/>
      <c r="W55" s="1"/>
      <c r="X55" s="10"/>
    </row>
    <row r="56" spans="1:24" ht="51" x14ac:dyDescent="0.2">
      <c r="A56" s="30">
        <f t="shared" ref="A56:A84" si="133">A55+1</f>
        <v>44</v>
      </c>
      <c r="B56" s="29" t="s">
        <v>92</v>
      </c>
      <c r="C56" s="29" t="s">
        <v>41</v>
      </c>
      <c r="D56" s="8" t="s">
        <v>11</v>
      </c>
      <c r="E56" s="24">
        <f t="shared" ref="E56:F56" si="134">H56+J56</f>
        <v>250000</v>
      </c>
      <c r="F56" s="31">
        <f t="shared" si="134"/>
        <v>250000</v>
      </c>
      <c r="G56" s="31">
        <f t="shared" si="130"/>
        <v>0</v>
      </c>
      <c r="H56" s="31">
        <v>199900</v>
      </c>
      <c r="I56" s="23">
        <v>199900</v>
      </c>
      <c r="J56" s="31">
        <f t="shared" ref="J56:K56" si="135">L56+N56</f>
        <v>50100</v>
      </c>
      <c r="K56" s="31">
        <f t="shared" si="135"/>
        <v>50100</v>
      </c>
      <c r="L56" s="31">
        <v>37000</v>
      </c>
      <c r="M56" s="23">
        <v>37000</v>
      </c>
      <c r="N56" s="31">
        <f t="shared" ref="N56:O56" si="136">P56+R56</f>
        <v>13100</v>
      </c>
      <c r="O56" s="31">
        <f t="shared" si="136"/>
        <v>13100</v>
      </c>
      <c r="P56" s="31">
        <v>11100</v>
      </c>
      <c r="Q56" s="31">
        <v>11100</v>
      </c>
      <c r="R56" s="31">
        <v>2000</v>
      </c>
      <c r="S56" s="31">
        <v>2000</v>
      </c>
      <c r="T56" s="46" t="s">
        <v>28</v>
      </c>
      <c r="U56" s="1"/>
      <c r="V56" s="1"/>
      <c r="W56" s="1"/>
      <c r="X56" s="10"/>
    </row>
    <row r="57" spans="1:24" ht="51" x14ac:dyDescent="0.2">
      <c r="A57" s="30">
        <f t="shared" si="133"/>
        <v>45</v>
      </c>
      <c r="B57" s="29" t="s">
        <v>93</v>
      </c>
      <c r="C57" s="29" t="s">
        <v>41</v>
      </c>
      <c r="D57" s="29" t="s">
        <v>12</v>
      </c>
      <c r="E57" s="24">
        <f t="shared" ref="E57:F57" si="137">H57+J57</f>
        <v>268414</v>
      </c>
      <c r="F57" s="31">
        <f t="shared" si="137"/>
        <v>268414</v>
      </c>
      <c r="G57" s="31">
        <f t="shared" si="130"/>
        <v>0</v>
      </c>
      <c r="H57" s="31">
        <v>210000</v>
      </c>
      <c r="I57" s="23">
        <v>210000</v>
      </c>
      <c r="J57" s="31">
        <f t="shared" ref="J57:K57" si="138">L57+N57</f>
        <v>58414</v>
      </c>
      <c r="K57" s="31">
        <f t="shared" si="138"/>
        <v>58414</v>
      </c>
      <c r="L57" s="31">
        <v>45000</v>
      </c>
      <c r="M57" s="23">
        <v>45000</v>
      </c>
      <c r="N57" s="31">
        <f t="shared" ref="N57:O57" si="139">P57+R57</f>
        <v>13414</v>
      </c>
      <c r="O57" s="31">
        <f t="shared" si="139"/>
        <v>13414</v>
      </c>
      <c r="P57" s="31">
        <v>12414</v>
      </c>
      <c r="Q57" s="31">
        <v>12414</v>
      </c>
      <c r="R57" s="31">
        <v>1000</v>
      </c>
      <c r="S57" s="31">
        <v>1000</v>
      </c>
      <c r="T57" s="46" t="s">
        <v>28</v>
      </c>
      <c r="U57" s="1"/>
      <c r="V57" s="1"/>
      <c r="W57" s="1"/>
      <c r="X57" s="10"/>
    </row>
    <row r="58" spans="1:24" ht="76.5" x14ac:dyDescent="0.2">
      <c r="A58" s="30">
        <f t="shared" si="133"/>
        <v>46</v>
      </c>
      <c r="B58" s="29" t="s">
        <v>94</v>
      </c>
      <c r="C58" s="29" t="s">
        <v>41</v>
      </c>
      <c r="D58" s="29" t="s">
        <v>9</v>
      </c>
      <c r="E58" s="24">
        <f t="shared" ref="E58:F58" si="140">H58+J58</f>
        <v>811285.8</v>
      </c>
      <c r="F58" s="31">
        <f t="shared" si="140"/>
        <v>811285.8</v>
      </c>
      <c r="G58" s="31">
        <f t="shared" si="130"/>
        <v>0</v>
      </c>
      <c r="H58" s="31">
        <v>633750</v>
      </c>
      <c r="I58" s="49">
        <v>633750</v>
      </c>
      <c r="J58" s="31">
        <f t="shared" ref="J58:K58" si="141">L58+N58</f>
        <v>177535.8</v>
      </c>
      <c r="K58" s="31">
        <f t="shared" si="141"/>
        <v>177535.8</v>
      </c>
      <c r="L58" s="31">
        <v>136890</v>
      </c>
      <c r="M58" s="49">
        <v>136890</v>
      </c>
      <c r="N58" s="31">
        <f t="shared" ref="N58:O58" si="142">P58+R58</f>
        <v>40645.800000000003</v>
      </c>
      <c r="O58" s="31">
        <f t="shared" si="142"/>
        <v>40645.800000000003</v>
      </c>
      <c r="P58" s="31">
        <v>37645.800000000003</v>
      </c>
      <c r="Q58" s="41">
        <v>37645.800000000003</v>
      </c>
      <c r="R58" s="31">
        <v>3000</v>
      </c>
      <c r="S58" s="41">
        <v>3000</v>
      </c>
      <c r="T58" s="46" t="s">
        <v>28</v>
      </c>
      <c r="U58" s="1"/>
      <c r="V58" s="1"/>
      <c r="W58" s="1"/>
      <c r="X58" s="10"/>
    </row>
    <row r="59" spans="1:24" ht="51" x14ac:dyDescent="0.2">
      <c r="A59" s="30">
        <f t="shared" si="133"/>
        <v>47</v>
      </c>
      <c r="B59" s="29" t="s">
        <v>95</v>
      </c>
      <c r="C59" s="29" t="s">
        <v>46</v>
      </c>
      <c r="D59" s="29" t="s">
        <v>7</v>
      </c>
      <c r="E59" s="24">
        <f t="shared" ref="E59:F59" si="143">H59+J59</f>
        <v>1520000</v>
      </c>
      <c r="F59" s="31">
        <f t="shared" si="143"/>
        <v>1520000</v>
      </c>
      <c r="G59" s="31">
        <f t="shared" si="130"/>
        <v>0</v>
      </c>
      <c r="H59" s="31">
        <v>1215999.8700000001</v>
      </c>
      <c r="I59" s="23">
        <v>1215999.8700000001</v>
      </c>
      <c r="J59" s="31">
        <f t="shared" ref="J59:K59" si="144">L59+N59</f>
        <v>304000.13</v>
      </c>
      <c r="K59" s="31">
        <f t="shared" si="144"/>
        <v>304000.13</v>
      </c>
      <c r="L59" s="31">
        <v>258399.58</v>
      </c>
      <c r="M59" s="23">
        <v>258399.58</v>
      </c>
      <c r="N59" s="31">
        <f t="shared" ref="N59:O59" si="145">P59+R59</f>
        <v>45600.55</v>
      </c>
      <c r="O59" s="31">
        <f t="shared" si="145"/>
        <v>45600.55</v>
      </c>
      <c r="P59" s="31">
        <v>35600.550000000003</v>
      </c>
      <c r="Q59" s="31">
        <v>35600.550000000003</v>
      </c>
      <c r="R59" s="31">
        <v>10000</v>
      </c>
      <c r="S59" s="31">
        <v>10000</v>
      </c>
      <c r="T59" s="46"/>
      <c r="U59" s="1"/>
      <c r="V59" s="1"/>
      <c r="W59" s="1"/>
      <c r="X59" s="10"/>
    </row>
    <row r="60" spans="1:24" ht="63.75" x14ac:dyDescent="0.2">
      <c r="A60" s="30">
        <f t="shared" si="133"/>
        <v>48</v>
      </c>
      <c r="B60" s="29" t="s">
        <v>96</v>
      </c>
      <c r="C60" s="29" t="s">
        <v>46</v>
      </c>
      <c r="D60" s="29" t="s">
        <v>12</v>
      </c>
      <c r="E60" s="24">
        <f t="shared" ref="E60:F60" si="146">H60+J60</f>
        <v>495000</v>
      </c>
      <c r="F60" s="31">
        <f t="shared" si="146"/>
        <v>495000</v>
      </c>
      <c r="G60" s="31">
        <f t="shared" si="130"/>
        <v>0</v>
      </c>
      <c r="H60" s="31">
        <v>395950</v>
      </c>
      <c r="I60" s="23">
        <v>395950</v>
      </c>
      <c r="J60" s="31">
        <f t="shared" ref="J60:K60" si="147">L60+N60</f>
        <v>99050</v>
      </c>
      <c r="K60" s="31">
        <f t="shared" si="147"/>
        <v>99050</v>
      </c>
      <c r="L60" s="31">
        <v>74000</v>
      </c>
      <c r="M60" s="23">
        <v>74000</v>
      </c>
      <c r="N60" s="31">
        <f t="shared" ref="N60:O60" si="148">P60+R60</f>
        <v>25050</v>
      </c>
      <c r="O60" s="31">
        <f t="shared" si="148"/>
        <v>25050</v>
      </c>
      <c r="P60" s="31">
        <v>15050</v>
      </c>
      <c r="Q60" s="31">
        <v>15050</v>
      </c>
      <c r="R60" s="31">
        <v>10000</v>
      </c>
      <c r="S60" s="31">
        <v>10000</v>
      </c>
      <c r="T60" s="46" t="s">
        <v>28</v>
      </c>
      <c r="U60" s="1"/>
      <c r="V60" s="1"/>
      <c r="W60" s="1"/>
      <c r="X60" s="10"/>
    </row>
    <row r="61" spans="1:24" ht="51" x14ac:dyDescent="0.2">
      <c r="A61" s="30">
        <f t="shared" si="133"/>
        <v>49</v>
      </c>
      <c r="B61" s="29" t="s">
        <v>97</v>
      </c>
      <c r="C61" s="29" t="s">
        <v>46</v>
      </c>
      <c r="D61" s="29" t="s">
        <v>7</v>
      </c>
      <c r="E61" s="24">
        <f t="shared" ref="E61:F61" si="149">H61+J61</f>
        <v>1520000</v>
      </c>
      <c r="F61" s="31">
        <f t="shared" si="149"/>
        <v>1520000</v>
      </c>
      <c r="G61" s="31">
        <f t="shared" si="130"/>
        <v>0</v>
      </c>
      <c r="H61" s="31">
        <v>1215999.8700000001</v>
      </c>
      <c r="I61" s="23">
        <v>1215999.8700000001</v>
      </c>
      <c r="J61" s="31">
        <f t="shared" ref="J61:K61" si="150">L61+N61</f>
        <v>304000.13</v>
      </c>
      <c r="K61" s="31">
        <f t="shared" si="150"/>
        <v>304000.13</v>
      </c>
      <c r="L61" s="31">
        <v>258399.58</v>
      </c>
      <c r="M61" s="23">
        <v>258399.58</v>
      </c>
      <c r="N61" s="31">
        <f t="shared" ref="N61:O61" si="151">P61+R61</f>
        <v>45600.55</v>
      </c>
      <c r="O61" s="31">
        <f t="shared" si="151"/>
        <v>45600.55</v>
      </c>
      <c r="P61" s="31">
        <v>35600.550000000003</v>
      </c>
      <c r="Q61" s="31">
        <v>35600.550000000003</v>
      </c>
      <c r="R61" s="31">
        <v>10000</v>
      </c>
      <c r="S61" s="31">
        <v>10000</v>
      </c>
      <c r="T61" s="46"/>
      <c r="U61" s="1"/>
      <c r="V61" s="1"/>
      <c r="W61" s="1"/>
      <c r="X61" s="10"/>
    </row>
    <row r="62" spans="1:24" ht="76.5" x14ac:dyDescent="0.2">
      <c r="A62" s="30">
        <f t="shared" si="133"/>
        <v>50</v>
      </c>
      <c r="B62" s="29" t="s">
        <v>98</v>
      </c>
      <c r="C62" s="29" t="s">
        <v>53</v>
      </c>
      <c r="D62" s="29" t="s">
        <v>25</v>
      </c>
      <c r="E62" s="24">
        <f t="shared" ref="E62:F62" si="152">H62+J62</f>
        <v>474315</v>
      </c>
      <c r="F62" s="31">
        <f t="shared" si="152"/>
        <v>474315</v>
      </c>
      <c r="G62" s="31">
        <f t="shared" si="130"/>
        <v>0</v>
      </c>
      <c r="H62" s="31">
        <v>379452</v>
      </c>
      <c r="I62" s="23">
        <v>379452</v>
      </c>
      <c r="J62" s="31">
        <f t="shared" ref="J62:K62" si="153">L62+N62</f>
        <v>94863</v>
      </c>
      <c r="K62" s="31">
        <f t="shared" si="153"/>
        <v>94863</v>
      </c>
      <c r="L62" s="31">
        <v>71147</v>
      </c>
      <c r="M62" s="23">
        <v>71147</v>
      </c>
      <c r="N62" s="31">
        <f t="shared" ref="N62:O62" si="154">P62+R62</f>
        <v>23716</v>
      </c>
      <c r="O62" s="31">
        <f t="shared" si="154"/>
        <v>23716</v>
      </c>
      <c r="P62" s="31">
        <v>18716</v>
      </c>
      <c r="Q62" s="31">
        <v>18716</v>
      </c>
      <c r="R62" s="31">
        <v>5000</v>
      </c>
      <c r="S62" s="31">
        <v>5000</v>
      </c>
      <c r="T62" s="46" t="s">
        <v>28</v>
      </c>
      <c r="U62" s="1"/>
      <c r="V62" s="1"/>
      <c r="W62" s="1"/>
      <c r="X62" s="10"/>
    </row>
    <row r="63" spans="1:24" ht="89.25" x14ac:dyDescent="0.2">
      <c r="A63" s="30">
        <f t="shared" si="133"/>
        <v>51</v>
      </c>
      <c r="B63" s="29" t="s">
        <v>99</v>
      </c>
      <c r="C63" s="29" t="s">
        <v>53</v>
      </c>
      <c r="D63" s="29" t="s">
        <v>7</v>
      </c>
      <c r="E63" s="24">
        <f t="shared" ref="E63:F63" si="155">H63+J63</f>
        <v>1520000</v>
      </c>
      <c r="F63" s="31">
        <f t="shared" si="155"/>
        <v>1520000</v>
      </c>
      <c r="G63" s="31">
        <f t="shared" si="130"/>
        <v>0</v>
      </c>
      <c r="H63" s="31">
        <v>1215999.8700000001</v>
      </c>
      <c r="I63" s="23">
        <v>1215999.8700000001</v>
      </c>
      <c r="J63" s="31">
        <f t="shared" ref="J63:K63" si="156">L63+N63</f>
        <v>304000.13</v>
      </c>
      <c r="K63" s="31">
        <f t="shared" si="156"/>
        <v>304000.13</v>
      </c>
      <c r="L63" s="31">
        <v>258399.58</v>
      </c>
      <c r="M63" s="23">
        <v>258399.58</v>
      </c>
      <c r="N63" s="31">
        <f t="shared" ref="N63:O63" si="157">P63+R63</f>
        <v>45600.55</v>
      </c>
      <c r="O63" s="31">
        <f t="shared" si="157"/>
        <v>45600.55</v>
      </c>
      <c r="P63" s="31">
        <v>35600.550000000003</v>
      </c>
      <c r="Q63" s="31">
        <v>35600.550000000003</v>
      </c>
      <c r="R63" s="31">
        <v>10000</v>
      </c>
      <c r="S63" s="31">
        <v>10000</v>
      </c>
      <c r="T63" s="46"/>
      <c r="U63" s="1"/>
      <c r="V63" s="1"/>
      <c r="W63" s="1"/>
      <c r="X63" s="10"/>
    </row>
    <row r="64" spans="1:24" ht="63.75" x14ac:dyDescent="0.2">
      <c r="A64" s="30">
        <f t="shared" si="133"/>
        <v>52</v>
      </c>
      <c r="B64" s="29" t="s">
        <v>100</v>
      </c>
      <c r="C64" s="29" t="s">
        <v>53</v>
      </c>
      <c r="D64" s="29" t="s">
        <v>7</v>
      </c>
      <c r="E64" s="24">
        <f t="shared" ref="E64:F64" si="158">H64+J64</f>
        <v>343031</v>
      </c>
      <c r="F64" s="31">
        <f t="shared" si="158"/>
        <v>343031</v>
      </c>
      <c r="G64" s="31">
        <f t="shared" si="130"/>
        <v>0</v>
      </c>
      <c r="H64" s="31">
        <v>274424</v>
      </c>
      <c r="I64" s="23">
        <v>274424</v>
      </c>
      <c r="J64" s="31">
        <f t="shared" ref="J64:K64" si="159">L64+N64</f>
        <v>68607</v>
      </c>
      <c r="K64" s="31">
        <f t="shared" si="159"/>
        <v>68607</v>
      </c>
      <c r="L64" s="31">
        <v>51454</v>
      </c>
      <c r="M64" s="23">
        <v>51454</v>
      </c>
      <c r="N64" s="31">
        <f t="shared" ref="N64:O64" si="160">P64+R64</f>
        <v>17153</v>
      </c>
      <c r="O64" s="31">
        <f t="shared" si="160"/>
        <v>17153</v>
      </c>
      <c r="P64" s="31">
        <v>7153</v>
      </c>
      <c r="Q64" s="31">
        <v>7153</v>
      </c>
      <c r="R64" s="31">
        <v>10000</v>
      </c>
      <c r="S64" s="31">
        <v>10000</v>
      </c>
      <c r="T64" s="46" t="s">
        <v>28</v>
      </c>
      <c r="U64" s="1"/>
      <c r="V64" s="1"/>
      <c r="W64" s="1"/>
      <c r="X64" s="10"/>
    </row>
    <row r="65" spans="1:24" ht="76.5" x14ac:dyDescent="0.2">
      <c r="A65" s="30">
        <f t="shared" si="133"/>
        <v>53</v>
      </c>
      <c r="B65" s="29" t="s">
        <v>101</v>
      </c>
      <c r="C65" s="29" t="s">
        <v>53</v>
      </c>
      <c r="D65" s="29" t="s">
        <v>12</v>
      </c>
      <c r="E65" s="24">
        <f t="shared" ref="E65:F65" si="161">H65+J65</f>
        <v>495057</v>
      </c>
      <c r="F65" s="31">
        <f t="shared" si="161"/>
        <v>495057</v>
      </c>
      <c r="G65" s="31">
        <f t="shared" si="130"/>
        <v>0</v>
      </c>
      <c r="H65" s="31">
        <v>396045</v>
      </c>
      <c r="I65" s="23">
        <v>396045</v>
      </c>
      <c r="J65" s="31">
        <f t="shared" ref="J65:K65" si="162">L65+N65</f>
        <v>99012</v>
      </c>
      <c r="K65" s="31">
        <f t="shared" si="162"/>
        <v>99012</v>
      </c>
      <c r="L65" s="31">
        <v>74258</v>
      </c>
      <c r="M65" s="23">
        <v>74258</v>
      </c>
      <c r="N65" s="31">
        <f t="shared" ref="N65:O65" si="163">P65+R65</f>
        <v>24754</v>
      </c>
      <c r="O65" s="31">
        <f t="shared" si="163"/>
        <v>24754</v>
      </c>
      <c r="P65" s="31">
        <v>19754</v>
      </c>
      <c r="Q65" s="31">
        <v>19754</v>
      </c>
      <c r="R65" s="31">
        <v>5000</v>
      </c>
      <c r="S65" s="31">
        <v>5000</v>
      </c>
      <c r="T65" s="46" t="s">
        <v>28</v>
      </c>
      <c r="U65" s="1"/>
      <c r="V65" s="1"/>
      <c r="W65" s="1"/>
      <c r="X65" s="10"/>
    </row>
    <row r="66" spans="1:24" ht="89.25" x14ac:dyDescent="0.2">
      <c r="A66" s="30">
        <f t="shared" si="133"/>
        <v>54</v>
      </c>
      <c r="B66" s="29" t="s">
        <v>102</v>
      </c>
      <c r="C66" s="29" t="s">
        <v>53</v>
      </c>
      <c r="D66" s="29" t="s">
        <v>7</v>
      </c>
      <c r="E66" s="24">
        <f t="shared" ref="E66:F66" si="164">H66+J66</f>
        <v>1520600.29</v>
      </c>
      <c r="F66" s="31">
        <f t="shared" si="164"/>
        <v>1520000</v>
      </c>
      <c r="G66" s="31">
        <f t="shared" si="130"/>
        <v>600.29000000003725</v>
      </c>
      <c r="H66" s="31">
        <v>1215999.8700000001</v>
      </c>
      <c r="I66" s="23">
        <v>1215999.8700000001</v>
      </c>
      <c r="J66" s="31">
        <f t="shared" ref="J66:K66" si="165">L66+N66</f>
        <v>304600.42</v>
      </c>
      <c r="K66" s="31">
        <f t="shared" si="165"/>
        <v>304000.13</v>
      </c>
      <c r="L66" s="31">
        <v>258999.87</v>
      </c>
      <c r="M66" s="23">
        <v>258399.58</v>
      </c>
      <c r="N66" s="31">
        <f t="shared" ref="N66:O66" si="166">P66+R66</f>
        <v>45600.55</v>
      </c>
      <c r="O66" s="31">
        <f t="shared" si="166"/>
        <v>45600.55</v>
      </c>
      <c r="P66" s="31">
        <v>35600.550000000003</v>
      </c>
      <c r="Q66" s="31">
        <v>35600.550000000003</v>
      </c>
      <c r="R66" s="31">
        <v>10000</v>
      </c>
      <c r="S66" s="31">
        <v>10000</v>
      </c>
      <c r="T66" s="46"/>
      <c r="U66" s="1"/>
      <c r="V66" s="1"/>
      <c r="W66" s="1"/>
      <c r="X66" s="10"/>
    </row>
    <row r="67" spans="1:24" ht="51" x14ac:dyDescent="0.2">
      <c r="A67" s="30">
        <f t="shared" si="133"/>
        <v>55</v>
      </c>
      <c r="B67" s="29" t="s">
        <v>103</v>
      </c>
      <c r="C67" s="29" t="s">
        <v>53</v>
      </c>
      <c r="D67" s="29" t="s">
        <v>9</v>
      </c>
      <c r="E67" s="24">
        <f t="shared" ref="E67:F67" si="167">H67+J67</f>
        <v>504000</v>
      </c>
      <c r="F67" s="31">
        <f t="shared" si="167"/>
        <v>504000</v>
      </c>
      <c r="G67" s="31">
        <f t="shared" si="130"/>
        <v>0</v>
      </c>
      <c r="H67" s="31">
        <v>403200</v>
      </c>
      <c r="I67" s="49">
        <v>403200</v>
      </c>
      <c r="J67" s="31">
        <f t="shared" ref="J67:K67" si="168">L67+N67</f>
        <v>100800</v>
      </c>
      <c r="K67" s="31">
        <f t="shared" si="168"/>
        <v>100800</v>
      </c>
      <c r="L67" s="31">
        <v>70550</v>
      </c>
      <c r="M67" s="49">
        <v>75600</v>
      </c>
      <c r="N67" s="31">
        <f t="shared" ref="N67:O67" si="169">P67+R67</f>
        <v>30250</v>
      </c>
      <c r="O67" s="31">
        <f t="shared" si="169"/>
        <v>25200</v>
      </c>
      <c r="P67" s="31">
        <v>20250</v>
      </c>
      <c r="Q67" s="41">
        <v>15200</v>
      </c>
      <c r="R67" s="31">
        <v>10000</v>
      </c>
      <c r="S67" s="41">
        <v>10000</v>
      </c>
      <c r="T67" s="46" t="s">
        <v>28</v>
      </c>
      <c r="U67" s="1"/>
      <c r="V67" s="1"/>
      <c r="W67" s="1"/>
      <c r="X67" s="10"/>
    </row>
    <row r="68" spans="1:24" ht="51" x14ac:dyDescent="0.2">
      <c r="A68" s="30">
        <f t="shared" si="133"/>
        <v>56</v>
      </c>
      <c r="B68" s="29" t="s">
        <v>104</v>
      </c>
      <c r="C68" s="29" t="s">
        <v>53</v>
      </c>
      <c r="D68" s="29" t="s">
        <v>9</v>
      </c>
      <c r="E68" s="24">
        <f t="shared" ref="E68:F68" si="170">H68+J68</f>
        <v>515000</v>
      </c>
      <c r="F68" s="31">
        <f t="shared" si="170"/>
        <v>515000</v>
      </c>
      <c r="G68" s="31">
        <f t="shared" si="130"/>
        <v>0</v>
      </c>
      <c r="H68" s="31">
        <v>412000</v>
      </c>
      <c r="I68" s="49">
        <v>412000</v>
      </c>
      <c r="J68" s="31">
        <f t="shared" ref="J68:K68" si="171">L68+N68</f>
        <v>103000</v>
      </c>
      <c r="K68" s="31">
        <f t="shared" si="171"/>
        <v>103000</v>
      </c>
      <c r="L68" s="31">
        <v>77250</v>
      </c>
      <c r="M68" s="49">
        <v>77250</v>
      </c>
      <c r="N68" s="31">
        <f t="shared" ref="N68:O68" si="172">P68+R68</f>
        <v>25750</v>
      </c>
      <c r="O68" s="31">
        <f t="shared" si="172"/>
        <v>25750</v>
      </c>
      <c r="P68" s="31">
        <v>15750</v>
      </c>
      <c r="Q68" s="41">
        <v>15750</v>
      </c>
      <c r="R68" s="31">
        <v>10000</v>
      </c>
      <c r="S68" s="41">
        <v>10000</v>
      </c>
      <c r="T68" s="46" t="s">
        <v>28</v>
      </c>
      <c r="U68" s="1"/>
      <c r="V68" s="1"/>
      <c r="W68" s="1"/>
      <c r="X68" s="10"/>
    </row>
    <row r="69" spans="1:24" ht="63.75" x14ac:dyDescent="0.2">
      <c r="A69" s="30">
        <f t="shared" si="133"/>
        <v>57</v>
      </c>
      <c r="B69" s="29" t="s">
        <v>105</v>
      </c>
      <c r="C69" s="29" t="s">
        <v>53</v>
      </c>
      <c r="D69" s="29" t="s">
        <v>9</v>
      </c>
      <c r="E69" s="24">
        <f t="shared" ref="E69:F69" si="173">H69+J69</f>
        <v>473000</v>
      </c>
      <c r="F69" s="31">
        <f t="shared" si="173"/>
        <v>473000</v>
      </c>
      <c r="G69" s="31">
        <f t="shared" si="130"/>
        <v>0</v>
      </c>
      <c r="H69" s="31">
        <v>378400</v>
      </c>
      <c r="I69" s="49">
        <v>378400</v>
      </c>
      <c r="J69" s="31">
        <f t="shared" ref="J69:K69" si="174">L69+N69</f>
        <v>94600</v>
      </c>
      <c r="K69" s="31">
        <f t="shared" si="174"/>
        <v>94600</v>
      </c>
      <c r="L69" s="31">
        <v>70950</v>
      </c>
      <c r="M69" s="49">
        <v>70950</v>
      </c>
      <c r="N69" s="31">
        <f t="shared" ref="N69:O69" si="175">P69+R69</f>
        <v>23650</v>
      </c>
      <c r="O69" s="31">
        <f t="shared" si="175"/>
        <v>23650</v>
      </c>
      <c r="P69" s="31">
        <v>13650</v>
      </c>
      <c r="Q69" s="41">
        <v>13650</v>
      </c>
      <c r="R69" s="31">
        <v>10000</v>
      </c>
      <c r="S69" s="41">
        <v>10000</v>
      </c>
      <c r="T69" s="46" t="s">
        <v>28</v>
      </c>
      <c r="U69" s="1"/>
      <c r="V69" s="1"/>
      <c r="W69" s="1"/>
      <c r="X69" s="10"/>
    </row>
    <row r="70" spans="1:24" ht="63.75" x14ac:dyDescent="0.2">
      <c r="A70" s="30">
        <f t="shared" si="133"/>
        <v>58</v>
      </c>
      <c r="B70" s="29" t="s">
        <v>106</v>
      </c>
      <c r="C70" s="29" t="s">
        <v>66</v>
      </c>
      <c r="D70" s="8" t="s">
        <v>12</v>
      </c>
      <c r="E70" s="24">
        <f t="shared" ref="E70:F70" si="176">H70+J70</f>
        <v>959018</v>
      </c>
      <c r="F70" s="31">
        <f t="shared" si="176"/>
        <v>959018</v>
      </c>
      <c r="G70" s="31">
        <f t="shared" si="130"/>
        <v>0</v>
      </c>
      <c r="H70" s="31">
        <v>767214</v>
      </c>
      <c r="I70" s="23">
        <v>767214</v>
      </c>
      <c r="J70" s="31">
        <f t="shared" ref="J70:K70" si="177">L70+N70</f>
        <v>191804</v>
      </c>
      <c r="K70" s="31">
        <f t="shared" si="177"/>
        <v>191804</v>
      </c>
      <c r="L70" s="31">
        <v>95904</v>
      </c>
      <c r="M70" s="49">
        <v>95904</v>
      </c>
      <c r="N70" s="31">
        <f t="shared" ref="N70:O70" si="178">P70+R70</f>
        <v>95900</v>
      </c>
      <c r="O70" s="31">
        <f t="shared" si="178"/>
        <v>95900</v>
      </c>
      <c r="P70" s="31">
        <v>95900</v>
      </c>
      <c r="Q70" s="41">
        <v>95900</v>
      </c>
      <c r="R70" s="31">
        <v>0</v>
      </c>
      <c r="S70" s="31">
        <v>0</v>
      </c>
      <c r="T70" s="46" t="s">
        <v>28</v>
      </c>
      <c r="U70" s="1"/>
      <c r="V70" s="1"/>
      <c r="W70" s="1"/>
      <c r="X70" s="10"/>
    </row>
    <row r="71" spans="1:24" ht="51" x14ac:dyDescent="0.2">
      <c r="A71" s="30">
        <f t="shared" si="133"/>
        <v>59</v>
      </c>
      <c r="B71" s="29" t="s">
        <v>107</v>
      </c>
      <c r="C71" s="29" t="s">
        <v>66</v>
      </c>
      <c r="D71" s="29" t="s">
        <v>9</v>
      </c>
      <c r="E71" s="24">
        <f t="shared" ref="E71:F71" si="179">H71+J71</f>
        <v>230000</v>
      </c>
      <c r="F71" s="31">
        <f t="shared" si="179"/>
        <v>230000</v>
      </c>
      <c r="G71" s="31">
        <f t="shared" si="130"/>
        <v>0</v>
      </c>
      <c r="H71" s="31">
        <v>183200</v>
      </c>
      <c r="I71" s="49">
        <v>183200</v>
      </c>
      <c r="J71" s="31">
        <f t="shared" ref="J71:K71" si="180">L71+N71</f>
        <v>46800</v>
      </c>
      <c r="K71" s="31">
        <f t="shared" si="180"/>
        <v>46800</v>
      </c>
      <c r="L71" s="31">
        <v>23800</v>
      </c>
      <c r="M71" s="49">
        <v>23800</v>
      </c>
      <c r="N71" s="31">
        <f t="shared" ref="N71:O71" si="181">P71+R71</f>
        <v>23000</v>
      </c>
      <c r="O71" s="31">
        <f t="shared" si="181"/>
        <v>23000</v>
      </c>
      <c r="P71" s="31">
        <v>23000</v>
      </c>
      <c r="Q71" s="41">
        <v>23000</v>
      </c>
      <c r="R71" s="31">
        <v>0</v>
      </c>
      <c r="S71" s="31">
        <v>0</v>
      </c>
      <c r="T71" s="46" t="s">
        <v>28</v>
      </c>
      <c r="U71" s="1"/>
      <c r="V71" s="1"/>
      <c r="W71" s="1"/>
      <c r="X71" s="10"/>
    </row>
    <row r="72" spans="1:24" ht="51" x14ac:dyDescent="0.2">
      <c r="A72" s="30">
        <f t="shared" si="133"/>
        <v>60</v>
      </c>
      <c r="B72" s="29" t="s">
        <v>108</v>
      </c>
      <c r="C72" s="29" t="s">
        <v>66</v>
      </c>
      <c r="D72" s="8" t="s">
        <v>9</v>
      </c>
      <c r="E72" s="24">
        <f t="shared" ref="E72:F72" si="182">H72+J72</f>
        <v>310000</v>
      </c>
      <c r="F72" s="31">
        <f t="shared" si="182"/>
        <v>310000</v>
      </c>
      <c r="G72" s="31">
        <f t="shared" si="130"/>
        <v>0</v>
      </c>
      <c r="H72" s="31">
        <v>248000</v>
      </c>
      <c r="I72" s="49">
        <v>248000</v>
      </c>
      <c r="J72" s="31">
        <f t="shared" ref="J72:K72" si="183">L72+N72</f>
        <v>62000</v>
      </c>
      <c r="K72" s="31">
        <f t="shared" si="183"/>
        <v>62000</v>
      </c>
      <c r="L72" s="31">
        <v>31000</v>
      </c>
      <c r="M72" s="49">
        <v>31000</v>
      </c>
      <c r="N72" s="31">
        <f t="shared" ref="N72:O72" si="184">P72+R72</f>
        <v>31000</v>
      </c>
      <c r="O72" s="31">
        <f t="shared" si="184"/>
        <v>31000</v>
      </c>
      <c r="P72" s="31">
        <v>31000</v>
      </c>
      <c r="Q72" s="41">
        <v>31000</v>
      </c>
      <c r="R72" s="31">
        <v>0</v>
      </c>
      <c r="S72" s="31">
        <v>0</v>
      </c>
      <c r="T72" s="46" t="s">
        <v>28</v>
      </c>
      <c r="U72" s="1"/>
      <c r="V72" s="1"/>
      <c r="W72" s="1"/>
      <c r="X72" s="10"/>
    </row>
    <row r="73" spans="1:24" ht="63.75" x14ac:dyDescent="0.2">
      <c r="A73" s="30">
        <f t="shared" si="133"/>
        <v>61</v>
      </c>
      <c r="B73" s="29" t="s">
        <v>109</v>
      </c>
      <c r="C73" s="29" t="s">
        <v>66</v>
      </c>
      <c r="D73" s="8" t="s">
        <v>9</v>
      </c>
      <c r="E73" s="24">
        <f t="shared" ref="E73:F73" si="185">H73+J73</f>
        <v>5417452.7999999998</v>
      </c>
      <c r="F73" s="31">
        <f t="shared" si="185"/>
        <v>5417452.7999999998</v>
      </c>
      <c r="G73" s="31">
        <f t="shared" si="130"/>
        <v>0</v>
      </c>
      <c r="H73" s="31">
        <v>4320000</v>
      </c>
      <c r="I73" s="23">
        <v>4320000</v>
      </c>
      <c r="J73" s="31">
        <f t="shared" ref="J73:K73" si="186">L73+N73</f>
        <v>1097452.8</v>
      </c>
      <c r="K73" s="31">
        <f t="shared" si="186"/>
        <v>1097452.8</v>
      </c>
      <c r="L73" s="31">
        <v>988800</v>
      </c>
      <c r="M73" s="23">
        <v>988800</v>
      </c>
      <c r="N73" s="31">
        <f t="shared" ref="N73:O73" si="187">P73+R73</f>
        <v>108652.8</v>
      </c>
      <c r="O73" s="31">
        <f t="shared" si="187"/>
        <v>108652.8</v>
      </c>
      <c r="P73" s="31">
        <v>108652.8</v>
      </c>
      <c r="Q73" s="31">
        <v>108652.8</v>
      </c>
      <c r="R73" s="31">
        <v>0</v>
      </c>
      <c r="S73" s="31">
        <v>0</v>
      </c>
      <c r="T73" s="46" t="s">
        <v>28</v>
      </c>
      <c r="U73" s="1"/>
      <c r="V73" s="1"/>
      <c r="W73" s="1"/>
      <c r="X73" s="10"/>
    </row>
    <row r="74" spans="1:24" ht="51" x14ac:dyDescent="0.2">
      <c r="A74" s="30">
        <f t="shared" si="133"/>
        <v>62</v>
      </c>
      <c r="B74" s="29" t="s">
        <v>110</v>
      </c>
      <c r="C74" s="29" t="s">
        <v>70</v>
      </c>
      <c r="D74" s="29" t="s">
        <v>7</v>
      </c>
      <c r="E74" s="24">
        <f t="shared" ref="E74:F74" si="188">H74+J74</f>
        <v>455950</v>
      </c>
      <c r="F74" s="31">
        <f t="shared" si="188"/>
        <v>390000</v>
      </c>
      <c r="G74" s="31">
        <f t="shared" si="130"/>
        <v>65950</v>
      </c>
      <c r="H74" s="31">
        <v>360000</v>
      </c>
      <c r="I74" s="49">
        <v>307928</v>
      </c>
      <c r="J74" s="31">
        <f t="shared" ref="J74:K74" si="189">L74+N74</f>
        <v>95950</v>
      </c>
      <c r="K74" s="31">
        <f t="shared" si="189"/>
        <v>82072</v>
      </c>
      <c r="L74" s="31">
        <v>73000</v>
      </c>
      <c r="M74" s="49">
        <v>62441</v>
      </c>
      <c r="N74" s="31">
        <f t="shared" ref="N74:O74" si="190">P74+R74</f>
        <v>22950</v>
      </c>
      <c r="O74" s="31">
        <f t="shared" si="190"/>
        <v>19631</v>
      </c>
      <c r="P74" s="31">
        <v>22950</v>
      </c>
      <c r="Q74" s="41">
        <v>19631</v>
      </c>
      <c r="R74" s="31">
        <v>0</v>
      </c>
      <c r="S74" s="31">
        <v>0</v>
      </c>
      <c r="T74" s="46" t="s">
        <v>28</v>
      </c>
      <c r="U74" s="1"/>
      <c r="V74" s="1"/>
      <c r="W74" s="1"/>
      <c r="X74" s="10"/>
    </row>
    <row r="75" spans="1:24" ht="76.5" x14ac:dyDescent="0.2">
      <c r="A75" s="30">
        <f t="shared" si="133"/>
        <v>63</v>
      </c>
      <c r="B75" s="29" t="s">
        <v>111</v>
      </c>
      <c r="C75" s="29" t="s">
        <v>70</v>
      </c>
      <c r="D75" s="29" t="s">
        <v>22</v>
      </c>
      <c r="E75" s="24">
        <f t="shared" ref="E75:F75" si="191">H75+J75</f>
        <v>528000</v>
      </c>
      <c r="F75" s="31">
        <f t="shared" si="191"/>
        <v>528000</v>
      </c>
      <c r="G75" s="31">
        <f t="shared" si="130"/>
        <v>0</v>
      </c>
      <c r="H75" s="31">
        <v>420500</v>
      </c>
      <c r="I75" s="49">
        <v>420500</v>
      </c>
      <c r="J75" s="31">
        <f t="shared" ref="J75:K75" si="192">L75+N75</f>
        <v>107500</v>
      </c>
      <c r="K75" s="31">
        <f t="shared" si="192"/>
        <v>107500</v>
      </c>
      <c r="L75" s="31">
        <v>74800</v>
      </c>
      <c r="M75" s="49">
        <v>74800</v>
      </c>
      <c r="N75" s="31">
        <f t="shared" ref="N75:O75" si="193">P75+R75</f>
        <v>32700</v>
      </c>
      <c r="O75" s="31">
        <f t="shared" si="193"/>
        <v>32700</v>
      </c>
      <c r="P75" s="31">
        <v>32700</v>
      </c>
      <c r="Q75" s="41">
        <v>32700</v>
      </c>
      <c r="R75" s="31">
        <v>0</v>
      </c>
      <c r="S75" s="31">
        <v>0</v>
      </c>
      <c r="T75" s="46" t="s">
        <v>28</v>
      </c>
      <c r="U75" s="1"/>
      <c r="V75" s="1"/>
      <c r="W75" s="1"/>
      <c r="X75" s="10"/>
    </row>
    <row r="76" spans="1:24" ht="63.75" x14ac:dyDescent="0.2">
      <c r="A76" s="30">
        <f t="shared" si="133"/>
        <v>64</v>
      </c>
      <c r="B76" s="29" t="s">
        <v>112</v>
      </c>
      <c r="C76" s="29" t="s">
        <v>72</v>
      </c>
      <c r="D76" s="29" t="s">
        <v>37</v>
      </c>
      <c r="E76" s="24">
        <f t="shared" ref="E76:F76" si="194">H76+J76</f>
        <v>336000</v>
      </c>
      <c r="F76" s="31">
        <f t="shared" si="194"/>
        <v>336000</v>
      </c>
      <c r="G76" s="31">
        <f t="shared" si="130"/>
        <v>0</v>
      </c>
      <c r="H76" s="31">
        <v>268800</v>
      </c>
      <c r="I76" s="49">
        <v>268800</v>
      </c>
      <c r="J76" s="31">
        <f t="shared" ref="J76:K76" si="195">L76+N76</f>
        <v>67200</v>
      </c>
      <c r="K76" s="31">
        <f t="shared" si="195"/>
        <v>67200</v>
      </c>
      <c r="L76" s="31">
        <v>47400</v>
      </c>
      <c r="M76" s="49">
        <v>47400</v>
      </c>
      <c r="N76" s="31">
        <f t="shared" ref="N76:O76" si="196">P76+R76</f>
        <v>19800</v>
      </c>
      <c r="O76" s="31">
        <f t="shared" si="196"/>
        <v>19800</v>
      </c>
      <c r="P76" s="31">
        <v>19800</v>
      </c>
      <c r="Q76" s="41">
        <v>19800</v>
      </c>
      <c r="R76" s="31">
        <v>0</v>
      </c>
      <c r="S76" s="31">
        <v>0</v>
      </c>
      <c r="T76" s="46" t="s">
        <v>28</v>
      </c>
      <c r="U76" s="1"/>
      <c r="V76" s="1"/>
      <c r="W76" s="1"/>
      <c r="X76" s="10"/>
    </row>
    <row r="77" spans="1:24" ht="76.5" x14ac:dyDescent="0.2">
      <c r="A77" s="30">
        <f t="shared" si="133"/>
        <v>65</v>
      </c>
      <c r="B77" s="29" t="s">
        <v>113</v>
      </c>
      <c r="C77" s="29" t="s">
        <v>72</v>
      </c>
      <c r="D77" s="8" t="s">
        <v>9</v>
      </c>
      <c r="E77" s="24">
        <f t="shared" ref="E77:F77" si="197">H77+J77</f>
        <v>1839489.6600000001</v>
      </c>
      <c r="F77" s="31">
        <f t="shared" si="197"/>
        <v>1839489.6600000001</v>
      </c>
      <c r="G77" s="31">
        <f t="shared" si="130"/>
        <v>0</v>
      </c>
      <c r="H77" s="31">
        <v>1471591.05</v>
      </c>
      <c r="I77" s="23">
        <v>1471591.05</v>
      </c>
      <c r="J77" s="31">
        <f t="shared" ref="J77:K77" si="198">L77+N77</f>
        <v>367898.61</v>
      </c>
      <c r="K77" s="31">
        <f t="shared" si="198"/>
        <v>367898.61</v>
      </c>
      <c r="L77" s="31">
        <v>224798.61</v>
      </c>
      <c r="M77" s="23">
        <v>224798.61</v>
      </c>
      <c r="N77" s="31">
        <f t="shared" ref="N77:O77" si="199">P77+R77</f>
        <v>143100</v>
      </c>
      <c r="O77" s="31">
        <f t="shared" si="199"/>
        <v>143100</v>
      </c>
      <c r="P77" s="31">
        <v>143100</v>
      </c>
      <c r="Q77" s="31">
        <v>143100</v>
      </c>
      <c r="R77" s="31">
        <v>0</v>
      </c>
      <c r="S77" s="31">
        <v>0</v>
      </c>
      <c r="T77" s="46" t="s">
        <v>28</v>
      </c>
      <c r="U77" s="1"/>
      <c r="V77" s="1"/>
      <c r="W77" s="1"/>
      <c r="X77" s="10"/>
    </row>
    <row r="78" spans="1:24" ht="63.75" x14ac:dyDescent="0.2">
      <c r="A78" s="30">
        <f t="shared" si="133"/>
        <v>66</v>
      </c>
      <c r="B78" s="29" t="s">
        <v>114</v>
      </c>
      <c r="C78" s="29" t="s">
        <v>72</v>
      </c>
      <c r="D78" s="8" t="s">
        <v>9</v>
      </c>
      <c r="E78" s="24">
        <f t="shared" ref="E78:F78" si="200">H78+J78</f>
        <v>790515.05999999994</v>
      </c>
      <c r="F78" s="31">
        <f t="shared" si="200"/>
        <v>790515.05999999994</v>
      </c>
      <c r="G78" s="31">
        <f t="shared" si="130"/>
        <v>0</v>
      </c>
      <c r="H78" s="31">
        <v>632411.43999999994</v>
      </c>
      <c r="I78" s="49">
        <v>632411.43999999994</v>
      </c>
      <c r="J78" s="31">
        <f t="shared" ref="J78:K78" si="201">L78+N78</f>
        <v>158103.62</v>
      </c>
      <c r="K78" s="31">
        <f t="shared" si="201"/>
        <v>158103.62</v>
      </c>
      <c r="L78" s="31">
        <v>79050.83</v>
      </c>
      <c r="M78" s="49">
        <v>79050.83</v>
      </c>
      <c r="N78" s="31">
        <f t="shared" ref="N78:O78" si="202">P78+R78</f>
        <v>79052.789999999994</v>
      </c>
      <c r="O78" s="31">
        <f t="shared" si="202"/>
        <v>79052.789999999994</v>
      </c>
      <c r="P78" s="31">
        <v>79052.789999999994</v>
      </c>
      <c r="Q78" s="41">
        <v>79052.789999999994</v>
      </c>
      <c r="R78" s="31">
        <v>0</v>
      </c>
      <c r="S78" s="31">
        <v>0</v>
      </c>
      <c r="T78" s="46" t="s">
        <v>28</v>
      </c>
      <c r="U78" s="1"/>
      <c r="V78" s="1"/>
      <c r="W78" s="1"/>
      <c r="X78" s="10"/>
    </row>
    <row r="79" spans="1:24" ht="63.75" x14ac:dyDescent="0.2">
      <c r="A79" s="30">
        <f t="shared" si="133"/>
        <v>67</v>
      </c>
      <c r="B79" s="29" t="s">
        <v>115</v>
      </c>
      <c r="C79" s="29" t="s">
        <v>72</v>
      </c>
      <c r="D79" s="8" t="s">
        <v>9</v>
      </c>
      <c r="E79" s="24">
        <f t="shared" ref="E79:F79" si="203">H79+J79</f>
        <v>1062654.06</v>
      </c>
      <c r="F79" s="31">
        <f t="shared" si="203"/>
        <v>1062654.06</v>
      </c>
      <c r="G79" s="31">
        <f t="shared" si="130"/>
        <v>0</v>
      </c>
      <c r="H79" s="31">
        <v>850123</v>
      </c>
      <c r="I79" s="49">
        <v>850123</v>
      </c>
      <c r="J79" s="31">
        <f t="shared" ref="J79:K79" si="204">L79+N79</f>
        <v>212531.06</v>
      </c>
      <c r="K79" s="31">
        <f t="shared" si="204"/>
        <v>212531.06</v>
      </c>
      <c r="L79" s="31">
        <v>112531.06</v>
      </c>
      <c r="M79" s="49">
        <v>112531.06</v>
      </c>
      <c r="N79" s="31">
        <f t="shared" ref="N79:O79" si="205">P79+R79</f>
        <v>100000</v>
      </c>
      <c r="O79" s="31">
        <f t="shared" si="205"/>
        <v>100000</v>
      </c>
      <c r="P79" s="31">
        <v>100000</v>
      </c>
      <c r="Q79" s="41">
        <v>100000</v>
      </c>
      <c r="R79" s="31">
        <v>0</v>
      </c>
      <c r="S79" s="31">
        <v>0</v>
      </c>
      <c r="T79" s="46" t="s">
        <v>28</v>
      </c>
      <c r="U79" s="1"/>
      <c r="V79" s="1"/>
      <c r="W79" s="1"/>
      <c r="X79" s="10"/>
    </row>
    <row r="80" spans="1:24" ht="63.75" x14ac:dyDescent="0.2">
      <c r="A80" s="30">
        <f t="shared" si="133"/>
        <v>68</v>
      </c>
      <c r="B80" s="29" t="s">
        <v>116</v>
      </c>
      <c r="C80" s="29" t="s">
        <v>81</v>
      </c>
      <c r="D80" s="29" t="s">
        <v>37</v>
      </c>
      <c r="E80" s="24">
        <f t="shared" ref="E80:F80" si="206">H80+J80</f>
        <v>87648</v>
      </c>
      <c r="F80" s="31">
        <f t="shared" si="206"/>
        <v>87648</v>
      </c>
      <c r="G80" s="31">
        <f t="shared" si="130"/>
        <v>0</v>
      </c>
      <c r="H80" s="31">
        <v>69640</v>
      </c>
      <c r="I80" s="23">
        <v>69640</v>
      </c>
      <c r="J80" s="31">
        <f t="shared" ref="J80:K80" si="207">L80+N80</f>
        <v>18008</v>
      </c>
      <c r="K80" s="31">
        <f t="shared" si="207"/>
        <v>18008</v>
      </c>
      <c r="L80" s="31">
        <v>9200</v>
      </c>
      <c r="M80" s="23">
        <v>9200</v>
      </c>
      <c r="N80" s="31">
        <f t="shared" ref="N80:O80" si="208">P80+R80</f>
        <v>8808</v>
      </c>
      <c r="O80" s="31">
        <f t="shared" si="208"/>
        <v>8808</v>
      </c>
      <c r="P80" s="31">
        <v>8808</v>
      </c>
      <c r="Q80" s="31">
        <v>8808</v>
      </c>
      <c r="R80" s="31">
        <v>0</v>
      </c>
      <c r="S80" s="31">
        <v>0</v>
      </c>
      <c r="T80" s="46" t="s">
        <v>28</v>
      </c>
      <c r="U80" s="1"/>
      <c r="V80" s="1"/>
      <c r="W80" s="1"/>
      <c r="X80" s="10"/>
    </row>
    <row r="81" spans="1:24" ht="63.75" x14ac:dyDescent="0.2">
      <c r="A81" s="30">
        <f t="shared" si="133"/>
        <v>69</v>
      </c>
      <c r="B81" s="29" t="s">
        <v>117</v>
      </c>
      <c r="C81" s="29" t="s">
        <v>81</v>
      </c>
      <c r="D81" s="29" t="s">
        <v>7</v>
      </c>
      <c r="E81" s="24">
        <f t="shared" ref="E81:F81" si="209">H81+J81</f>
        <v>505000</v>
      </c>
      <c r="F81" s="31">
        <f t="shared" si="209"/>
        <v>505000</v>
      </c>
      <c r="G81" s="31">
        <f t="shared" si="130"/>
        <v>0</v>
      </c>
      <c r="H81" s="31">
        <v>403617</v>
      </c>
      <c r="I81" s="23">
        <v>403617</v>
      </c>
      <c r="J81" s="31">
        <f t="shared" ref="J81:K81" si="210">L81+N81</f>
        <v>101383</v>
      </c>
      <c r="K81" s="31">
        <f t="shared" si="210"/>
        <v>101383</v>
      </c>
      <c r="L81" s="31">
        <v>52232</v>
      </c>
      <c r="M81" s="23">
        <v>52232</v>
      </c>
      <c r="N81" s="31">
        <f t="shared" ref="N81:O81" si="211">P81+R81</f>
        <v>49151</v>
      </c>
      <c r="O81" s="31">
        <f t="shared" si="211"/>
        <v>49151</v>
      </c>
      <c r="P81" s="31">
        <v>49151</v>
      </c>
      <c r="Q81" s="31">
        <v>49151</v>
      </c>
      <c r="R81" s="31">
        <v>0</v>
      </c>
      <c r="S81" s="31">
        <v>0</v>
      </c>
      <c r="T81" s="46" t="s">
        <v>28</v>
      </c>
      <c r="U81" s="1"/>
      <c r="V81" s="1"/>
      <c r="W81" s="1"/>
      <c r="X81" s="10"/>
    </row>
    <row r="82" spans="1:24" ht="63.75" x14ac:dyDescent="0.2">
      <c r="A82" s="30">
        <f t="shared" si="133"/>
        <v>70</v>
      </c>
      <c r="B82" s="29" t="s">
        <v>118</v>
      </c>
      <c r="C82" s="29" t="s">
        <v>81</v>
      </c>
      <c r="D82" s="29" t="s">
        <v>8</v>
      </c>
      <c r="E82" s="24">
        <f t="shared" ref="E82:F82" si="212">H82+J82</f>
        <v>849254.40000000002</v>
      </c>
      <c r="F82" s="31">
        <f t="shared" si="212"/>
        <v>849254.40000000002</v>
      </c>
      <c r="G82" s="31">
        <f t="shared" si="130"/>
        <v>0</v>
      </c>
      <c r="H82" s="31">
        <v>670000</v>
      </c>
      <c r="I82" s="49">
        <v>670000</v>
      </c>
      <c r="J82" s="31">
        <f t="shared" ref="J82:K82" si="213">L82+N82</f>
        <v>179254.39999999999</v>
      </c>
      <c r="K82" s="31">
        <f t="shared" si="213"/>
        <v>179254.39999999999</v>
      </c>
      <c r="L82" s="31">
        <v>135000</v>
      </c>
      <c r="M82" s="49">
        <v>135000</v>
      </c>
      <c r="N82" s="31">
        <f t="shared" ref="N82:O82" si="214">P82+R82</f>
        <v>44254.400000000001</v>
      </c>
      <c r="O82" s="31">
        <f t="shared" si="214"/>
        <v>44254.400000000001</v>
      </c>
      <c r="P82" s="31">
        <v>44254.400000000001</v>
      </c>
      <c r="Q82" s="41">
        <v>44254.400000000001</v>
      </c>
      <c r="R82" s="31">
        <v>0</v>
      </c>
      <c r="S82" s="31">
        <v>0</v>
      </c>
      <c r="T82" s="46" t="s">
        <v>28</v>
      </c>
      <c r="U82" s="1"/>
      <c r="V82" s="1"/>
      <c r="W82" s="1"/>
      <c r="X82" s="10"/>
    </row>
    <row r="83" spans="1:24" ht="51" x14ac:dyDescent="0.2">
      <c r="A83" s="30">
        <f t="shared" si="133"/>
        <v>71</v>
      </c>
      <c r="B83" s="29" t="s">
        <v>119</v>
      </c>
      <c r="C83" s="29" t="s">
        <v>81</v>
      </c>
      <c r="D83" s="29" t="s">
        <v>9</v>
      </c>
      <c r="E83" s="24">
        <f t="shared" ref="E83:F83" si="215">H83+J83</f>
        <v>630637.37</v>
      </c>
      <c r="F83" s="31">
        <f t="shared" si="215"/>
        <v>630637.37</v>
      </c>
      <c r="G83" s="31">
        <f t="shared" si="130"/>
        <v>0</v>
      </c>
      <c r="H83" s="31">
        <v>497500</v>
      </c>
      <c r="I83" s="49">
        <v>497500</v>
      </c>
      <c r="J83" s="31">
        <f t="shared" ref="J83:K83" si="216">L83+N83</f>
        <v>133137.37</v>
      </c>
      <c r="K83" s="31">
        <f t="shared" si="216"/>
        <v>133137.37</v>
      </c>
      <c r="L83" s="31">
        <v>99500</v>
      </c>
      <c r="M83" s="49">
        <v>99500</v>
      </c>
      <c r="N83" s="31">
        <f t="shared" ref="N83:O83" si="217">P83+R83</f>
        <v>33637.370000000003</v>
      </c>
      <c r="O83" s="31">
        <f t="shared" si="217"/>
        <v>33637.370000000003</v>
      </c>
      <c r="P83" s="31">
        <v>33637.370000000003</v>
      </c>
      <c r="Q83" s="41">
        <v>33637.370000000003</v>
      </c>
      <c r="R83" s="31">
        <v>0</v>
      </c>
      <c r="S83" s="31">
        <v>0</v>
      </c>
      <c r="T83" s="46" t="s">
        <v>28</v>
      </c>
      <c r="U83" s="1"/>
      <c r="V83" s="1"/>
      <c r="W83" s="1"/>
      <c r="X83" s="10"/>
    </row>
    <row r="84" spans="1:24" ht="51" x14ac:dyDescent="0.2">
      <c r="A84" s="30">
        <f t="shared" si="133"/>
        <v>72</v>
      </c>
      <c r="B84" s="29" t="s">
        <v>120</v>
      </c>
      <c r="C84" s="29" t="s">
        <v>81</v>
      </c>
      <c r="D84" s="29" t="s">
        <v>9</v>
      </c>
      <c r="E84" s="24">
        <f t="shared" ref="E84:F84" si="218">H84+J84</f>
        <v>788061.69</v>
      </c>
      <c r="F84" s="31">
        <f t="shared" si="218"/>
        <v>788061.7</v>
      </c>
      <c r="G84" s="31">
        <f t="shared" si="130"/>
        <v>-1.0000000009313226E-2</v>
      </c>
      <c r="H84" s="31">
        <v>624000</v>
      </c>
      <c r="I84" s="49">
        <v>624000</v>
      </c>
      <c r="J84" s="31">
        <f t="shared" ref="J84:K84" si="219">L84+N84</f>
        <v>164061.69</v>
      </c>
      <c r="K84" s="31">
        <f t="shared" si="219"/>
        <v>164061.70000000001</v>
      </c>
      <c r="L84" s="31">
        <v>124800</v>
      </c>
      <c r="M84" s="49">
        <v>124800</v>
      </c>
      <c r="N84" s="31">
        <f t="shared" ref="N84:O84" si="220">P84+R84</f>
        <v>39261.69</v>
      </c>
      <c r="O84" s="31">
        <f t="shared" si="220"/>
        <v>39261.699999999997</v>
      </c>
      <c r="P84" s="31">
        <v>39261.69</v>
      </c>
      <c r="Q84" s="41">
        <v>39261.699999999997</v>
      </c>
      <c r="R84" s="31">
        <v>0</v>
      </c>
      <c r="S84" s="31">
        <v>0</v>
      </c>
      <c r="T84" s="46" t="s">
        <v>28</v>
      </c>
      <c r="U84" s="1"/>
      <c r="V84" s="1"/>
      <c r="W84" s="1"/>
      <c r="X84" s="10"/>
    </row>
    <row r="85" spans="1:24" ht="12.75" x14ac:dyDescent="0.2">
      <c r="A85" s="43"/>
      <c r="B85" s="35" t="s">
        <v>30</v>
      </c>
      <c r="C85" s="44"/>
      <c r="D85" s="44"/>
      <c r="E85" s="45">
        <f t="shared" ref="E85:S85" si="221">SUM(E55:E84)</f>
        <v>26317523.399999999</v>
      </c>
      <c r="F85" s="52">
        <f t="shared" si="221"/>
        <v>26250973.119999997</v>
      </c>
      <c r="G85" s="52">
        <f t="shared" si="221"/>
        <v>66550.280000000028</v>
      </c>
      <c r="H85" s="52">
        <f t="shared" si="221"/>
        <v>20985616.970000003</v>
      </c>
      <c r="I85" s="52">
        <f t="shared" si="221"/>
        <v>20933544.970000003</v>
      </c>
      <c r="J85" s="52">
        <f t="shared" si="221"/>
        <v>5331906.4300000006</v>
      </c>
      <c r="K85" s="52">
        <f t="shared" si="221"/>
        <v>5317428.1500000004</v>
      </c>
      <c r="L85" s="52">
        <f t="shared" si="221"/>
        <v>4039726.61</v>
      </c>
      <c r="M85" s="52">
        <f t="shared" si="221"/>
        <v>4033617.3200000003</v>
      </c>
      <c r="N85" s="52">
        <f t="shared" si="221"/>
        <v>1292179.82</v>
      </c>
      <c r="O85" s="52">
        <f t="shared" si="221"/>
        <v>1283810.83</v>
      </c>
      <c r="P85" s="52">
        <f t="shared" si="221"/>
        <v>1181179.8199999998</v>
      </c>
      <c r="Q85" s="52">
        <f t="shared" si="221"/>
        <v>1172810.8299999998</v>
      </c>
      <c r="R85" s="52">
        <f t="shared" si="221"/>
        <v>111000</v>
      </c>
      <c r="S85" s="52">
        <f t="shared" si="221"/>
        <v>111000</v>
      </c>
      <c r="T85" s="53"/>
      <c r="U85" s="1"/>
      <c r="V85" s="3"/>
      <c r="W85" s="3"/>
      <c r="X85" s="3"/>
    </row>
    <row r="86" spans="1:24" ht="12.75" x14ac:dyDescent="0.2">
      <c r="A86" s="37"/>
      <c r="B86" s="17"/>
      <c r="C86" s="17"/>
      <c r="D86" s="75" t="s">
        <v>32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17"/>
      <c r="U86" s="1"/>
      <c r="V86" s="1"/>
      <c r="W86" s="1"/>
      <c r="X86" s="10"/>
    </row>
    <row r="87" spans="1:24" ht="51" x14ac:dyDescent="0.2">
      <c r="A87" s="30">
        <v>73</v>
      </c>
      <c r="B87" s="29" t="s">
        <v>121</v>
      </c>
      <c r="C87" s="29" t="s">
        <v>50</v>
      </c>
      <c r="D87" s="29" t="s">
        <v>11</v>
      </c>
      <c r="E87" s="24">
        <f t="shared" ref="E87:F87" si="222">H87+J87</f>
        <v>341682</v>
      </c>
      <c r="F87" s="31">
        <f t="shared" si="222"/>
        <v>341682</v>
      </c>
      <c r="G87" s="31">
        <f t="shared" ref="G87:G99" si="223">IF(F87&gt;0,E87-F87,0)</f>
        <v>0</v>
      </c>
      <c r="H87" s="31">
        <v>273300</v>
      </c>
      <c r="I87" s="49">
        <v>273300</v>
      </c>
      <c r="J87" s="31">
        <f t="shared" ref="J87:K87" si="224">L87+N87</f>
        <v>68382</v>
      </c>
      <c r="K87" s="31">
        <f t="shared" si="224"/>
        <v>68382</v>
      </c>
      <c r="L87" s="31">
        <v>38300</v>
      </c>
      <c r="M87" s="49">
        <v>38300</v>
      </c>
      <c r="N87" s="31">
        <f t="shared" ref="N87:O87" si="225">P87+R87</f>
        <v>30082</v>
      </c>
      <c r="O87" s="31">
        <f t="shared" si="225"/>
        <v>30082</v>
      </c>
      <c r="P87" s="31">
        <v>30082</v>
      </c>
      <c r="Q87" s="41">
        <v>30082</v>
      </c>
      <c r="R87" s="31">
        <v>0</v>
      </c>
      <c r="S87" s="31">
        <v>0</v>
      </c>
      <c r="T87" s="46" t="s">
        <v>28</v>
      </c>
      <c r="U87" s="1"/>
      <c r="V87" s="1"/>
      <c r="W87" s="1"/>
      <c r="X87" s="10"/>
    </row>
    <row r="88" spans="1:24" ht="76.5" x14ac:dyDescent="0.2">
      <c r="A88" s="30">
        <v>74</v>
      </c>
      <c r="B88" s="29" t="s">
        <v>122</v>
      </c>
      <c r="C88" s="29" t="s">
        <v>50</v>
      </c>
      <c r="D88" s="29" t="s">
        <v>22</v>
      </c>
      <c r="E88" s="24">
        <f t="shared" ref="E88:F88" si="226">H88+J88</f>
        <v>380000</v>
      </c>
      <c r="F88" s="31">
        <f t="shared" si="226"/>
        <v>380000</v>
      </c>
      <c r="G88" s="31">
        <f t="shared" si="223"/>
        <v>0</v>
      </c>
      <c r="H88" s="31">
        <v>303790</v>
      </c>
      <c r="I88" s="23">
        <v>303790</v>
      </c>
      <c r="J88" s="31">
        <f t="shared" ref="J88:K88" si="227">L88+N88</f>
        <v>76210</v>
      </c>
      <c r="K88" s="31">
        <f t="shared" si="227"/>
        <v>76210</v>
      </c>
      <c r="L88" s="31">
        <v>55320</v>
      </c>
      <c r="M88" s="23">
        <v>55320</v>
      </c>
      <c r="N88" s="31">
        <f t="shared" ref="N88:O88" si="228">P88+R88</f>
        <v>20890</v>
      </c>
      <c r="O88" s="31">
        <f t="shared" si="228"/>
        <v>20890</v>
      </c>
      <c r="P88" s="31">
        <v>20890</v>
      </c>
      <c r="Q88" s="31">
        <v>20890</v>
      </c>
      <c r="R88" s="31">
        <v>0</v>
      </c>
      <c r="S88" s="31">
        <v>0</v>
      </c>
      <c r="T88" s="46" t="s">
        <v>28</v>
      </c>
      <c r="U88" s="1"/>
      <c r="V88" s="1"/>
      <c r="W88" s="1"/>
      <c r="X88" s="10"/>
    </row>
    <row r="89" spans="1:24" ht="76.5" x14ac:dyDescent="0.2">
      <c r="A89" s="30">
        <v>75</v>
      </c>
      <c r="B89" s="29" t="s">
        <v>123</v>
      </c>
      <c r="C89" s="29" t="s">
        <v>63</v>
      </c>
      <c r="D89" s="29" t="s">
        <v>22</v>
      </c>
      <c r="E89" s="24">
        <f t="shared" ref="E89:F89" si="229">H89+J89</f>
        <v>375006.06</v>
      </c>
      <c r="F89" s="31">
        <f t="shared" si="229"/>
        <v>375006.06</v>
      </c>
      <c r="G89" s="31">
        <f t="shared" si="223"/>
        <v>0</v>
      </c>
      <c r="H89" s="31">
        <v>300000</v>
      </c>
      <c r="I89" s="49">
        <v>300000</v>
      </c>
      <c r="J89" s="31">
        <f t="shared" ref="J89:K89" si="230">L89+N89</f>
        <v>75006.06</v>
      </c>
      <c r="K89" s="31">
        <f t="shared" si="230"/>
        <v>75006.06</v>
      </c>
      <c r="L89" s="31">
        <v>37500</v>
      </c>
      <c r="M89" s="49">
        <v>37500</v>
      </c>
      <c r="N89" s="31">
        <f t="shared" ref="N89:O89" si="231">P89+R89</f>
        <v>37506.06</v>
      </c>
      <c r="O89" s="31">
        <f t="shared" si="231"/>
        <v>37506.06</v>
      </c>
      <c r="P89" s="31">
        <v>27506.06</v>
      </c>
      <c r="Q89" s="41">
        <v>27506.06</v>
      </c>
      <c r="R89" s="31">
        <v>10000</v>
      </c>
      <c r="S89" s="41">
        <v>10000</v>
      </c>
      <c r="T89" s="46" t="s">
        <v>28</v>
      </c>
      <c r="U89" s="1"/>
      <c r="V89" s="1"/>
      <c r="W89" s="1"/>
      <c r="X89" s="10"/>
    </row>
    <row r="90" spans="1:24" ht="63.75" x14ac:dyDescent="0.2">
      <c r="A90" s="30">
        <v>76</v>
      </c>
      <c r="B90" s="29" t="s">
        <v>124</v>
      </c>
      <c r="C90" s="29" t="s">
        <v>63</v>
      </c>
      <c r="D90" s="29" t="s">
        <v>22</v>
      </c>
      <c r="E90" s="24">
        <f t="shared" ref="E90:F90" si="232">H90+J90</f>
        <v>335715.73</v>
      </c>
      <c r="F90" s="31">
        <f t="shared" si="232"/>
        <v>335715.73</v>
      </c>
      <c r="G90" s="31">
        <f t="shared" si="223"/>
        <v>0</v>
      </c>
      <c r="H90" s="31">
        <v>268572</v>
      </c>
      <c r="I90" s="49">
        <v>268572</v>
      </c>
      <c r="J90" s="31">
        <f t="shared" ref="J90:K90" si="233">L90+N90</f>
        <v>67143.73</v>
      </c>
      <c r="K90" s="31">
        <f t="shared" si="233"/>
        <v>67143.73</v>
      </c>
      <c r="L90" s="31">
        <v>33571</v>
      </c>
      <c r="M90" s="49">
        <v>33571</v>
      </c>
      <c r="N90" s="31">
        <f t="shared" ref="N90:O90" si="234">P90+R90</f>
        <v>33572.729999999996</v>
      </c>
      <c r="O90" s="31">
        <f t="shared" si="234"/>
        <v>33572.729999999996</v>
      </c>
      <c r="P90" s="31">
        <v>23572.73</v>
      </c>
      <c r="Q90" s="41">
        <v>23572.73</v>
      </c>
      <c r="R90" s="31">
        <v>10000</v>
      </c>
      <c r="S90" s="41">
        <v>10000</v>
      </c>
      <c r="T90" s="46" t="s">
        <v>28</v>
      </c>
      <c r="U90" s="1"/>
      <c r="V90" s="1"/>
      <c r="W90" s="1"/>
      <c r="X90" s="10"/>
    </row>
    <row r="91" spans="1:24" ht="63.75" x14ac:dyDescent="0.2">
      <c r="A91" s="30">
        <v>77</v>
      </c>
      <c r="B91" s="29" t="s">
        <v>125</v>
      </c>
      <c r="C91" s="29" t="s">
        <v>63</v>
      </c>
      <c r="D91" s="29" t="s">
        <v>22</v>
      </c>
      <c r="E91" s="24">
        <f t="shared" ref="E91:F91" si="235">H91+J91</f>
        <v>579248</v>
      </c>
      <c r="F91" s="31">
        <f t="shared" si="235"/>
        <v>579248</v>
      </c>
      <c r="G91" s="31">
        <f t="shared" si="223"/>
        <v>0</v>
      </c>
      <c r="H91" s="31">
        <v>463398.40000000002</v>
      </c>
      <c r="I91" s="49">
        <v>463398.40000000002</v>
      </c>
      <c r="J91" s="31">
        <f t="shared" ref="J91:K91" si="236">L91+N91</f>
        <v>115849.60000000001</v>
      </c>
      <c r="K91" s="31">
        <f t="shared" si="236"/>
        <v>115849.60000000001</v>
      </c>
      <c r="L91" s="31">
        <v>57924.800000000003</v>
      </c>
      <c r="M91" s="49">
        <v>57924.800000000003</v>
      </c>
      <c r="N91" s="31">
        <f t="shared" ref="N91:O91" si="237">P91+R91</f>
        <v>57924.800000000003</v>
      </c>
      <c r="O91" s="31">
        <f t="shared" si="237"/>
        <v>57924.800000000003</v>
      </c>
      <c r="P91" s="31">
        <v>47924.800000000003</v>
      </c>
      <c r="Q91" s="41">
        <v>47924.800000000003</v>
      </c>
      <c r="R91" s="31">
        <v>10000</v>
      </c>
      <c r="S91" s="41">
        <v>10000</v>
      </c>
      <c r="T91" s="46" t="s">
        <v>28</v>
      </c>
      <c r="U91" s="1"/>
      <c r="V91" s="1"/>
      <c r="W91" s="1"/>
      <c r="X91" s="10"/>
    </row>
    <row r="92" spans="1:24" ht="51" x14ac:dyDescent="0.2">
      <c r="A92" s="30">
        <v>78</v>
      </c>
      <c r="B92" s="29" t="s">
        <v>126</v>
      </c>
      <c r="C92" s="29" t="s">
        <v>63</v>
      </c>
      <c r="D92" s="29" t="s">
        <v>22</v>
      </c>
      <c r="E92" s="24">
        <f t="shared" ref="E92:F92" si="238">H92+J92</f>
        <v>589900</v>
      </c>
      <c r="F92" s="31">
        <f t="shared" si="238"/>
        <v>589900</v>
      </c>
      <c r="G92" s="31">
        <f t="shared" si="223"/>
        <v>0</v>
      </c>
      <c r="H92" s="31">
        <v>471920</v>
      </c>
      <c r="I92" s="23">
        <v>471920</v>
      </c>
      <c r="J92" s="31">
        <f t="shared" ref="J92:K92" si="239">L92+N92</f>
        <v>117980</v>
      </c>
      <c r="K92" s="31">
        <f t="shared" si="239"/>
        <v>117980</v>
      </c>
      <c r="L92" s="31">
        <v>58990</v>
      </c>
      <c r="M92" s="23">
        <v>58990</v>
      </c>
      <c r="N92" s="31">
        <f t="shared" ref="N92:O92" si="240">P92+R92</f>
        <v>58990</v>
      </c>
      <c r="O92" s="31">
        <f t="shared" si="240"/>
        <v>58990</v>
      </c>
      <c r="P92" s="31">
        <v>48990</v>
      </c>
      <c r="Q92" s="31">
        <v>48990</v>
      </c>
      <c r="R92" s="31">
        <v>10000</v>
      </c>
      <c r="S92" s="31">
        <v>10000</v>
      </c>
      <c r="T92" s="46" t="s">
        <v>28</v>
      </c>
      <c r="U92" s="1"/>
      <c r="V92" s="1"/>
      <c r="W92" s="1"/>
      <c r="X92" s="10"/>
    </row>
    <row r="93" spans="1:24" ht="63.75" x14ac:dyDescent="0.2">
      <c r="A93" s="30">
        <v>79</v>
      </c>
      <c r="B93" s="29" t="s">
        <v>127</v>
      </c>
      <c r="C93" s="29" t="s">
        <v>72</v>
      </c>
      <c r="D93" s="29" t="s">
        <v>22</v>
      </c>
      <c r="E93" s="24">
        <f t="shared" ref="E93:F93" si="241">H93+J93</f>
        <v>239107</v>
      </c>
      <c r="F93" s="31">
        <f t="shared" si="241"/>
        <v>239107</v>
      </c>
      <c r="G93" s="31">
        <f t="shared" si="223"/>
        <v>0</v>
      </c>
      <c r="H93" s="31">
        <v>182566</v>
      </c>
      <c r="I93" s="23">
        <v>182566</v>
      </c>
      <c r="J93" s="31">
        <f t="shared" ref="J93:K93" si="242">L93+N93</f>
        <v>56541</v>
      </c>
      <c r="K93" s="31">
        <f t="shared" si="242"/>
        <v>56541</v>
      </c>
      <c r="L93" s="31">
        <v>43816</v>
      </c>
      <c r="M93" s="23">
        <v>43816</v>
      </c>
      <c r="N93" s="31">
        <f t="shared" ref="N93:O93" si="243">P93+R93</f>
        <v>12725</v>
      </c>
      <c r="O93" s="31">
        <f t="shared" si="243"/>
        <v>12725</v>
      </c>
      <c r="P93" s="31">
        <v>12725</v>
      </c>
      <c r="Q93" s="31">
        <v>12725</v>
      </c>
      <c r="R93" s="31">
        <v>0</v>
      </c>
      <c r="S93" s="31">
        <v>0</v>
      </c>
      <c r="T93" s="46" t="s">
        <v>28</v>
      </c>
      <c r="U93" s="1"/>
      <c r="V93" s="1"/>
      <c r="W93" s="1"/>
      <c r="X93" s="10"/>
    </row>
    <row r="94" spans="1:24" ht="51" x14ac:dyDescent="0.2">
      <c r="A94" s="30">
        <v>80</v>
      </c>
      <c r="B94" s="29" t="s">
        <v>128</v>
      </c>
      <c r="C94" s="29" t="s">
        <v>72</v>
      </c>
      <c r="D94" s="29" t="s">
        <v>22</v>
      </c>
      <c r="E94" s="24">
        <f t="shared" ref="E94:F94" si="244">H94+J94</f>
        <v>498000</v>
      </c>
      <c r="F94" s="31">
        <f t="shared" si="244"/>
        <v>498000</v>
      </c>
      <c r="G94" s="31">
        <f t="shared" si="223"/>
        <v>0</v>
      </c>
      <c r="H94" s="31">
        <v>390846</v>
      </c>
      <c r="I94" s="23">
        <v>390846</v>
      </c>
      <c r="J94" s="31">
        <f t="shared" ref="J94:K94" si="245">L94+N94</f>
        <v>107154</v>
      </c>
      <c r="K94" s="31">
        <f t="shared" si="245"/>
        <v>107154</v>
      </c>
      <c r="L94" s="31">
        <v>81500</v>
      </c>
      <c r="M94" s="23">
        <v>81500</v>
      </c>
      <c r="N94" s="31">
        <f t="shared" ref="N94:O94" si="246">P94+R94</f>
        <v>25654</v>
      </c>
      <c r="O94" s="31">
        <f t="shared" si="246"/>
        <v>25654</v>
      </c>
      <c r="P94" s="31">
        <v>25654</v>
      </c>
      <c r="Q94" s="31">
        <v>25654</v>
      </c>
      <c r="R94" s="31">
        <v>0</v>
      </c>
      <c r="S94" s="31">
        <v>0</v>
      </c>
      <c r="T94" s="46" t="s">
        <v>28</v>
      </c>
      <c r="U94" s="1"/>
      <c r="V94" s="1"/>
      <c r="W94" s="1"/>
      <c r="X94" s="10"/>
    </row>
    <row r="95" spans="1:24" ht="63.75" x14ac:dyDescent="0.2">
      <c r="A95" s="30">
        <v>81</v>
      </c>
      <c r="B95" s="29" t="s">
        <v>129</v>
      </c>
      <c r="C95" s="29" t="s">
        <v>72</v>
      </c>
      <c r="D95" s="29" t="s">
        <v>22</v>
      </c>
      <c r="E95" s="24">
        <f t="shared" ref="E95:F95" si="247">H95+J95</f>
        <v>585000</v>
      </c>
      <c r="F95" s="31">
        <f t="shared" si="247"/>
        <v>585000</v>
      </c>
      <c r="G95" s="31">
        <f t="shared" si="223"/>
        <v>0</v>
      </c>
      <c r="H95" s="31">
        <v>460527</v>
      </c>
      <c r="I95" s="23">
        <v>460527</v>
      </c>
      <c r="J95" s="31">
        <f t="shared" ref="J95:K95" si="248">L95+N95</f>
        <v>124473</v>
      </c>
      <c r="K95" s="31">
        <f t="shared" si="248"/>
        <v>124473</v>
      </c>
      <c r="L95" s="31">
        <v>95045</v>
      </c>
      <c r="M95" s="23">
        <v>95045</v>
      </c>
      <c r="N95" s="31">
        <f t="shared" ref="N95:O95" si="249">P95+R95</f>
        <v>29428</v>
      </c>
      <c r="O95" s="31">
        <f t="shared" si="249"/>
        <v>29428</v>
      </c>
      <c r="P95" s="31">
        <v>29428</v>
      </c>
      <c r="Q95" s="31">
        <v>29428</v>
      </c>
      <c r="R95" s="31">
        <v>0</v>
      </c>
      <c r="S95" s="31">
        <v>0</v>
      </c>
      <c r="T95" s="46" t="s">
        <v>28</v>
      </c>
      <c r="U95" s="1"/>
      <c r="V95" s="1"/>
      <c r="W95" s="1"/>
      <c r="X95" s="10"/>
    </row>
    <row r="96" spans="1:24" ht="63.75" x14ac:dyDescent="0.2">
      <c r="A96" s="30">
        <v>82</v>
      </c>
      <c r="B96" s="29" t="s">
        <v>130</v>
      </c>
      <c r="C96" s="29" t="s">
        <v>70</v>
      </c>
      <c r="D96" s="29" t="s">
        <v>11</v>
      </c>
      <c r="E96" s="24">
        <f t="shared" ref="E96:F96" si="250">H96+J96</f>
        <v>251393.47999999998</v>
      </c>
      <c r="F96" s="31">
        <f t="shared" si="250"/>
        <v>248000</v>
      </c>
      <c r="G96" s="31">
        <f t="shared" si="223"/>
        <v>3393.4799999999814</v>
      </c>
      <c r="H96" s="31">
        <v>200000</v>
      </c>
      <c r="I96" s="49">
        <v>197300</v>
      </c>
      <c r="J96" s="31">
        <f t="shared" ref="J96:K96" si="251">L96+N96</f>
        <v>51393.479999999996</v>
      </c>
      <c r="K96" s="31">
        <f t="shared" si="251"/>
        <v>50700</v>
      </c>
      <c r="L96" s="31">
        <v>38000</v>
      </c>
      <c r="M96" s="49">
        <v>37487</v>
      </c>
      <c r="N96" s="31">
        <f t="shared" ref="N96:O96" si="252">P96+R96</f>
        <v>13393.48</v>
      </c>
      <c r="O96" s="31">
        <f t="shared" si="252"/>
        <v>13213</v>
      </c>
      <c r="P96" s="31">
        <v>13393.48</v>
      </c>
      <c r="Q96" s="41">
        <v>13213</v>
      </c>
      <c r="R96" s="31">
        <v>0</v>
      </c>
      <c r="S96" s="31">
        <v>0</v>
      </c>
      <c r="T96" s="46" t="s">
        <v>28</v>
      </c>
      <c r="U96" s="1"/>
      <c r="V96" s="1"/>
      <c r="W96" s="1"/>
      <c r="X96" s="10"/>
    </row>
    <row r="97" spans="1:24" ht="89.25" x14ac:dyDescent="0.2">
      <c r="A97" s="30">
        <v>83</v>
      </c>
      <c r="B97" s="29" t="s">
        <v>131</v>
      </c>
      <c r="C97" s="29" t="s">
        <v>38</v>
      </c>
      <c r="D97" s="29" t="s">
        <v>22</v>
      </c>
      <c r="E97" s="24">
        <f t="shared" ref="E97:F97" si="253">H97+J97</f>
        <v>730071.4</v>
      </c>
      <c r="F97" s="31">
        <f t="shared" si="253"/>
        <v>730071.4</v>
      </c>
      <c r="G97" s="31">
        <f t="shared" si="223"/>
        <v>0</v>
      </c>
      <c r="H97" s="31">
        <v>578783</v>
      </c>
      <c r="I97" s="49">
        <v>578783</v>
      </c>
      <c r="J97" s="31">
        <f t="shared" ref="J97:K97" si="254">L97+N97</f>
        <v>151288.4</v>
      </c>
      <c r="K97" s="31">
        <f t="shared" si="254"/>
        <v>151288.4</v>
      </c>
      <c r="L97" s="31">
        <v>109769</v>
      </c>
      <c r="M97" s="49">
        <v>109769</v>
      </c>
      <c r="N97" s="31">
        <f t="shared" ref="N97:O97" si="255">P97+R97</f>
        <v>41519.4</v>
      </c>
      <c r="O97" s="31">
        <f t="shared" si="255"/>
        <v>41519.4</v>
      </c>
      <c r="P97" s="31">
        <v>41519.4</v>
      </c>
      <c r="Q97" s="41">
        <v>41519.4</v>
      </c>
      <c r="R97" s="31">
        <v>0</v>
      </c>
      <c r="S97" s="31">
        <v>0</v>
      </c>
      <c r="T97" s="46" t="s">
        <v>28</v>
      </c>
      <c r="U97" s="1"/>
      <c r="V97" s="1"/>
      <c r="W97" s="1"/>
      <c r="X97" s="10"/>
    </row>
    <row r="98" spans="1:24" ht="63.75" x14ac:dyDescent="0.2">
      <c r="A98" s="30">
        <v>84</v>
      </c>
      <c r="B98" s="29" t="s">
        <v>132</v>
      </c>
      <c r="C98" s="29" t="s">
        <v>38</v>
      </c>
      <c r="D98" s="29" t="s">
        <v>37</v>
      </c>
      <c r="E98" s="24">
        <f t="shared" ref="E98:F98" si="256">H98+J98</f>
        <v>5840100</v>
      </c>
      <c r="F98" s="31">
        <f t="shared" si="256"/>
        <v>5840100</v>
      </c>
      <c r="G98" s="31">
        <f t="shared" si="223"/>
        <v>0</v>
      </c>
      <c r="H98" s="31">
        <v>4630500</v>
      </c>
      <c r="I98" s="23">
        <v>4630500</v>
      </c>
      <c r="J98" s="31">
        <f t="shared" ref="J98:K98" si="257">L98+N98</f>
        <v>1209600</v>
      </c>
      <c r="K98" s="31">
        <f t="shared" si="257"/>
        <v>1209600</v>
      </c>
      <c r="L98" s="31">
        <v>1039500</v>
      </c>
      <c r="M98" s="23">
        <v>1039500</v>
      </c>
      <c r="N98" s="31">
        <f t="shared" ref="N98:O98" si="258">P98+R98</f>
        <v>170100</v>
      </c>
      <c r="O98" s="31">
        <f t="shared" si="258"/>
        <v>170100</v>
      </c>
      <c r="P98" s="31">
        <v>170100</v>
      </c>
      <c r="Q98" s="31">
        <v>170100</v>
      </c>
      <c r="R98" s="31">
        <v>0</v>
      </c>
      <c r="S98" s="31">
        <v>0</v>
      </c>
      <c r="T98" s="46"/>
      <c r="U98" s="1"/>
      <c r="V98" s="1"/>
      <c r="W98" s="1"/>
      <c r="X98" s="10"/>
    </row>
    <row r="99" spans="1:24" ht="76.5" x14ac:dyDescent="0.2">
      <c r="A99" s="30">
        <v>85</v>
      </c>
      <c r="B99" s="29" t="s">
        <v>133</v>
      </c>
      <c r="C99" s="29" t="s">
        <v>38</v>
      </c>
      <c r="D99" s="29" t="s">
        <v>12</v>
      </c>
      <c r="E99" s="24">
        <f t="shared" ref="E99:F99" si="259">H99+J99</f>
        <v>781092</v>
      </c>
      <c r="F99" s="31">
        <f t="shared" si="259"/>
        <v>691266.41999999993</v>
      </c>
      <c r="G99" s="31">
        <f t="shared" si="223"/>
        <v>89825.580000000075</v>
      </c>
      <c r="H99" s="31">
        <v>620000</v>
      </c>
      <c r="I99" s="23">
        <v>545600</v>
      </c>
      <c r="J99" s="31">
        <f t="shared" ref="J99:K99" si="260">L99+N99</f>
        <v>161092</v>
      </c>
      <c r="K99" s="31">
        <f t="shared" si="260"/>
        <v>145666.41999999998</v>
      </c>
      <c r="L99" s="31">
        <v>122000</v>
      </c>
      <c r="M99" s="23">
        <v>111260</v>
      </c>
      <c r="N99" s="31">
        <f t="shared" ref="N99:O99" si="261">P99+R99</f>
        <v>39092</v>
      </c>
      <c r="O99" s="31">
        <f t="shared" si="261"/>
        <v>34406.42</v>
      </c>
      <c r="P99" s="31">
        <v>39092</v>
      </c>
      <c r="Q99" s="31">
        <v>34406.42</v>
      </c>
      <c r="R99" s="31">
        <v>0</v>
      </c>
      <c r="S99" s="31">
        <v>0</v>
      </c>
      <c r="T99" s="46"/>
      <c r="U99" s="1"/>
      <c r="V99" s="1"/>
      <c r="W99" s="1"/>
      <c r="X99" s="10"/>
    </row>
    <row r="100" spans="1:24" ht="12.75" x14ac:dyDescent="0.2">
      <c r="A100" s="34"/>
      <c r="B100" s="35" t="s">
        <v>30</v>
      </c>
      <c r="C100" s="35"/>
      <c r="D100" s="35"/>
      <c r="E100" s="39">
        <f t="shared" ref="E100:S100" si="262">SUM(E87:E99)</f>
        <v>11526315.67</v>
      </c>
      <c r="F100" s="39">
        <f t="shared" si="262"/>
        <v>11433096.610000001</v>
      </c>
      <c r="G100" s="39">
        <f t="shared" si="262"/>
        <v>93219.060000000056</v>
      </c>
      <c r="H100" s="39">
        <f t="shared" si="262"/>
        <v>9144202.4000000004</v>
      </c>
      <c r="I100" s="39">
        <f t="shared" si="262"/>
        <v>9067102.4000000004</v>
      </c>
      <c r="J100" s="39">
        <f t="shared" si="262"/>
        <v>2382113.27</v>
      </c>
      <c r="K100" s="39">
        <f t="shared" si="262"/>
        <v>2365994.21</v>
      </c>
      <c r="L100" s="39">
        <f t="shared" si="262"/>
        <v>1811235.8</v>
      </c>
      <c r="M100" s="39">
        <f t="shared" si="262"/>
        <v>1799982.8</v>
      </c>
      <c r="N100" s="39">
        <f t="shared" si="262"/>
        <v>570877.47</v>
      </c>
      <c r="O100" s="39">
        <f t="shared" si="262"/>
        <v>566011.41</v>
      </c>
      <c r="P100" s="39">
        <f t="shared" si="262"/>
        <v>530877.47</v>
      </c>
      <c r="Q100" s="39">
        <f t="shared" si="262"/>
        <v>526011.41</v>
      </c>
      <c r="R100" s="39">
        <f t="shared" si="262"/>
        <v>40000</v>
      </c>
      <c r="S100" s="39">
        <f t="shared" si="262"/>
        <v>40000</v>
      </c>
      <c r="T100" s="48"/>
      <c r="U100" s="11"/>
      <c r="V100" s="11"/>
      <c r="W100" s="11"/>
      <c r="X100" s="10"/>
    </row>
    <row r="101" spans="1:24" ht="12.75" x14ac:dyDescent="0.2">
      <c r="A101" s="37"/>
      <c r="B101" s="17"/>
      <c r="C101" s="17"/>
      <c r="D101" s="75" t="s">
        <v>33</v>
      </c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17"/>
      <c r="U101" s="1"/>
      <c r="V101" s="1"/>
      <c r="W101" s="1"/>
      <c r="X101" s="10"/>
    </row>
    <row r="102" spans="1:24" ht="51" x14ac:dyDescent="0.2">
      <c r="A102" s="30">
        <v>86</v>
      </c>
      <c r="B102" s="29" t="s">
        <v>134</v>
      </c>
      <c r="C102" s="29" t="s">
        <v>41</v>
      </c>
      <c r="D102" s="29" t="s">
        <v>7</v>
      </c>
      <c r="E102" s="24">
        <f t="shared" ref="E102:F102" si="263">H102+J102</f>
        <v>710893.24</v>
      </c>
      <c r="F102" s="31">
        <f t="shared" si="263"/>
        <v>707338.77</v>
      </c>
      <c r="G102" s="31">
        <f>IF(F102&gt;0,E102-F102,0)</f>
        <v>3554.4699999999721</v>
      </c>
      <c r="H102" s="31">
        <v>560000</v>
      </c>
      <c r="I102" s="23">
        <v>557200</v>
      </c>
      <c r="J102" s="31">
        <f t="shared" ref="J102:K102" si="264">L102+N102</f>
        <v>150893.24</v>
      </c>
      <c r="K102" s="31">
        <f t="shared" si="264"/>
        <v>150138.77000000002</v>
      </c>
      <c r="L102" s="31">
        <v>75500</v>
      </c>
      <c r="M102" s="23">
        <v>75122.5</v>
      </c>
      <c r="N102" s="31">
        <f t="shared" ref="N102:O102" si="265">P102+R102</f>
        <v>75393.240000000005</v>
      </c>
      <c r="O102" s="31">
        <f t="shared" si="265"/>
        <v>75016.27</v>
      </c>
      <c r="P102" s="31">
        <v>72393.240000000005</v>
      </c>
      <c r="Q102" s="31">
        <v>72016.27</v>
      </c>
      <c r="R102" s="31">
        <v>3000</v>
      </c>
      <c r="S102" s="31">
        <v>3000</v>
      </c>
      <c r="T102" s="46"/>
      <c r="U102" s="1"/>
      <c r="V102" s="1"/>
      <c r="W102" s="1"/>
      <c r="X102" s="10"/>
    </row>
    <row r="103" spans="1:24" ht="12.75" x14ac:dyDescent="0.2">
      <c r="A103" s="34"/>
      <c r="B103" s="35" t="s">
        <v>30</v>
      </c>
      <c r="C103" s="35"/>
      <c r="D103" s="35"/>
      <c r="E103" s="39">
        <f t="shared" ref="E103:S103" si="266">SUM(E102)</f>
        <v>710893.24</v>
      </c>
      <c r="F103" s="39">
        <f t="shared" si="266"/>
        <v>707338.77</v>
      </c>
      <c r="G103" s="39">
        <f t="shared" si="266"/>
        <v>3554.4699999999721</v>
      </c>
      <c r="H103" s="39">
        <f t="shared" si="266"/>
        <v>560000</v>
      </c>
      <c r="I103" s="39">
        <f t="shared" si="266"/>
        <v>557200</v>
      </c>
      <c r="J103" s="39">
        <f t="shared" si="266"/>
        <v>150893.24</v>
      </c>
      <c r="K103" s="39">
        <f t="shared" si="266"/>
        <v>150138.77000000002</v>
      </c>
      <c r="L103" s="39">
        <f t="shared" si="266"/>
        <v>75500</v>
      </c>
      <c r="M103" s="39">
        <f t="shared" si="266"/>
        <v>75122.5</v>
      </c>
      <c r="N103" s="39">
        <f t="shared" si="266"/>
        <v>75393.240000000005</v>
      </c>
      <c r="O103" s="39">
        <f t="shared" si="266"/>
        <v>75016.27</v>
      </c>
      <c r="P103" s="39">
        <f t="shared" si="266"/>
        <v>72393.240000000005</v>
      </c>
      <c r="Q103" s="39">
        <f t="shared" si="266"/>
        <v>72016.27</v>
      </c>
      <c r="R103" s="39">
        <f t="shared" si="266"/>
        <v>3000</v>
      </c>
      <c r="S103" s="39">
        <f t="shared" si="266"/>
        <v>3000</v>
      </c>
      <c r="T103" s="48"/>
      <c r="U103" s="11"/>
      <c r="V103" s="11"/>
      <c r="W103" s="11"/>
      <c r="X103" s="10"/>
    </row>
    <row r="104" spans="1:24" ht="12.75" x14ac:dyDescent="0.2">
      <c r="A104" s="76" t="s">
        <v>135</v>
      </c>
      <c r="B104" s="57"/>
      <c r="C104" s="58"/>
      <c r="D104" s="47"/>
      <c r="E104" s="33">
        <f t="shared" ref="E104:S104" si="267">E85+E53+E100+E103</f>
        <v>82135043.589999989</v>
      </c>
      <c r="F104" s="33">
        <f t="shared" si="267"/>
        <v>77645132.120000005</v>
      </c>
      <c r="G104" s="33">
        <f t="shared" si="267"/>
        <v>4489911.47</v>
      </c>
      <c r="H104" s="33">
        <f t="shared" si="267"/>
        <v>65399705.169999994</v>
      </c>
      <c r="I104" s="33">
        <f t="shared" si="267"/>
        <v>61771295.089999996</v>
      </c>
      <c r="J104" s="33">
        <f t="shared" si="267"/>
        <v>16735338.42</v>
      </c>
      <c r="K104" s="33">
        <f t="shared" si="267"/>
        <v>15873837.030000001</v>
      </c>
      <c r="L104" s="33">
        <f t="shared" si="267"/>
        <v>11985540.560000001</v>
      </c>
      <c r="M104" s="33">
        <f t="shared" si="267"/>
        <v>11412163.5</v>
      </c>
      <c r="N104" s="33">
        <f t="shared" si="267"/>
        <v>4749797.8600000003</v>
      </c>
      <c r="O104" s="33">
        <f t="shared" si="267"/>
        <v>4461673.5299999984</v>
      </c>
      <c r="P104" s="33">
        <f t="shared" si="267"/>
        <v>4409797.8600000003</v>
      </c>
      <c r="Q104" s="33">
        <f t="shared" si="267"/>
        <v>4121673.53</v>
      </c>
      <c r="R104" s="33">
        <f t="shared" si="267"/>
        <v>340000</v>
      </c>
      <c r="S104" s="33">
        <f t="shared" si="267"/>
        <v>340000</v>
      </c>
      <c r="T104" s="54"/>
      <c r="U104" s="1"/>
      <c r="V104" s="1"/>
      <c r="W104" s="1"/>
      <c r="X104" s="1"/>
    </row>
    <row r="105" spans="1:24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</sheetData>
  <mergeCells count="26">
    <mergeCell ref="A104:C104"/>
    <mergeCell ref="A1:C1"/>
    <mergeCell ref="A2:A6"/>
    <mergeCell ref="B2:B6"/>
    <mergeCell ref="C2:C6"/>
    <mergeCell ref="D8:S9"/>
    <mergeCell ref="D10:S10"/>
    <mergeCell ref="D54:S54"/>
    <mergeCell ref="D86:S86"/>
    <mergeCell ref="D101:S101"/>
    <mergeCell ref="T2:T6"/>
    <mergeCell ref="D1:F1"/>
    <mergeCell ref="J2:S2"/>
    <mergeCell ref="L3:S3"/>
    <mergeCell ref="N4:S4"/>
    <mergeCell ref="J3:K5"/>
    <mergeCell ref="L4:M5"/>
    <mergeCell ref="N5:O5"/>
    <mergeCell ref="P5:Q5"/>
    <mergeCell ref="R5:S5"/>
    <mergeCell ref="E5:E6"/>
    <mergeCell ref="F5:F6"/>
    <mergeCell ref="D2:D6"/>
    <mergeCell ref="E2:G4"/>
    <mergeCell ref="H2:I5"/>
    <mergeCell ref="G5:G6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Янтиковский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Отдел строительства, дорожного и ЖКХ</cp:lastModifiedBy>
  <dcterms:modified xsi:type="dcterms:W3CDTF">2023-10-10T13:06:24Z</dcterms:modified>
</cp:coreProperties>
</file>