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120" windowHeight="819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<sst xmlns="http://schemas.openxmlformats.org/spreadsheetml/2006/main" count="488" uniqueCount="396">
  <si>
    <t>Охват детей дошкольного возраста образовательными программами дошкольного образования, %</t>
  </si>
  <si>
    <t>Сравнение среднего значения достижения цели со средним значением достижения задач Программы</t>
  </si>
  <si>
    <t>13.</t>
  </si>
  <si>
    <t xml:space="preserve">Развитие  физической культуры и спорта </t>
  </si>
  <si>
    <t xml:space="preserve">Развитие образования </t>
  </si>
  <si>
    <t>Развитие земельных и имущественных отношений</t>
  </si>
  <si>
    <t>Соотношение средней зарплаты педагогических работников общеобразовательных организаций и среднемесячного дохода  от трудовой деятельности в ЧР,%</t>
  </si>
  <si>
    <t>6.</t>
  </si>
  <si>
    <t>7.</t>
  </si>
  <si>
    <t>8.</t>
  </si>
  <si>
    <t>9.</t>
  </si>
  <si>
    <t>№№ п/п</t>
  </si>
  <si>
    <t>план</t>
  </si>
  <si>
    <t>факт</t>
  </si>
  <si>
    <t>Фактическое достижение  задачи Программы, %</t>
  </si>
  <si>
    <t>1.</t>
  </si>
  <si>
    <t>2.</t>
  </si>
  <si>
    <t>3.</t>
  </si>
  <si>
    <t>4.</t>
  </si>
  <si>
    <t>5.</t>
  </si>
  <si>
    <t>Эффективность использования бюджетных и внебюджетных средств, %</t>
  </si>
  <si>
    <t xml:space="preserve">Развитие потенциала муниципального управления </t>
  </si>
  <si>
    <t>более 10% - показатели задач не способствуют достижению цели</t>
  </si>
  <si>
    <t>менее 10% - показатели задач способствуют достижению цели</t>
  </si>
  <si>
    <t>Степень достижения цели МП</t>
  </si>
  <si>
    <t>Степень достижения задач МП</t>
  </si>
  <si>
    <t>Приложение 1</t>
  </si>
  <si>
    <t>Протяженность муниципальных автомобильных дорог общего пользования с твердым покрытием, км</t>
  </si>
  <si>
    <t>Протяженность муниципальных автомобильных дорог, соответствующих нормативным требованиям, км</t>
  </si>
  <si>
    <t>Доля протяженности муниципальных автомобильных дорог, соответствующих нормативным требованиям, %</t>
  </si>
  <si>
    <t>Ремонт и капитальный ремонт муниципальных автомобильных дорог общего пользования, кв.м</t>
  </si>
  <si>
    <t>Ремонт и капитальный ремонт дворовых территорий и проездов к дворовым территориям многоквартирных домов, кв.м</t>
  </si>
  <si>
    <t>Уровень удовлетворенности населения качеством предоставления муниципальных услуг в сфере культуры, %</t>
  </si>
  <si>
    <t>Повышение уровня готовности защитных сооружений гражданской обороны к использованию по предназначению,%</t>
  </si>
  <si>
    <t>Оборот розничной торговли на душу населения,тыс.рублей</t>
  </si>
  <si>
    <t>Количество  обращений населения по вопросам нарушения прав потребителей, единиц</t>
  </si>
  <si>
    <t xml:space="preserve">Развитие потенциала природно-сырьевых ресурсов и повышение экологической безопасности </t>
  </si>
  <si>
    <t xml:space="preserve">Содействие занятости населения </t>
  </si>
  <si>
    <t xml:space="preserve">Обеспечение общественного  порядка и противодействие преступности </t>
  </si>
  <si>
    <t>Индекс производства продукции сельского хозяйства в хозяйствах всех категорий (в сопоставимых ценах), % к предыдущему году</t>
  </si>
  <si>
    <t>11.</t>
  </si>
  <si>
    <t>12.</t>
  </si>
  <si>
    <t>10.</t>
  </si>
  <si>
    <t>свыше 10% - показатели задач не способствуют достижению цели</t>
  </si>
  <si>
    <t>Соотношение средней зарплаты педагогических работников дошкольных образовательных  организаций и средней заработной платы  работников общеобразовательных организаций  в ЧР,%</t>
  </si>
  <si>
    <t>Соотношение средней зарплаты педагогических работников муниципальных  организаций дополнительного образования и средней заработной платы учителей общеобразовательных организаций в ЧР,%</t>
  </si>
  <si>
    <t>Расчет эффективности муниципальных программ Порецкого муниципального округа за 2023 год</t>
  </si>
  <si>
    <t xml:space="preserve"> Объемы финансирования на 01.01.2024 г., тыс. рублей</t>
  </si>
  <si>
    <t>Экономическое развитие Порецкого муниципального округа Чувашской Республики</t>
  </si>
  <si>
    <t>Целевые индикаторы на 01.01.2024 г.</t>
  </si>
  <si>
    <t xml:space="preserve">Оборот организаций, млн. рублей </t>
  </si>
  <si>
    <t>Темп роста оборота розничной торговли к предыдущему году, %</t>
  </si>
  <si>
    <t>Среднемесячная заработная плата одного работника, рублей</t>
  </si>
  <si>
    <t>Бюджетная эффективность закупок товаров, работ, услуг для обеспечения муниципальных нужд Порецкого муниципального округа, %</t>
  </si>
  <si>
    <t>Прирост количества субъектов малого и среднего предпринимательства, осуществляющих деятельность на территории Порецкого муниципального округа Чувашской Республики,%</t>
  </si>
  <si>
    <t>Доля среднесписочной численности работников у субъектов малого и среднего предпринимательства в общей численности занятого населения,%</t>
  </si>
  <si>
    <t>Удовлетворенность качеством предоставления государственных и муниципальных услуг для бизнеса,%</t>
  </si>
  <si>
    <t>Численность занятых в сфере малого и среднего предпринимательства,  включая индивидуальных предпринимателей, человек</t>
  </si>
  <si>
    <t>Среднемесячная заработная плата одного работника на малых предприятиях, рублей</t>
  </si>
  <si>
    <t>Доля оказанных муниципальных преференций производителям товаров при организации нестационарной и мобильной торговли заявителям в виде предоставления органами местного самоуправления имуществ, земельных участков в аренду или безвозмездное пользование без проведения аукциона при соответствии требованиям, от числа поступивших обращений, %</t>
  </si>
  <si>
    <t>Обеспеченность населения площадью стационарных торговых объектов на 1000 жителей, кв. метров</t>
  </si>
  <si>
    <t>Обеспеченность населения площадью нестационарных торговых объектов на 10000 жителей, единиц</t>
  </si>
  <si>
    <t xml:space="preserve">Создание новых рабочих мест на объектах потребительского рынка,единиц </t>
  </si>
  <si>
    <t>Среднемесячная заработная плата одного работника в сфере оптовой и розничной торговли, рублей</t>
  </si>
  <si>
    <t>Уровень удовлетворенности граждан качеством предоставления государственных и муниципальных услуг, %</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</si>
  <si>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 %</t>
  </si>
  <si>
    <t>Темп роста объема инвестиций в основной капитал за счет всех источников финанстирования, % к предыдущему году</t>
  </si>
  <si>
    <t>Количество заключенных соглашений о сотрудничестве с инвесторами, единиц</t>
  </si>
  <si>
    <t>Доля нормативных правовых актов Порецкого муниципального округа Чувашской Республики, устанавливающих новые или изменяющих ранее предусмотренные нормативными правовыми актами Порецкого муниципального округа Чувашской Республики обязанности для субъектов предпринимательской и инвестиционной деятельности, по которым проведена оценка регулирующего воздействия, %</t>
  </si>
  <si>
    <t xml:space="preserve">Развитие транспортной системы Порецкого муниципального округа </t>
  </si>
  <si>
    <t xml:space="preserve">Развитие культуры </t>
  </si>
  <si>
    <t xml:space="preserve">Развитие сельского хозяйства и регулирование рынка сельскохозяйственной продукции, сырья и продовольствия </t>
  </si>
  <si>
    <t>Управление общественными финансами и муниципальным долгом Порецкого муниципального округа Чувашской Республики</t>
  </si>
  <si>
    <t xml:space="preserve">Повышение безопасности жизнедеятельности населения и территорий Порецкого муниципального округа Чувашской Республики </t>
  </si>
  <si>
    <t>Социальная поддержка граждан</t>
  </si>
  <si>
    <t>Модернизация и развитие сферы жилищно-коммунального хозяйства Порецкого муниципального округа Чувашской Республики</t>
  </si>
  <si>
    <t>Обеспечение граждан Порецкого муниципального округа Чувашской Республики  доступным и комфортным жильем</t>
  </si>
  <si>
    <t>Формирование современной городской среды на 2023-2035 годы</t>
  </si>
  <si>
    <t>Цифровое общество Порецкого муниципального округа</t>
  </si>
  <si>
    <t>Комплексное развитие сельских территорий Порецкого муниципального округа Чувашской Республики</t>
  </si>
  <si>
    <t>Развитие строительного комплекса и архитектуры</t>
  </si>
  <si>
    <t>Укрепление общественного здоровья на 2023-2024 годы</t>
  </si>
  <si>
    <t>Доступная среда Порецкого муниципального округа в 2023-2035 гг.</t>
  </si>
  <si>
    <t>Энергосбережение и повышение энергетической эффективности в Порецком муниципальном округе Чувашской Республики на 2023-2025 годы и на период до 2035 года</t>
  </si>
  <si>
    <t>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t>
  </si>
  <si>
    <t>Удовлетворенность населения качеством начального общего, основного общего, среднего общего и среднего профессионального образования, %</t>
  </si>
  <si>
    <t>Доля детей и молодежи, охваченных дополнительными общеобразовательными программами, в общей численности детей и молодежи 5 - 18 лет</t>
  </si>
  <si>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</si>
  <si>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Доля выпускников муниципальных общеобразовательных организаций, не сдавших единый государственный экзамен (русский язык, математика), в общей численности выпускников муниципальных общеобразовательных организаций,%</t>
  </si>
  <si>
    <t>Доля детей, оставшихся без попечения родителей, всего, в том числе переданных неродственникам (в приемные семьи, на усыновление (удочерение), под опеку (попечительство), охваченных другими формами семейного устройства (семейные детские дома, патронатные семьи), находящихся в государственных (муниципальных) организациях всех типов,%</t>
  </si>
  <si>
    <t>Удельный вес образовательных учреждений, в которых  внедрены  информационно-коммуникационные технологии в   управлении, %</t>
  </si>
  <si>
    <t>Доля учащихся муниципальных общеобразовательных организаций, обеспеченных горячим питанием,%</t>
  </si>
  <si>
    <t>Доля выпускников муниципальных общеобразовательных организаций, не получивших аттестат о среднем (полном) общем образовании, %</t>
  </si>
  <si>
    <t>Доля обучающихся, получающих начальное общее образование в государственных и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государственных и муниципальных образовательных организациях,%</t>
  </si>
  <si>
    <t>Доля образовательных организаций, реализующих адаптированные образовательные программы, в которых созданы современные материально-технические условия в соответствии с федеральным государственным образовательным стандартом образования обучающихся с ограниченными возможностями здоровья, в общем количестве организаций, реализующих адаптированные образовательные программы,%</t>
  </si>
  <si>
    <t xml:space="preserve">Число общеобразовательных организаций, расположенных в сельской местности и малых городах, обновивших материально-техническую базу для реализации основных и дополнительных общеобразовательных программ цифрового, естественнонаучного и гуманитарного профилей </t>
  </si>
  <si>
    <t>Доля молодежи в возрасте от 14 до 30 лет, занимающейся добровольческой (волонтерской) деятельностью, в общей ее численности,%</t>
  </si>
  <si>
    <t>Количество добровольческих (волонтерских) объединений, ед.</t>
  </si>
  <si>
    <t>Доля молодежи в возрасте от 14 до 30 лет, охваченной деятельностью молодежных общественных объединений, в общей ее численности,%</t>
  </si>
  <si>
    <t>Доля несовершеннолетних, охваченных различными формами организованного отдыха и оздоровления, в общей их численности,%</t>
  </si>
  <si>
    <t>Удельный вес призывной молодежи, охваченной допризывной подготовкой,%</t>
  </si>
  <si>
    <t>Количество мероприятий по поэтапному внедрению и реализации Всероссийского физкультурно-спортивного комплекса «Готов к труду и обороне» (ГТО),ед</t>
  </si>
  <si>
    <t>Показатель годности к военной службе при первоначальной постановке на воинский учет</t>
  </si>
  <si>
    <t>Удельный вес численности обучающихся, занимающихся в зданиях, требующих капитального ремонта или реконструкции, в общей численности обучающихся в общеобразовательных организациях,%</t>
  </si>
  <si>
    <t>Удельный вес государственных и муниципальных общеобразовательных организаций, имеющих учебные здания с износом 49 процентов и ниже, в общем количестве общеобразовательных организаций,%</t>
  </si>
  <si>
    <t>Количество проведенных научно-практических конференций, семинаров, круглых столов и других мероприятий по вопросам воспитания и социализации детей и молодежи,ед.</t>
  </si>
  <si>
    <t>Доля педагогических работников, принявших участие в конкурсах педагогического мастерства,%</t>
  </si>
  <si>
    <t>Количество педагогических работников, прошедших курсы повышения квалификации и профессиональную переподготовку, человек</t>
  </si>
  <si>
    <t>Доля родителей (законных представителей), охваченных мероприятиями по просвещению в области повышения компетенций в вопросах детско-родительских и семейных отношений, воспитания детей,%</t>
  </si>
  <si>
    <t>Доля детей и молодежи, принявших участие в мероприятиях республиканского, всероссийского уровней,%</t>
  </si>
  <si>
    <t>Количество проведенных экологических мероприятий среди детей и молодежи, единиц</t>
  </si>
  <si>
    <t>Доля детей и молодежи, вовлеченных в деятельность общественных организаций экологической направленности,%</t>
  </si>
  <si>
    <t>Количество обучающихся, вовлеченных во Всероссийское детско-юношеское военно-патриотическое общественное движение «ЮНАРМИЯ»,человек</t>
  </si>
  <si>
    <t>Количество зданий (обособленных помещений, помещений) общеобразовательных организаций, в которых проведен капитальный ремонт,единиц</t>
  </si>
  <si>
    <t>Количество отремонтированных зданий и (или) помещений общеобразовательных организаций, в которых обеспечен нормативный уровень антитеррористической защищенности, единиц</t>
  </si>
  <si>
    <t>Увеличение дохода от уставных и иных видов деятельности, по отношению к 2017 году, тыс. рублей</t>
  </si>
  <si>
    <t xml:space="preserve">Прирост посещений общедоступных (публичных) библиотек, а также культурно-массовых мероприятий, проводимых в библиотеках, % к 2017 году </t>
  </si>
  <si>
    <t xml:space="preserve">Прирост посещений музеев, % к 2017 году </t>
  </si>
  <si>
    <t xml:space="preserve">Прирост посещений платных культурно-массовых мероприятий клубов, домов культуры, % к 2017 году </t>
  </si>
  <si>
    <t>Прирост участников клубных формирований, % к 2017 году</t>
  </si>
  <si>
    <t>Доля документов муниципальных архивов, находящихся в условиях, обеспечивающих их постоянное (вечное) хранение, в общем количестве архивных документов,%</t>
  </si>
  <si>
    <t>Доля принятых в муниципальные архивы документов организаций - источников комплектования в общем объеме документации, подлежащей приему,%</t>
  </si>
  <si>
    <t>Количество экземпляров новых поступлений в библиотечные фонды общедоступных библиотек ,экземпляров на 1 тыс. человек</t>
  </si>
  <si>
    <t>Увеличение числа посещений культурно-массовых мероприятий муниципальных учреждений культуры клубного типа по сравнению с показателем 2019 года,%</t>
  </si>
  <si>
    <t>Численность участников мероприятий, направленных на этнокультурное развитие народов России, человек</t>
  </si>
  <si>
    <t>Доля граждан, положительно оценивающих состояние межнациональных отношений, в общей численности граждан Российской Федерации, проживающих в Чувашской Республике,%</t>
  </si>
  <si>
    <t>Количество участников мероприятий, направленных на укрепление общероссийского гражданского единства, человек</t>
  </si>
  <si>
    <t>Количество участников мероприятий, направленных на сохранение и развитие русского языка и языков народов России, человек</t>
  </si>
  <si>
    <t>Индекс производства продукции растениеводства в хозяйствах всех категорий, % к предыдущему году</t>
  </si>
  <si>
    <t>Индекс производства продукции животноводства в хозяйствах всех категорий, % к предыдущему году</t>
  </si>
  <si>
    <t>Рентабельность сельскохозяйственных организаций (с учетом субсидий),%</t>
  </si>
  <si>
    <t>Среднемесячная заработная плата работников, занятых в сельском хозяйстве, рублей</t>
  </si>
  <si>
    <t>Размер посевных площадей, занятых под зерновыми, зернобобовыми и кормовыми сельскохозяйственными культурами, тыс.га</t>
  </si>
  <si>
    <t>Вовлечение в оборот земель сельскохозяйственного назначения, га</t>
  </si>
  <si>
    <t>Валовый сбор зерновых и зернобобовых культур в сельскохозяйственных организациях, крестьянских (фермерских) хозяйствах, тыс.тонн</t>
  </si>
  <si>
    <t>Доля муниципальных органов управления агропромышленным комплексом, использующих государственные информационные ресурсы в сферах обеспечения продовольственной безопасности и управления агропромышленным комплексом,%</t>
  </si>
  <si>
    <t>Доля муниципальных органов управления агропромышленным комплексом, использующих государственные информационные ресурсы в сферах обеспечения продовольственной безопасности  и управления агропромышленным комплексом,%</t>
  </si>
  <si>
    <t>Обеспечение эпизоотического и ветеринарно-санитарного благополучия на территории Порецкого муниципального округа Чувашской Республики,%</t>
  </si>
  <si>
    <t>Организация и проведение на территории Порецкого муниципального округа Чувашской Республики мероприятий по отлову и содержанию безнадзорных животных,ед</t>
  </si>
  <si>
    <t xml:space="preserve">Производство картофеля, тыс.тонн </t>
  </si>
  <si>
    <t xml:space="preserve">Производство скота и птицы на убой в хозяйствах всех категорий, тыс.тонн  </t>
  </si>
  <si>
    <t>Производство молока в хозяйствах всех категорий, тыс. тонн</t>
  </si>
  <si>
    <t>Площадь земельного участка, на котором проведены работы по уничтожению борщевика Сосновского, кв.м</t>
  </si>
  <si>
    <t>Получение достоверных и актуальных сведений о количественных характеристиках и границах земель сельскохозяйственного назначения, включая количественные и качественные характеристики сельскохозяйственных угодий, вовлекаемых в оборот,%</t>
  </si>
  <si>
    <t>Отношение дефицита бюджета Порецкого муниципального округа Чувашской Республики к доходам бюджета Порецкого муниципального округа Чувашской Республики (без учета безвозмездных поступлений),%</t>
  </si>
  <si>
    <t>Отношение муниципального долга Порецкого муниципального округа Чувашской Республики к доходам бюджета Порецкого муниципального округа Чувашской Республики (без учета безвозмездных поступлений),%</t>
  </si>
  <si>
    <t>Отношение объема просроченной задолженности по долговым обязательствам Порецкого муниципального округа Чувашской Республики к общему объему задолженности по долговым обязательствам Порецкого муниципального округа Чувашской Республики,%</t>
  </si>
  <si>
    <t>Отношение объема просроченной кредиторской задолженности бюджета Порецкого муниципального округа Чувашской Республики к объему расходов бюджета Порецкого муниципального округа Чувашской Республики,%</t>
  </si>
  <si>
    <t>Темп роста налоговых и неналоговых доходов бюджета Порецкого муниципального округа Чувашской Республики (к предыдущему году),%</t>
  </si>
  <si>
    <t>Доля просроченной задолженности по бюджетным кредитам, предоставленным из республиканского бюджета, в общем объеме задолженности по бюджетным кредитам, предоставленным из республиканского бюджета.%</t>
  </si>
  <si>
    <t>Доля расходов на обслуживание муниципального долга Порецкого муниципального округа Чувашской Республики в объеме расходов бюджета Порецкого муниципального округа Чувашской Республики, за исключением объема расходов, которые осуществляются за счет субвенций, предоставляемых из бюджетов бюджетной системы Российской Федерации,%</t>
  </si>
  <si>
    <t>Объем просроченной кредиторской задолженности муниципальных бюджетных и автономных учреждений в сфере образования, тыс. руб.</t>
  </si>
  <si>
    <t>Объем просроченной кредиторской задолженности муниципальных бюджетных и автономных учреждений в сфере физической культуры и спорта, тыс.руб.</t>
  </si>
  <si>
    <t>Объем просроченной кредиторской задолженности муниципальных бюджетных и автономных учреждений в культуры, тыс. руб.</t>
  </si>
  <si>
    <t>Объем просроченной кредиторской задолженности по оплате труда работников органов местного самоуправления, замещающих муниципальные должности и должности муниципальной службы, тыс. руб.</t>
  </si>
  <si>
    <t>Отношение доли расходов на содержание органов местного самоуправления Порецкого муниципального округа Чувашской Республики к установленному нормативу формирования данных расходов в отчетном финансовом году Целевой показатель (индикатор), коэффициент</t>
  </si>
  <si>
    <t>Отношение количества подготовленных заключений по результатам финансово-экономической экспертизы проектов муниципальных программ Порецкого муниципального округа Чувашской Республики к общему количеству поступивших на экспертизу проектов муниципальных программ Порецкого муниципального округа Чувашской Республики,%</t>
  </si>
  <si>
    <t>Отношение количества проведенных контрольных мероприятий к количеству контрольных мероприятий, предусмотренных планом контрольных мероприятий по проверке соблюдения бюджетного законодательства Российской Федерации и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на соответствующий финансовый год,%</t>
  </si>
  <si>
    <t>Доля электронных процедур закупок в общем объеме закупок органа местного самоуправления Порецкого муниципального округа Чувашской Республики, уполномоченного на определение поставщиков (подрядчиков, исполнителей) для заказчиков Порецкого муниципального округа Чувашской Республики, осуществляющих закупки товаров, работ, услуг для обеспечения нужд Порецкого муниципального округа Чувашской Республики,%</t>
  </si>
  <si>
    <t>Доля объектов капитального строительства, в отношении которых осуществляется регулярный мониторинг освоения бюджетных инвестиций, в общем количестве объектов капитального строительства, финансируемых за счет средств бюджета Порецкого муниципального округа Чувашской Республики в рамках районной адресной инвестиционной программы,%</t>
  </si>
  <si>
    <t>Доля результатов оценки качества финансового менеджмента главных распорядителей средств бюджета Порецкого муниципального округа Чувашской Республики, размещенных на Портале управления общественными финансами Чувашской Республики в информационно-телекоммуникационной сети «Интернет», в общем количестве результатов указанной оценки в отчетном финансовом году,%</t>
  </si>
  <si>
    <t>Уровень актуализации информации о бюджете Порецкого муниципального округа Чувашской Республики на очередной финансовый год и плановый период, размещаемой на Портале управления общественными финансами Чувашской Республики в информационно-телекоммуникационной сети «Интернет»,%</t>
  </si>
  <si>
    <t>Отношение количества проведенных проверок законности, результативности (эффективности и экономности) использования средств бюджета Порецкого муниципального округа Чувашской Республики к количеству проверок, предусмотренных планом работы Контрольно-счетной палаты Порецкого муниципального округа Чувашской Республики на соответствующий финансовый год,%</t>
  </si>
  <si>
    <t>Наименование муниципальных программ                                    Порецкого муниципального округа,                                                                целевых индикаторов муниципальных программ</t>
  </si>
  <si>
    <t>Готовность систем оповещения населения об опасностях, возникающих при чрезвычайных ситуациях природного и техногенного характера ,%</t>
  </si>
  <si>
    <t>Снижение количества чрезвычайных ситуаций природного и техногенного характера, пожаров, происшествий на водных объектах,единиц</t>
  </si>
  <si>
    <t>Снижение количества населения, погибшего при чрезвычайных ситуациях природного и техногенного характера, пожарах, происшествиях на водных объектах, человек</t>
  </si>
  <si>
    <t>Доля населения Порецкого района Чувашской Республики, проживающего на территориях муниципальных образований, в которых развернута «Система-112», в общей численности населения Порецкого района Чувашской Республики,%</t>
  </si>
  <si>
    <t xml:space="preserve">Количество зарегистрированных пожаров, единиц </t>
  </si>
  <si>
    <t>Количество погибших на пожарах, человек</t>
  </si>
  <si>
    <t>Количество травмированных на пожарах людей, человек</t>
  </si>
  <si>
    <t>Улучшение показателей оперативного реагирования на пожары, в том числе сокращение среднего времени:</t>
  </si>
  <si>
    <t>локализации пожара, мин.</t>
  </si>
  <si>
    <t>прибытия 1-го пожарного подразделения к месту пожара (в сельской местности), мин.</t>
  </si>
  <si>
    <t>ликвидации открытого горения, мин</t>
  </si>
  <si>
    <t>Улучшение показателей оперативного реагирования на чрезвычайные ситуации природного и техногенного характера, в том числе сокращение среднего времени:</t>
  </si>
  <si>
    <t>организации выезда дежурной смены на место чрезвычайной ситуации природного и техногенного характера, мин</t>
  </si>
  <si>
    <t>прибытия дежурной смены спасателей к месту чрезвычайной ситуации природного и техногенного характера, мин</t>
  </si>
  <si>
    <t>локализации чрезвычайной ситуации природного и техногенного характера, мин</t>
  </si>
  <si>
    <t>ликвидации последствий чрезвычайной ситуации природного и техногенного характера, мин</t>
  </si>
  <si>
    <t>Доля руководящего состава и должностных лиц, прошедших подготовку по вопросам гражданской обороны, защиты от чрезвычайных ситуаций природного и техногенного характера и террористических актов,%</t>
  </si>
  <si>
    <t>Доля оправдавшихся прогнозов чрезвычайных ситуаций природного и техногенного характера (достоверность прогнозов системы мониторинга и прогнозирования чрезвычайных ситуаций природного и техногенного характера),%</t>
  </si>
  <si>
    <t>Доля подведомственных учреждений, предоставив-ших декларацию о потреблении энергетических ресурсов за отчетный период,%</t>
  </si>
  <si>
    <t>Уровень оснащенности подразделений противопожарной службы современной техникой,%</t>
  </si>
  <si>
    <t>Доля населения, имеющего возможность получения сигналов оповещения и экстренной информации,%</t>
  </si>
  <si>
    <t>Доля детей, охваченных образовательными программами дополнительного образования детей, в общей численности детей и молодежи</t>
  </si>
  <si>
    <t>Доля безработных граждан из числа молодежи в возрасте от 16 до 29 лет в общей численности безработных граждан, зарегистрированных в органах службы занятости,%</t>
  </si>
  <si>
    <t>Уровень раскрытия преступлений, совершенных на улицах,%</t>
  </si>
  <si>
    <t>Доля граждан, положительно оценивающих состояние межнациональных отношений, в общей численности граждан Российской Федерации, проживающих в Порецком районе Чувашской Республики (по данным социологических исследований)</t>
  </si>
  <si>
    <t xml:space="preserve">Количество материалов антитеррористической и антиэкстремистской направленности, подготовленных средствами массовой информации, единиц </t>
  </si>
  <si>
    <t>Количество мероприятий (рабочих встреч, круглых столов), проведенных с представителями общественных объединений, конфессий, диаспор с целью пропаган-ности псевдорелигиозных сект, распространения экстремистских учений, призывающих к насильственным действиям, единиц</t>
  </si>
  <si>
    <t>Охват опасных объектов, грузов, опасных природных объектов, процессов и явлений системами мониторинга (полнота мониторинга),%</t>
  </si>
  <si>
    <t>Сокращение среднего времени комплексного реагирования экстренных оперативных служб на обращения граждан по номеру «112»  на территории Порецкого района Чувашской Республики по сравнению с 2017 годом,%</t>
  </si>
  <si>
    <t>Доля населения, систематически занимающегося физической культурой и спортом,%</t>
  </si>
  <si>
    <t>Уровень обеспеченности населения спортивными сооружениями исходя из единовременной пропускной способности объектов спорта,%</t>
  </si>
  <si>
    <t>Доля спортсменов Порецкого муниципального округа, принявших участие в республиканских и межрегиональных соревнованиях, в общей численности занимающихся в спортивных учреждениях,%</t>
  </si>
  <si>
    <t>Доля учащихся общеобразовательных и дошкольных учреждений Порецкого муниципального округа,  занимающихся физической культурой и спортом,%</t>
  </si>
  <si>
    <t>Доля граждан среднего возраста, систематически занимающихся физической культурой и спортом, в общей численности граждан среднего возраста ,%</t>
  </si>
  <si>
    <t xml:space="preserve">Доля граждан старшего возраста, систематически занимающихся физической культурой и спортом, в общей численности граждан старшего возраста,% </t>
  </si>
  <si>
    <t>Доля граждан, занимающихся физической культурой и спортом по месту работы, в общей численности населения, занятого в экономике,%</t>
  </si>
  <si>
    <t>Доля граждан,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</si>
  <si>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t>
  </si>
  <si>
    <t>Доля детей Порецкого муниципального округа в возрасте от 6 до 17 лет, занимающихся в спортивных секциях,%</t>
  </si>
  <si>
    <t>Доля спортсменов-разрядников в общем количестве лиц, занимающихся в  спортивной школе «ДЮСШ» Дельфин»,%</t>
  </si>
  <si>
    <t>Уровень регистрируемой безработицы в среднем за год,%</t>
  </si>
  <si>
    <t>Коэффициент напряженности на рынке труда в среднем за год, единиц</t>
  </si>
  <si>
    <t>Численность пострадавших в результате несчастных случаев  на производстве со смертельным исходом в расчете на 1 тыс. работающих, человек</t>
  </si>
  <si>
    <t>Численность безработных граждан, зарегистрированных в органах службы занятости (на конец года), человек</t>
  </si>
  <si>
    <t>Отношение численности граждан, снятых с регистрационного учета в связи с трудоустройством, к общей численности граждан, обратившихся в органы службы занятости за содействием в поиске подходящей работы,%</t>
  </si>
  <si>
    <t>Отношение численности граждан, получивших государственную услугу по профессиональной ориентации, к численности граждан, обратившихся в органы службы занятости в целях поиска подходящей работы,%</t>
  </si>
  <si>
    <t xml:space="preserve">Доля трудоустроенных инвалидов из числа инвалидов, обратившихся в органы службы занятости населения за содействием в поиске подходящей работы,% </t>
  </si>
  <si>
    <t>Численность пострадавших в результате несчастных случаев на производстве со смертельным исходом в расчете на 1 тыс. работающих, человек</t>
  </si>
  <si>
    <t>Количество пострадавших на производстве на 1 тыс. работающих, человек</t>
  </si>
  <si>
    <t>Количество дней временной нетрудоспособности в связи с несчастным случаем на производстве в расчете на 1 пострадавшего, дней</t>
  </si>
  <si>
    <t>Численность работников с установленным предварительным диагнозом профессионального заболевания по результатам проведения обязательных периодических медицинских осмотров, человек</t>
  </si>
  <si>
    <t>Динамика оценки труда:</t>
  </si>
  <si>
    <t>Количество рабочих мест, на которых проведена специальная оценка условий труда, тыс.рабочих мест</t>
  </si>
  <si>
    <t>Количество рабочих мест, на которых улучшены условия труда по результатам специальной оценки условий труда, тыс. рабочих мест</t>
  </si>
  <si>
    <t>Удельный вес рабочих мест, на которых проведена специальная оценка условий труда, в общем количестве рабочих мест,%</t>
  </si>
  <si>
    <t>Доля обученных по охране труда в расчете на 100 работающих,%</t>
  </si>
  <si>
    <t>Доля населения с доходами ниже величины прожиточного минимума ,%</t>
  </si>
  <si>
    <t>Доля граждан, получивших социальные услуги в организациях социального обслуживания, в общем числе граждан, обратившихся за получением социальных услуг в организации социального обслуживания,%</t>
  </si>
  <si>
    <t>Удельный вес граждан, находящихся в социально опасном положении и нуждающихся в социальном обслуживании, получивших услуги в негосударственных организациях социального обслуживания, в общей численности граждан, находящихся в социально опасном положении и нуждающихся в социальном обслуживании, получивших услуги в организациях социального обслуживания всех форм собственности,%</t>
  </si>
  <si>
    <t xml:space="preserve">Доля получателей социальных услуг, проживающих в сельской местности, в общем количестве получателей социальных услуг в Порецком муниципальном округе Чувашской Республики,% </t>
  </si>
  <si>
    <t>Увеличение количества социально ориентированных некоммерческих организаций, зарегистрированных на территории Порецкого муниципального округа Чувашской Республики, единиц</t>
  </si>
  <si>
    <t>Увеличение количества публикаций в средствах массовой информации о деятельности социально ориентированных некоммерческих организаций,%</t>
  </si>
  <si>
    <t>Удельный вес детей-инвалидов, охваченных организованным отдыхом и оздоровлением, в общей численности несовершеннолетних детей-инвалидов,%</t>
  </si>
  <si>
    <t xml:space="preserve">Удельный вес несовершеннолетних, находящихся в трудной жизненной ситуации, охваченных организованным отдыхом и оздоровлением, в общей численности несовершеннолетних, обратившихся за их получением в организации,% </t>
  </si>
  <si>
    <t>Удовлетворенность граждан качеством жилищно – коммунальных услуг и безопасному, комфортному проживанию,%</t>
  </si>
  <si>
    <t>Доля населения, обеспеченного питьевой водой, соответствующей нормативному уровню качества,%</t>
  </si>
  <si>
    <t>Количество прекращений подачи тепловой энергии, теплоносителя в результате технологических нарушений на тепловых сетях на 1 км, ед./ Гкал</t>
  </si>
  <si>
    <t>Количество прекращений подачи тепловой энергии, теплоносителя в результате технологических нарушений на источниках тепловой энергии на 1 Гкал/час установленной мощности - 0,0 ед./ Гкал</t>
  </si>
  <si>
    <t>Число аварий в системах водоснабжения, водоотведения и очистки сточных вод, единиц</t>
  </si>
  <si>
    <t>Удельный вес проб воды из источников питьевого централизованного водоснабжения, не отвечающей гигиеническим нормативам по санитарно-химическим показателям,%</t>
  </si>
  <si>
    <t>Удельный вес проб воды, отбор которых произведен из водопроводной сети и которые не отвечают гигиеническим нормативам,%</t>
  </si>
  <si>
    <t>Доля муниципального имущества Порецкого муниципального округа, вовлеченного в хозяйственный оборот,%</t>
  </si>
  <si>
    <t>Доля площади земельных участков, находящихся в муниципальной  собственности Порецкого муниципального округа, предоставленных в постоянное (бессрочное) пользование, безвозмездное пользование, аренду и переданных в собственность, в общей площади земельных участков, находящихся в муниципальной собственности Порецкого муниципального округа (за исключением земельных участков, изъятых из оборота и ограниченных в обороте),%</t>
  </si>
  <si>
    <t>Уровень актуализации реестра муниципального имущества Порецкого муниципального округа (нарастающим итогом),%</t>
  </si>
  <si>
    <t>Доля площади земельных участков, в отношении которых зарегистрировано право собственности муниципального образования – Порецкий муниципальный округ, в общей площади земельных участков, подлежащих регистрации в муниципальную собственность Порецкого муниципального округа (нарастающим итогом),%</t>
  </si>
  <si>
    <t>Уровень актуализации кадастровой стоимости объектов недвижимости, в том числе земельных участков (нарастающим итогом),%</t>
  </si>
  <si>
    <t>Доля объектов недвижимого имущества казны муниципального образования Порецкий муниципальный округ, реализованных с применением процедуры электронных торгов, в общем объеме объектов недвижимого имущества, реализованных на конкурентных торгах в соответствии с прогнозным планом (программой) приватизации муниципального имущества Порецкого муниципального округа Чувашской Республики в отчетном году,%</t>
  </si>
  <si>
    <t>Доля пакетов акций, реализованных с применением процедуры электронных торгов, в общем количестве пакетов акций акционерных обществ, реализованных на конкурентных торгах в соответствии с прогнозным планом (программой) приватизации муниципального имущества Порецкого муниципального округа в отчетном году,%</t>
  </si>
  <si>
    <t>Обеспечение контроля за эффективным использованием и сохранностью муниципального имущества Порецкого муниципального округа,%</t>
  </si>
  <si>
    <t>Доля объектов недвижимого имущества, в отношении которых устранены нарушения, выявленные по результатам проведения проверок муниципальных учреждений Порецкого муниципального округа в части эффективности использования таких объектов, в общем количестве выявленных неэффективно используемых объектов, находящихся в оперативном управлении муниципальных учреждений Порецкого муниципального округа,%</t>
  </si>
  <si>
    <t>Доля договоров аренды объектов недвижимого имущества с просроченной более чем на 3 месяца задолженностью со стороны арендатора, по которым не поданы заявления о взыскании задолженности в судебном порядке, в общем количестве таких договоров</t>
  </si>
  <si>
    <t>Доля неучтенных объектов недвижимого имущества, выявленных по результатам проведения проверок муниципальных учреждений Порецкого муниципального округа, право на которые зарегистрировано, в общем количестве выявленных не учтенных объектов недвижимого имущества муниципальных учреждений Порецкого муниципального округа,%</t>
  </si>
  <si>
    <t>Количество молодых семей, получивших свидетельство о праве на получение социальной выплаты, семей</t>
  </si>
  <si>
    <t xml:space="preserve">Количество  благоустроенных дворовых и общественных территорий, ед </t>
  </si>
  <si>
    <t>Доля финансового участия граждан, организаций в выполнении мероприятий по благоустройству дворовых территорий,%</t>
  </si>
  <si>
    <t>Доля объема закупок оборудования, имеющего российское происхождение, в том числе оборудования, закупаемого при выполнении работ, в общем объеме оборудования, закупленного в рамках реализации мероприятий государственных (муниципальных) программ современной городской среды,%</t>
  </si>
  <si>
    <t>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t>
  </si>
  <si>
    <t>Число домашних хозяйств, имеющих широкополосный доступ к информационно-телекоммуникационной сети «Интернет», в расчете на 100 домашних хозяйств,ед.</t>
  </si>
  <si>
    <t>Доля граждан, использующих механизм получения государственных и муниципальных услуг в электронной форме,%</t>
  </si>
  <si>
    <t>Доля электронного документооборота между органами местного самоуправления в общем объеме межведомственного документооборота,%</t>
  </si>
  <si>
    <t>Срок простоя государственных информационных систем в результате выхода из строя компонентов серверного и сетевого оборудования,%</t>
  </si>
  <si>
    <t>Срок простоя государственных информационных систем в результате инцидентов информационной безопасности, часов</t>
  </si>
  <si>
    <t>Доля водохозяйственных участков, класс качества которых (по индексу загрязнения вод) повысился, в общем количестве водохозяйственных участков, расположенных на территории Чувашской Республики,%</t>
  </si>
  <si>
    <t>Доля гидротехнических сооружений с неудовлетворительным и опасным уровнем безопасности, приведенных в безопасное техническое состояние,%</t>
  </si>
  <si>
    <t>Количество гидротехнических сооружений с неудовлетворительным и опасным уровнем безопасности, приведенных в безопасное техническое состояние,ед</t>
  </si>
  <si>
    <t>Количество населения, улучшившего экологические условия проживания вблизи водных объектов, тыс. человек</t>
  </si>
  <si>
    <t>Количество ликвидированных несанкционированных свалок в границах округа, шт</t>
  </si>
  <si>
    <t>Численность населения, качество жизни которого улучшится в связи с ликвидацией наиболее опасных объектов накопленного вреда окружающей среде, в том числе находящихся в собственности Российской Федерации, тыс. человек</t>
  </si>
  <si>
    <t>Численность населения, качество жизни которого улучшится в связи с ликвидацией несанкционированных свалок в границах округа, тыс.человек</t>
  </si>
  <si>
    <t>Доля населения, охваченного услугой по обращению с твердыми коммунальными отходами,%</t>
  </si>
  <si>
    <t>Объем жилищного строительства в год , тыс. кв.м</t>
  </si>
  <si>
    <t>Количество обеспеченных жильем семей граждан в соответствии с федеральным законодательством и указами Президента Российской Федерации</t>
  </si>
  <si>
    <t>Общая площадь жилых помещений, приходящаяся в среднем на одного жителя</t>
  </si>
  <si>
    <t xml:space="preserve">Количество квадратных метров расселенного аварийного жилищного фонда  </t>
  </si>
  <si>
    <t>Удовлетворенность граждан качеством и доступностью государственных услуг в сфере государственной регистрации актов гражданского состояния, процентов от общего числа опрошенных</t>
  </si>
  <si>
    <t>Доля муниципальных нормативных правовых актов, внесенных в регистр муниципальных нормативных правовых актов Чувашской Республики, процентов от общего числа опрошенных</t>
  </si>
  <si>
    <t>Количество зарегистрированных актов гражданского состояния и совершенных юридически значимых действий, единиц в год</t>
  </si>
  <si>
    <t>Срок исполнения запросов об истребовании документов, поступивших с территорий государств - членов Содружества Независимых Государств и стран Балтии, дней</t>
  </si>
  <si>
    <t>Доля участвующих в региональном этапе Всероссийского конкурса "Лучшая муниципальная практика" муниципальных образований, процентов от общего количества сельских поселений</t>
  </si>
  <si>
    <t>Доля подготовленных нормативных правовых актов Порецкого МО, регулирующих вопросы муниципальной службы в Порецком МО, отнесенные к компетенции субъекта Российской Федерации,%</t>
  </si>
  <si>
    <t>Количество муниципальных служащих в Порецком МО (далее также - муниципальные служащие), прошедших дополнительное профессиональное образование в текущем году за счет средств местного бюджета, человек</t>
  </si>
  <si>
    <t>Доля вакантных должностей муниципальной службы, замещаемых из кадрового резерва органов местного самоуправления в Порецком МО,%</t>
  </si>
  <si>
    <t>Доля муниципальных служащих в возрасте до 30 лет в общей численности муниципальных служащих, имеющих стаж муниципальной службы более 3 лет,%</t>
  </si>
  <si>
    <t>Доля муниципальных служащих, оценивших условия и результаты своей работы, морально-психологический климат в коллективе не ниже оценки «удовлетворительно», процентов от числа опрошенных</t>
  </si>
  <si>
    <t>Количество закупок товаров, работ, услуг заказчиков, осуществляющих закупки товаров, работ, услуг для муниципальных нужд, в отношении которых проведен мониторинг, процедур закупок</t>
  </si>
  <si>
    <t>Уровень коррупции в Порецком МО Чувашской Республики по оценке граждан, полученный посредством проведения опроса (анкетирования) по вопросам коррупции (по 10-балльной шкале, где 1 означает отсутствие коррупции, а 10 - максимальный уровень коррупции), баллов</t>
  </si>
  <si>
    <t>Уровень коррупции в Порецком МО Чувашской Республики по оценке предпринимателей и руководителей коммерческих организаций, полученный посредством проведения опроса (антекирования) по вопросам коррупции (по 10-балльной шкале, где 1 означает отсутствие коррупции, а 10 - максимальный уровень коррупции), баллов</t>
  </si>
  <si>
    <t>Доля муниципальных служащих, осуществляющих в соответствии с должностными обязанностями закупки, прошедших в установленные сроки обучение по программам повышения квалификации в сфере закупок, включающим вопросы по антикоррупционной тематике, %</t>
  </si>
  <si>
    <t>Доля подготовленных нормативных правовых актов, регулирующих вопросы противодействия коррупции, отнесенных к компетенции муниципального образования,%</t>
  </si>
  <si>
    <t>Доля муниципальных служащих, в отношении которых лицами, ответственными за работу по профилактике коррупционных и иных правонарушений в органах местного самоуправления, ежегодно проводится анализ представленных ими сведений о доходах, об имуществе и обязательствах имущественного характера, соблюдения ограничений и запретов, требований о предотвращении или урегулировании конфликта интересов, исполнения ими должностных обязанностей, %</t>
  </si>
  <si>
    <t>Доля лиц, ответственных за работу по профилактике коррупционных и иных правонарушений в администрации Порецкого м.о., прошедших обучение по антикоррупционной тематике,%</t>
  </si>
  <si>
    <t>Доля лиц, сведения о доходах, расходах, об имуществе и обязательствах имущественного характера которых опубликованы, в общем количестве лиц, обязанных представить сведения о доходах, расходах, об имуществе и обязательствах имущественного характера, подлежащие опубликованию,%</t>
  </si>
  <si>
    <t>Количество муниципальных служащих органов местного самоуправления, прошедших обучение по программам повышения квалификации, в которые включены вопросы по антикоррупционной тематике, человек</t>
  </si>
  <si>
    <t>Доля муниципальных служащих, впервые поступивших на муниципальную службу для замещения должностей, включенных в перечни должностей, утвержденные нормативными правовыми актами органов местного самоуправления, прошедших обучение по образовательным программам в области противодействия коррупции,%</t>
  </si>
  <si>
    <t>Количество информационно-аналитических материалов и публикаций на тему коррупции и противодействия коррупции, размещенных в средствах массовой информации, единиц</t>
  </si>
  <si>
    <t>Доля преступлений, совершенных лицами, ранее их совершавшими, в общем числе раскрытых преступлений,%</t>
  </si>
  <si>
    <t>Доля преступлений, совершенных на улицах, в общем числе зарегистрированных преступлений,%</t>
  </si>
  <si>
    <t>Доля преступлений, совершенных лицами в состоянии алкогольного опьянения, в общем числе раскрытых преступлений,%</t>
  </si>
  <si>
    <t>Доля расследованных преступлений превентивной направленности в общем массиве расследованных преступлений,%</t>
  </si>
  <si>
    <t>Доля трудоустроенных лиц, освободившихся из мест лишения свободы, обратившихся в центры занятости населения, в общем количестве лиц, освободившихся из мест лишения свободы и обратившихся в органы службы занятости,%</t>
  </si>
  <si>
    <t>Доля трудоустроенных лиц, осужденных к уголовным наказаниям, не связанным с лишением свободы, обратившихся в центры занятости населения, в общем количестве лиц, осужденных к уголовным наказаниям, не связанным с лишением свободы, обратившихся в органы службы занятости,%</t>
  </si>
  <si>
    <t>Доля осужденных к исправительным работам, охваченных трудом, в общем количестве лиц, подлежащих привлечению к отбыванию наказания в виде исправительных работ,%</t>
  </si>
  <si>
    <t>Удельный вес наркопреступлений в общем количестве зарегистрированных преступных деяний,%</t>
  </si>
  <si>
    <t>Доля выявленных тяжких и особо тяжких преступлений, связанных с незаконным оборотом наркотических средств, в общем количестве зарегистрированных преступлений, связанных с незаконным оборотом наркотических средств,%</t>
  </si>
  <si>
    <t>Распространенность преступлений в сфере незаконного оборота наркотиков, преступлений на 100 тыс. человек, человек</t>
  </si>
  <si>
    <t>Доля больных наркоманией, привлеченных к мероприятиям медицинской и социальной реабилитации, в общем числе больных наркоманией, пролеченных стационарно,%</t>
  </si>
  <si>
    <t>Число больных наркоманией, находящихся в ремиссии свыше двух лет, на 100 больных среднегодового контингента,%</t>
  </si>
  <si>
    <t>Число несовершеннолетних, совершивших преступления, в расчете на 1 тыс. несовершеннолетних в возрасте 14 до 18 лет, человек</t>
  </si>
  <si>
    <t>Доля преступлений, совершенных несовершеннолетними в общем числе преступлений,%</t>
  </si>
  <si>
    <t>Сохранение доли сельского населения в общей численности населения Чувашской Республики,%</t>
  </si>
  <si>
    <t>Объем ввода (приобретения) жилья для граждан, проживающих на сельских территориях, кв.м</t>
  </si>
  <si>
    <t>Доля семей, улучшивших жилищные условия, в общем числе семей, состоявших на учете в качестве нуждающихся в жилых помещениях и имеющих право на государственную поддержку в форме социальных выплат,%</t>
  </si>
  <si>
    <t>Ввод в действие локальных водопроводов, км</t>
  </si>
  <si>
    <t>Количество реализованных проектов развития общественной инфраструктуры, основанных на местных инициативах,ед</t>
  </si>
  <si>
    <t>Количество населенных пунктов, поощренных за достижения в сфере развития сельских территорий,шт</t>
  </si>
  <si>
    <t>Количество населенных пунктов, реализованных на своей территории проекты  благоустройства, шт</t>
  </si>
  <si>
    <t>Доля населения, систематически занимающихся физической культурой и спортом,%</t>
  </si>
  <si>
    <t>Увеличение охвата населения диспансеризацией,%</t>
  </si>
  <si>
    <t>Доля обеспеченности  документами территориального планирования, градостроительного зонирования, нормативами градостроительного проектирования, соответствующими законодательству Российской Федерации,%</t>
  </si>
  <si>
    <t>Наличие актуализированной схемы территориального планирования Порецкого муниципального округа Чувашской Республики, ед</t>
  </si>
  <si>
    <t>Разработка генерального плана Порецкого муниципального округа Чувашской Республики, ед</t>
  </si>
  <si>
    <t>Проведение землеустроительных работ в целях координатного описания границ Порецкого муниципального округа, ед</t>
  </si>
  <si>
    <t>Доля услуг по выдаче разрешения на строительство, предоставленных в электронном виде, в общем количестве предоставленных услуг,%</t>
  </si>
  <si>
    <t>Ведение информационной системы обеспечения, ед</t>
  </si>
  <si>
    <t>Доля доступных для инвалидов и других маломобильных групп населения объектов образования, культуры, физической культуры и спорта, в общем количестве таких объектов в Порецком муниципального округа,%</t>
  </si>
  <si>
    <t>Доля лиц с ограниченными возможностями здоровья и инвалидов, систематически занимающихся физической культурой и спортом, в общей численности указанной категории населения Порецкого муниципального округа,%</t>
  </si>
  <si>
    <t>Доля доступных для инвалидов и других маломобильных групп населения объектов культуры, в общем количестве указанных объектов культуры Порецкого муниципального округа,%</t>
  </si>
  <si>
    <t>Доля доступных для инвалидов и других маломобильных групп населения объектов физической культуры и спорта, в общем количестве указанных объектов физической культуры и спорта Порецкого муниципального округа,%</t>
  </si>
  <si>
    <t>Доля детей-инвалидов, которым созданы условия для получения качественного дошкольного, начального, основного, среднего общего образования, в общей численности детей-инвалидов Порецкого муниципального округа,%</t>
  </si>
  <si>
    <t>Доля дошкольных образовательных организаций, в которых создана универсальная безбарьерная среда для инклюзивного образования детей-инвалидов, в общем количестве муниципальных дошкольных образовательных организаций Порецкого муниципального округа,%</t>
  </si>
  <si>
    <t>Доля общеобразовательных организаций, в которых создана универсальная безбарьерная среда для инклюзивного образования детей-инвалидов, в общем количестве муниципальных общеобразовательных организаций Порецкого муниципального округа,%</t>
  </si>
  <si>
    <t>Доля потребления муниципальными учреждениями тепловой энергии приобретаемой по приборам учета, в общем объеме потребления тепловой энергии муниципальными учреждениями на территории Порецкого муниципального округа Чувашской Республики,%</t>
  </si>
  <si>
    <t>Доля потребления муниципальными учреждениями электрической энергии приобретаемой по приборам учета, в общем объеме потребления электрической энергии муниципальными учреждениями на территории Порецкого муниципального округа Чувашской Республики,%</t>
  </si>
  <si>
    <t>Доля потребления муниципальными учреждениями холодной воды приобретаемой по приборам учета, в общем объеме потребления холодной воды муниципальными учреждениями на территории Порецкого муниципального округа Чувашской Республики,%</t>
  </si>
  <si>
    <t>Доля потребления муниципальными учреждениями природного газа приобретаемого по приборам учета, в общем объеме потребления природного газа муниципальными учреждениями на территории Порецкого муниципального округа Чувашской Республики,%</t>
  </si>
  <si>
    <t>Удельный расход тепловой энергии зданиями и помещениями учебно-воспитательного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Гкал/м2</t>
  </si>
  <si>
    <t>Удельный расход электрической энергии зданиями и помещениями учебно-воспитательного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кВтч/м2</t>
  </si>
  <si>
    <t>Удельный расход холодной воды зданиями и помещениями учебно-воспитательного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м3/чел.</t>
  </si>
  <si>
    <t>Удельный расход природного газа зданиями и помещениями учебно-воспитательного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м3/чел.</t>
  </si>
  <si>
    <t>Удельный расход тепловой энергии зданиями и помещениями культурно-просветительного, развлекательного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Гкал/м2</t>
  </si>
  <si>
    <t>Удельный расход электрической энергии зданиями и помещениями культурно-просветительного, развлекательного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кВтч/м2</t>
  </si>
  <si>
    <t>Удельный расход холодной воды зданиями и помещениями культурно-просветительного, развлекательного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м3/чел.</t>
  </si>
  <si>
    <t>Удельный расход природного газа зданиями и помещениями культурно-просветительного, развлекательного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м3/чел.</t>
  </si>
  <si>
    <t>Удельный расход тепловой энергии зданиями и помещениями физкультурного, спортивного и физкультурно-досугового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Гкал/м2</t>
  </si>
  <si>
    <t>Удельный расход электрической энергии зданиями и помещениями физкультурного, спортивного и физкультурно-досугового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кВтч/м2</t>
  </si>
  <si>
    <t>Удельный расход холодной воды зданиями и помещениями физкультурного, спортивного и физкультурно-досугового назначения муниципальных организаций, находящихся в ведении органов местного самоуправления Порецкого муниципального округа Чувашской Республики, м3/чел.</t>
  </si>
  <si>
    <t>Удельный расход тепловой энергии на снабжение органов местного самоуправления Порецкого муниципального округа Чувашской Республики, Гкал/м2</t>
  </si>
  <si>
    <t>Удельный расход электрической энергии на снабжение органов местного самоуправления Порецкого муниципального округа Чувашской Республики, кВтч/м2</t>
  </si>
  <si>
    <t>Удельный расход холодной воды на снабжение органов местного самоуправления Порецкого муниципального округа Чувашской Республики, м3/чел.</t>
  </si>
  <si>
    <t>Удельный расход природного газа на снабжение органов местного самоуправления Порецкого муниципального округа Чувашской Республики, м3/чел.</t>
  </si>
  <si>
    <t>Удельный расход тепловой энергии на снабжение органов местного самоуправления и муниципальных учреждений Порецкого муниципального округа Чувашской Республики, Гкал/м2</t>
  </si>
  <si>
    <t>Удельный расход электрической энергии на снабжение органов местного самоуправления и муниципальных учреждений Порецкого муниципального округа Чувашской Республики, кВтч/м2</t>
  </si>
  <si>
    <t>Удельный расход холодной воды на снабжение органов местного самоуправления и муниципальных учреждений Порецкого муниципального округа Чувашской Республики, м3/чел.</t>
  </si>
  <si>
    <t>Удельный расход природного газа на снабжение органов местного самоуправления и муниципальных учреждений Порецкого муниципального округа Чувашской Республики, м3/чел.</t>
  </si>
  <si>
    <t>Доля многоквартирных домов, оснащенных коллективными (общедомовыми) приборами учета тепловой энергии в общем числе многоквартирных домов, расположенных на территории Порецкого муниципального округа Чувашской Республики,%</t>
  </si>
  <si>
    <t>Доля многоквартирных домов, оснащенных коллективными (общедомовыми) приборами учета электрической энергии в общем числе многоквартирных домов, расположенных на территории Порецкого муниципального округа Чувашской Республики,%</t>
  </si>
  <si>
    <t>Доля многоквартирных домов, оснащенных коллективными (общедомовыми) приборами учета холодной воды в общем числе многоквартирных домов, расположенных на территории Порецкого муниципального округа Чувашской Республики, %</t>
  </si>
  <si>
    <t>Доля жилых, нежилых помещений в многоквартирных домах, жилых домах (домовладениях), оснащенных индивидуальными приборами учета тепловой энергии в общем числе жилых, нежилых помещений в многоквартирных домах, жилых домах (домовладениях), расположенных на территории Порецкого муниципального округа Чувашской Республики,%</t>
  </si>
  <si>
    <t>Доля жилых, нежилых помещений в многоквартирных домах, жилых домах (домовладениях), оснащенных индивидуальными приборами учета электрической энергии в общем числе жилых, нежилых помещений в многоквартирных домах, жилых домах (домовладениях), расположенных на территории Порецкого муниципального округа Чувашской Республики,%</t>
  </si>
  <si>
    <t>Доля жилых, нежилых помещений в многоквартирных домах, жилых домах (домовладениях), оснащенных индивидуальными приборами учета холодной воды в общем числе жилых, нежилых помещений в многоквартирных домах, жилых домах (домовладениях), расположенных на территории Порецкого муниципального округа Чувашской Республики,%</t>
  </si>
  <si>
    <t>Доля жилых, нежилых помещений в многоквартирных домах, жилых домах (домовладениях), оснащенных индивидуальными приборами учета природного газа используемого на цели отопления в общем числе жилых, нежилых помещений в многоквартирных домах, жилых домах (домовладениях), расположенных на территории Порецкого муниципального округа Чувашской Республики,%</t>
  </si>
  <si>
    <t>Доля многоквартирных домов, расположенных на территории Порецкого муниципального округа Чувашской Республики, имеющих класс энергетической эффективности "В" и выше,%</t>
  </si>
  <si>
    <t>Доля энергоэффективных капитальных ремонтов многоквартирных домов в общем объеме проведенных капитальных ремонтов многоквартирных домов на территории Порецкого муниципального округа Чувашской Республики,%</t>
  </si>
  <si>
    <t>Удельный расход тепловой энергии в многоквартирных домах, расположенных на территории Порецкого муниципального округа Чувашской Республики,Гкал/м2</t>
  </si>
  <si>
    <t>Удельный расход электрической энергии в многоквартирных домах, расположенных на территории Порецкого муниципального округа Чувашской Республики, кВтч/м2</t>
  </si>
  <si>
    <t>Удельный расход холодной воды в многоквартирных домах, расположенных на территории Порецкого муниципального округа Чувашской Республики, м3/чел.</t>
  </si>
  <si>
    <t>Удельный расход природного газа используемого на цели отопления в многоквартирных домах, расположенных на территории Порецкого муниципального округа Чувашской Республики, м3/чел.</t>
  </si>
  <si>
    <t>Доля тепловой энергии, отпущенной в тепловые сети от источников тепловой энергии, функционирующих в режиме комбинированной выработки тепловой и электрической энергии, в общем объеме производства тепловой энергии в системах централизованного теплоснабжения на территории Порецкого муниципального округа Чувашской Республики,%</t>
  </si>
  <si>
    <t>Удельный расход топлива на отпуск электрической энергии тепловыми электростанциями на территории Порецкого муниципального округа Чувашской Республики, т у.т./млн. кВтч</t>
  </si>
  <si>
    <t>Удельный расход топлива на отпущенную тепловую энергию с коллекторов тепловых электростанций на территории Порецкого муниципального округа Чувашской Республики, т у.т./тыс. Гкал</t>
  </si>
  <si>
    <t>Удельный расход топлива на отпущенную с коллекторов котельных в тепловую сеть тепловую энергию на территории Порецкого муниципального округа Чувашской Республики, т у.т./тыс. Гкал</t>
  </si>
  <si>
    <t>Доля потерь электрической энергии при ее передаче по распределительным сетям в общем объеме переданной электрической энергии на территории Порецкого муниципального округа Чувашской Республики,%</t>
  </si>
  <si>
    <t>Доля потерь тепловой энергии при ее передаче в общем объеме переданной тепловой энергии на территории Порецкого муниципального округа Чувашской Республики,%</t>
  </si>
  <si>
    <t>Доля потерь воды в централизованных системах водоснабжения при транспортировке в общем объеме воды, поданной в водопроводную сеть на территории Порецкого муниципального округа Чувашской Республики,%</t>
  </si>
  <si>
    <t>Удельное количество тепловой энергии, расходуемое на подогрев горячей воды на территории Порецкого муниципального округа Чувашской Республики, Гкал/м3</t>
  </si>
  <si>
    <t>Удельный расход электрической энергии, потребляемой в технологическом процессе подготовки питьевой воды, на единицу объема воды, отпускаемой в сеть на территории Порецкого муниципального округа Чувашской Республики, кВтч/м3</t>
  </si>
  <si>
    <t>Удельный расход электрической энергии, потребляемой в технологическом процессе транспортировки питьевой воды, на единицу объема транспортируемой воды на территории Порецкого муниципального округа Чувашской Республики, кВтч/м3</t>
  </si>
  <si>
    <t>Удельный расход электрической энергии, потребляемой в технологическом процессе очистки сточных вод, на единицу объема очищаемых сточных вод на территории Порецкого муниципального округа Чувашской Республики, кВтч/м3</t>
  </si>
  <si>
    <t>Удельный расход электрической энергии, потребляемой в технологическом процессе транспортировки сточных вод, на единицу объема транспортируемых сточных вод на территории Порецкого муниципального округа Чувашской Республики, кВтч/м3</t>
  </si>
  <si>
    <t>Доля объема тепловой энергии, расчеты за которую осуществляются с использованием приборов учета, в общем объеме тепловой энергии, потребляемой (используемой) на территории  Порецкого муниципального округа Чувашской Республики,%</t>
  </si>
  <si>
    <t>Доля объема электрической энергии, расчеты за которую осуществляются с использованием приборов учета, в общем объеме электрической энергии, потребляемой (используемой) на территории  Порецкого муниципального округа Чувашской Республики,%</t>
  </si>
  <si>
    <t>Доля объема холодной воды, расчеты за которую осуществляются с использованием приборов учета, в общем объеме холодной воды, потребляемой (используемой) на территории  Порецкого муниципального округа Чувашской Республики,%</t>
  </si>
  <si>
    <t>Доля объема горячей воды, расчеты за которую осуществляются с использованием приборов учета, в общем объеме горячей воды, потребляемой (используемой) на территории  Порецкого муниципального округа Чувашской Республики,%</t>
  </si>
  <si>
    <t>Доля объема природного газа, расчеты за который осуществляются с использованием приборов учета, в общем объеме природного газа, потребляемого (используемого) на территории  Порецкого муниципального округа Чувашской Республики,%</t>
  </si>
  <si>
    <t>Количество энергосервисных договоров (контрактов), заключенных муниципальными образованиями Порецкого муниципального округа Чувашской Республики,ед</t>
  </si>
  <si>
    <t>Доля муниципальных заказчиков в общем объеме муниципальных заказчиков Порецкого муниципального округа Чувашской Республики с которыми заключены энергосервисные договора (контракты),%</t>
  </si>
  <si>
    <t>Энергоемкость промышленного производства для производства 3 видов продукции, работ (услуг), составляющих основную долю потребления энергетических ресурсов на территории Порецкого муниципального округа Чувашской Республики в сфере промышленного производства (известняк, гипсовый камень), кг у.т./ед. продукции</t>
  </si>
  <si>
    <t>Энергоемкость промышленного производства для производства 3 видов продукции, работ (услуг), составляющих основную долю потребления энергетических ресурсов на территории Порецкого муниципального округа Чувашской Республики в сфере промышленного производства (молочная продукция), кг у.т./ед. продукции</t>
  </si>
  <si>
    <t>Доля объема энергетических ресурсов (электрической энергии), производимых с использованием возобновляемых источников энергии и (или) вторичных энергетических ресурсов, в общем объеме энергетических ресурсов, производимых на территории Порецкого муниципального округа Чувашской Республики,%</t>
  </si>
  <si>
    <t>Ввод мощностей генерирующих объектов, функционирующих на основе использования возобновляемых источников энергии, на территории Порецкого муниципального округа Чувашской Республики (без учета гидроэлектростанций установленной мощностью свыше 25 МВт), МВт</t>
  </si>
  <si>
    <t>Доля энергоэффективных источников света в системах уличного освещения на территории Порецкого муниципального округа Чувашской Республики,%</t>
  </si>
  <si>
    <t>Количество транспортных средств, относящихся к общественному транспорту, регулирование тарифов на услуги по перевозке на котором осуществляется в Порецком муниципальном округе Чувашской Республики, в отношении которых проведены мероприятия по энергосбережению и повышению энергетической эффективности, в том числе по замещению бензина и дизельного топлива, используемых транспортными средствами в качестве моторного топлива, природным газом, газовыми смесями, сжиженным углеводородным газом, используемыми в качестве моторного топлива, и электрической энергией,%</t>
  </si>
  <si>
    <t>Количество транспортных средств с автономным источником электрического питания, относящихся к общественному транспорту, регулирование тарифов на услуги по перевозке на котором осуществляется в Порецком муниципальном округе Чувашской Республики, ед</t>
  </si>
  <si>
    <t>Количество транспортных средств, используемых органами муниципальной власти, государственными учреждениями и государственными унитарными предприятиями Порецкого муниципального округа Чувашской Республики, в отношении которых проведены мероприятия по энергосбережению и повышению энергетической эффективности, в том числе по замещению бензина и дизельного топлива, используемых транспортными средствами в качестве моторного топлива, природным газом, газовыми смесями и сжиженным углеводородным газом, используемыми в качестве моторного топлива, ед</t>
  </si>
  <si>
    <t>Число лиц, погибших в дорожно-транспортных происшествиях, человек</t>
  </si>
  <si>
    <t>Число детей, погибших в дорожно-транспортных происшествиях, человек</t>
  </si>
  <si>
    <t>Автомобильные дороги общего пользования местного значения вне границ населенных пунктов в границах муниципального муниципального округа, соответствующая нормативным требованиям к их транспортно-эксплуатационному состоянию, км</t>
  </si>
  <si>
    <t>Автомобильные дороги общего пользования местного значения в границах населенных пунктов поселения, соответствующая нормативным требованиям к их транспортно-эксплуатационному состоянию, км</t>
  </si>
  <si>
    <t>Доля протяженности автомобильных дорог общего пользования местного значения вне границ населенных пунктов в границах муниципального муниципального округа соответствующая нормативным требованиям к их транспортно-эксплуатационному состоянию, процентов</t>
  </si>
  <si>
    <t>Капитальный ремонт и ремонт дворовых территорий многоквартирных домов, проездов к дворовым территориям многоквартирных домов населенных пунктов шт./кв.м.</t>
  </si>
  <si>
    <t>Доля протяженности автомобильных дорог общего пользования местного значения в границах населенных пунктов поселения соответствующая нормативным требованиям к их транспортно-эксплуатационному состоянию, процентов</t>
  </si>
  <si>
    <t>1/250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</si>
</sst>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s>
  <fonts count="63">
    <font>
      <sz val="10"/>
      <name val="Arial"/>
      <family val="2"/>
    </font>
    <font>
      <sz val="11"/>
      <color indexed="8"/>
      <name val="Calibri"/>
      <family val="2"/>
    </font>
    <font>
      <b/>
      <sz val="11"/>
      <color indexed="8"/>
      <name val="Cambria"/>
      <family val="1"/>
    </font>
    <font>
      <sz val="11"/>
      <color indexed="8"/>
      <name val="Cambria"/>
      <family val="1"/>
    </font>
    <font>
      <sz val="8"/>
      <name val="Arial"/>
      <family val="2"/>
    </font>
    <font>
      <u val="single"/>
      <sz val="7.5"/>
      <color indexed="12"/>
      <name val="Arial"/>
      <family val="2"/>
    </font>
    <font>
      <u val="single"/>
      <sz val="7.5"/>
      <color indexed="36"/>
      <name val="Arial"/>
      <family val="2"/>
    </font>
    <font>
      <sz val="14"/>
      <color indexed="8"/>
      <name val="Times New Roman"/>
      <family val="1"/>
    </font>
    <font>
      <b/>
      <sz val="14"/>
      <color indexed="8"/>
      <name val="Cambria"/>
      <family val="1"/>
    </font>
    <font>
      <b/>
      <sz val="14"/>
      <name val="Cambria"/>
      <family val="1"/>
    </font>
    <font>
      <sz val="11"/>
      <color indexed="8"/>
      <name val="Times New Roman"/>
      <family val="1"/>
    </font>
    <font>
      <sz val="11"/>
      <color indexed="63"/>
      <name val="Times New Roman"/>
      <family val="1"/>
    </font>
    <font>
      <b/>
      <sz val="11"/>
      <color indexed="8"/>
      <name val="Times New Roman"/>
      <family val="1"/>
    </font>
    <font>
      <b/>
      <sz val="12"/>
      <color indexed="8"/>
      <name val="Times New Roman"/>
      <family val="1"/>
    </font>
    <font>
      <sz val="12"/>
      <color indexed="8"/>
      <name val="Calibri"/>
      <family val="2"/>
    </font>
    <font>
      <b/>
      <sz val="12"/>
      <name val="Times New Roman"/>
      <family val="1"/>
    </font>
    <font>
      <sz val="11"/>
      <name val="Times New Roman"/>
      <family val="1"/>
    </font>
    <font>
      <sz val="11"/>
      <name val="Arial"/>
      <family val="2"/>
    </font>
    <font>
      <b/>
      <sz val="11"/>
      <name val="Cambria"/>
      <family val="1"/>
    </font>
    <font>
      <b/>
      <sz val="11"/>
      <name val="Times New Roman"/>
      <family val="1"/>
    </font>
    <font>
      <sz val="11"/>
      <name val="Times New Roman Cyr"/>
      <family val="1"/>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Cyr"/>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rgb="FF000000"/>
      <name val="Times New Roman"/>
      <family val="1"/>
    </font>
    <font>
      <sz val="11"/>
      <color rgb="FF22272F"/>
      <name val="Times New Roman"/>
      <family val="1"/>
    </font>
    <font>
      <b/>
      <sz val="11"/>
      <color theme="1"/>
      <name val="Times New Roman"/>
      <family val="1"/>
    </font>
    <font>
      <b/>
      <sz val="11"/>
      <color rgb="FF000000"/>
      <name val="Times New Roman"/>
      <family val="1"/>
    </font>
    <font>
      <sz val="11"/>
      <color rgb="FF000000"/>
      <name val="Times New Roman Cyr"/>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FFFF00"/>
        <bgColor indexed="64"/>
      </patternFill>
    </fill>
    <fill>
      <patternFill patternType="solid">
        <fgColor theme="5" tint="0.5999900102615356"/>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
      <patternFill patternType="solid">
        <fgColor indexed="1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right style="thin"/>
      <top style="thin"/>
      <bottom style="thin"/>
    </border>
    <border>
      <left style="thin"/>
      <right>
        <color indexed="63"/>
      </right>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right style="thin"/>
      <top>
        <color indexed="63"/>
      </top>
      <bottom style="thin"/>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color indexed="8"/>
      </left>
      <right style="thin">
        <color indexed="8"/>
      </right>
      <top>
        <color indexed="63"/>
      </top>
      <bottom>
        <color indexed="63"/>
      </bottom>
    </border>
    <border>
      <left style="medium"/>
      <right style="medium"/>
      <top style="medium"/>
      <bottom>
        <color indexed="63"/>
      </bottom>
    </border>
    <border>
      <left style="medium"/>
      <right style="medium"/>
      <top style="medium"/>
      <bottom style="medium"/>
    </border>
    <border>
      <left>
        <color indexed="63"/>
      </left>
      <right>
        <color indexed="63"/>
      </right>
      <top style="thin"/>
      <bottom style="thin"/>
    </border>
    <border>
      <left>
        <color indexed="63"/>
      </left>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thin"/>
      <top style="thin"/>
      <bottom>
        <color indexed="63"/>
      </bottom>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color indexed="63"/>
      </top>
      <bottom style="medium"/>
    </border>
    <border>
      <left style="thin">
        <color indexed="8"/>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1" fillId="0" borderId="0">
      <alignment/>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5" fillId="0" borderId="0" applyNumberFormat="0" applyFill="0" applyBorder="0" applyAlignment="0" applyProtection="0"/>
    <xf numFmtId="172" fontId="0" fillId="0" borderId="0" applyFill="0" applyBorder="0" applyAlignment="0" applyProtection="0"/>
    <xf numFmtId="170" fontId="0" fillId="0" borderId="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1" fillId="0" borderId="0">
      <alignment/>
      <protection/>
    </xf>
    <xf numFmtId="0" fontId="1" fillId="0" borderId="0">
      <alignment/>
      <protection/>
    </xf>
    <xf numFmtId="0" fontId="6"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ill="0" applyBorder="0" applyAlignment="0" applyProtection="0"/>
    <xf numFmtId="171" fontId="0" fillId="0" borderId="0" applyFill="0" applyBorder="0" applyAlignment="0" applyProtection="0"/>
    <xf numFmtId="0" fontId="56" fillId="32" borderId="0" applyNumberFormat="0" applyBorder="0" applyAlignment="0" applyProtection="0"/>
  </cellStyleXfs>
  <cellXfs count="254">
    <xf numFmtId="0" fontId="0" fillId="0" borderId="0" xfId="0" applyAlignment="1">
      <alignment/>
    </xf>
    <xf numFmtId="0" fontId="1" fillId="0" borderId="0" xfId="33">
      <alignment/>
      <protection/>
    </xf>
    <xf numFmtId="0" fontId="1" fillId="0" borderId="0" xfId="55">
      <alignment/>
      <protection/>
    </xf>
    <xf numFmtId="0" fontId="3" fillId="0" borderId="10" xfId="55" applyFont="1" applyBorder="1" applyAlignment="1">
      <alignment horizontal="center" wrapText="1"/>
      <protection/>
    </xf>
    <xf numFmtId="0" fontId="2" fillId="0" borderId="0" xfId="55" applyFont="1" applyBorder="1" applyAlignment="1">
      <alignment horizontal="center"/>
      <protection/>
    </xf>
    <xf numFmtId="2" fontId="8" fillId="33" borderId="11" xfId="55" applyNumberFormat="1" applyFont="1" applyFill="1" applyBorder="1" applyAlignment="1" applyProtection="1">
      <alignment horizontal="center" vertical="center" wrapText="1"/>
      <protection locked="0"/>
    </xf>
    <xf numFmtId="2" fontId="8" fillId="33" borderId="12" xfId="55" applyNumberFormat="1" applyFont="1" applyFill="1" applyBorder="1" applyAlignment="1" applyProtection="1">
      <alignment horizontal="center" vertical="center" wrapText="1"/>
      <protection locked="0"/>
    </xf>
    <xf numFmtId="178" fontId="9" fillId="34" borderId="11" xfId="0" applyNumberFormat="1" applyFont="1" applyFill="1" applyBorder="1" applyAlignment="1">
      <alignment horizontal="center"/>
    </xf>
    <xf numFmtId="0" fontId="11" fillId="35" borderId="13" xfId="55" applyFont="1" applyFill="1" applyBorder="1" applyAlignment="1">
      <alignment horizontal="left" vertical="top" wrapText="1"/>
      <protection/>
    </xf>
    <xf numFmtId="0" fontId="10" fillId="35" borderId="13" xfId="55" applyFont="1" applyFill="1" applyBorder="1" applyAlignment="1">
      <alignment horizontal="left" vertical="top" wrapText="1"/>
      <protection/>
    </xf>
    <xf numFmtId="0" fontId="11" fillId="35" borderId="14" xfId="55" applyFont="1" applyFill="1" applyBorder="1" applyAlignment="1">
      <alignment horizontal="left" vertical="top" wrapText="1"/>
      <protection/>
    </xf>
    <xf numFmtId="0" fontId="11" fillId="35" borderId="11" xfId="55" applyFont="1" applyFill="1" applyBorder="1" applyAlignment="1">
      <alignment horizontal="left" vertical="top" wrapText="1"/>
      <protection/>
    </xf>
    <xf numFmtId="0" fontId="11" fillId="35" borderId="12" xfId="55" applyFont="1" applyFill="1" applyBorder="1" applyAlignment="1">
      <alignment horizontal="left" vertical="top" wrapText="1"/>
      <protection/>
    </xf>
    <xf numFmtId="0" fontId="10" fillId="35" borderId="11" xfId="55" applyFont="1" applyFill="1" applyBorder="1" applyAlignment="1">
      <alignment horizontal="left" vertical="top" wrapText="1"/>
      <protection/>
    </xf>
    <xf numFmtId="0" fontId="11" fillId="35" borderId="15" xfId="55" applyFont="1" applyFill="1" applyBorder="1" applyAlignment="1">
      <alignment horizontal="left" vertical="top" wrapText="1"/>
      <protection/>
    </xf>
    <xf numFmtId="0" fontId="10" fillId="0" borderId="11" xfId="33" applyFont="1" applyBorder="1" applyAlignment="1">
      <alignment horizontal="left"/>
      <protection/>
    </xf>
    <xf numFmtId="0" fontId="10" fillId="35" borderId="12" xfId="55" applyFont="1" applyFill="1" applyBorder="1" applyAlignment="1">
      <alignment horizontal="left" vertical="top" wrapText="1"/>
      <protection/>
    </xf>
    <xf numFmtId="0" fontId="10" fillId="35" borderId="16" xfId="55" applyFont="1" applyFill="1" applyBorder="1" applyAlignment="1">
      <alignment horizontal="left" vertical="top" wrapText="1"/>
      <protection/>
    </xf>
    <xf numFmtId="0" fontId="7" fillId="0" borderId="0" xfId="33" applyFont="1" applyAlignment="1">
      <alignment horizontal="right"/>
      <protection/>
    </xf>
    <xf numFmtId="0" fontId="14" fillId="0" borderId="0" xfId="33" applyFont="1">
      <alignment/>
      <protection/>
    </xf>
    <xf numFmtId="0" fontId="10" fillId="0" borderId="11" xfId="33" applyFont="1" applyBorder="1" applyAlignment="1">
      <alignment horizontal="left" vertical="top"/>
      <protection/>
    </xf>
    <xf numFmtId="0" fontId="12" fillId="35" borderId="11" xfId="55" applyFont="1" applyFill="1" applyBorder="1" applyAlignment="1">
      <alignment horizontal="left" vertical="top" wrapText="1"/>
      <protection/>
    </xf>
    <xf numFmtId="0" fontId="10" fillId="36" borderId="11" xfId="55" applyFont="1" applyFill="1" applyBorder="1" applyAlignment="1">
      <alignment horizontal="left" vertical="top" wrapText="1"/>
      <protection/>
    </xf>
    <xf numFmtId="0" fontId="15" fillId="37" borderId="11" xfId="0" applyFont="1" applyFill="1" applyBorder="1" applyAlignment="1">
      <alignment horizontal="center" vertical="top" wrapText="1"/>
    </xf>
    <xf numFmtId="0" fontId="15" fillId="38" borderId="11" xfId="0" applyFont="1" applyFill="1" applyBorder="1" applyAlignment="1">
      <alignment horizontal="center" vertical="top" wrapText="1"/>
    </xf>
    <xf numFmtId="2" fontId="8" fillId="38" borderId="11" xfId="55" applyNumberFormat="1" applyFont="1" applyFill="1" applyBorder="1" applyAlignment="1" applyProtection="1">
      <alignment horizontal="center" vertical="center" wrapText="1"/>
      <protection locked="0"/>
    </xf>
    <xf numFmtId="2" fontId="8" fillId="38" borderId="12" xfId="55" applyNumberFormat="1" applyFont="1" applyFill="1" applyBorder="1" applyAlignment="1" applyProtection="1">
      <alignment horizontal="center" vertical="center" wrapText="1"/>
      <protection locked="0"/>
    </xf>
    <xf numFmtId="0" fontId="13" fillId="39" borderId="11" xfId="55" applyFont="1" applyFill="1" applyBorder="1" applyAlignment="1">
      <alignment vertical="center" wrapText="1"/>
      <protection/>
    </xf>
    <xf numFmtId="0" fontId="15" fillId="0" borderId="11" xfId="0" applyFont="1" applyFill="1" applyBorder="1" applyAlignment="1">
      <alignment horizontal="center" vertical="top" wrapText="1"/>
    </xf>
    <xf numFmtId="0" fontId="57" fillId="0" borderId="11" xfId="0" applyFont="1" applyBorder="1" applyAlignment="1">
      <alignment horizontal="justify" vertical="top" wrapText="1"/>
    </xf>
    <xf numFmtId="0" fontId="57" fillId="0" borderId="0" xfId="0" applyFont="1" applyAlignment="1">
      <alignment horizontal="justify" vertical="top" wrapText="1"/>
    </xf>
    <xf numFmtId="0" fontId="11" fillId="35" borderId="17" xfId="55" applyFont="1" applyFill="1" applyBorder="1" applyAlignment="1">
      <alignment horizontal="left" vertical="top" wrapText="1"/>
      <protection/>
    </xf>
    <xf numFmtId="2" fontId="55" fillId="0" borderId="0" xfId="33" applyNumberFormat="1" applyFont="1">
      <alignment/>
      <protection/>
    </xf>
    <xf numFmtId="0" fontId="57" fillId="0" borderId="0" xfId="0" applyFont="1" applyAlignment="1">
      <alignment/>
    </xf>
    <xf numFmtId="0" fontId="1" fillId="0" borderId="0" xfId="33" applyFont="1">
      <alignment/>
      <protection/>
    </xf>
    <xf numFmtId="0" fontId="16" fillId="33" borderId="18" xfId="0" applyFont="1" applyFill="1" applyBorder="1" applyAlignment="1">
      <alignment horizontal="center" wrapText="1"/>
    </xf>
    <xf numFmtId="14" fontId="18" fillId="33" borderId="19" xfId="0" applyNumberFormat="1" applyFont="1" applyFill="1" applyBorder="1" applyAlignment="1">
      <alignment horizontal="center" wrapText="1"/>
    </xf>
    <xf numFmtId="0" fontId="12" fillId="35" borderId="20" xfId="55" applyFont="1" applyFill="1" applyBorder="1" applyAlignment="1">
      <alignment horizontal="left" vertical="top" wrapText="1"/>
      <protection/>
    </xf>
    <xf numFmtId="0" fontId="12" fillId="40" borderId="20" xfId="55" applyFont="1" applyFill="1" applyBorder="1" applyAlignment="1">
      <alignment vertical="top" wrapText="1"/>
      <protection/>
    </xf>
    <xf numFmtId="2" fontId="3" fillId="33" borderId="11" xfId="55" applyNumberFormat="1" applyFont="1" applyFill="1" applyBorder="1" applyAlignment="1" applyProtection="1">
      <alignment horizontal="center" vertical="center" wrapText="1"/>
      <protection locked="0"/>
    </xf>
    <xf numFmtId="2" fontId="3" fillId="33" borderId="12" xfId="55" applyNumberFormat="1" applyFont="1" applyFill="1" applyBorder="1" applyAlignment="1" applyProtection="1">
      <alignment horizontal="center" vertical="center" wrapText="1"/>
      <protection locked="0"/>
    </xf>
    <xf numFmtId="0" fontId="1" fillId="41" borderId="11" xfId="33" applyFont="1" applyFill="1" applyBorder="1">
      <alignment/>
      <protection/>
    </xf>
    <xf numFmtId="0" fontId="12" fillId="35" borderId="21" xfId="55" applyFont="1" applyFill="1" applyBorder="1" applyAlignment="1">
      <alignment horizontal="left" vertical="top" wrapText="1"/>
      <protection/>
    </xf>
    <xf numFmtId="0" fontId="12" fillId="42" borderId="0" xfId="55" applyFont="1" applyFill="1" applyBorder="1" applyAlignment="1">
      <alignment vertical="top" wrapText="1"/>
      <protection/>
    </xf>
    <xf numFmtId="2" fontId="3" fillId="43" borderId="0" xfId="55" applyNumberFormat="1" applyFont="1" applyFill="1" applyBorder="1" applyAlignment="1" applyProtection="1">
      <alignment horizontal="center" vertical="center" wrapText="1"/>
      <protection locked="0"/>
    </xf>
    <xf numFmtId="2" fontId="2" fillId="33" borderId="11" xfId="55" applyNumberFormat="1" applyFont="1" applyFill="1" applyBorder="1" applyAlignment="1" applyProtection="1">
      <alignment horizontal="center" vertical="center" wrapText="1"/>
      <protection locked="0"/>
    </xf>
    <xf numFmtId="2" fontId="2" fillId="33" borderId="12" xfId="55" applyNumberFormat="1" applyFont="1" applyFill="1" applyBorder="1" applyAlignment="1" applyProtection="1">
      <alignment horizontal="center" vertical="center" wrapText="1"/>
      <protection locked="0"/>
    </xf>
    <xf numFmtId="178" fontId="18" fillId="34" borderId="11" xfId="0" applyNumberFormat="1" applyFont="1" applyFill="1" applyBorder="1" applyAlignment="1">
      <alignment horizontal="center"/>
    </xf>
    <xf numFmtId="0" fontId="16" fillId="0" borderId="11" xfId="0" applyFont="1" applyBorder="1" applyAlignment="1">
      <alignment vertical="top"/>
    </xf>
    <xf numFmtId="178" fontId="12" fillId="33" borderId="11" xfId="0" applyNumberFormat="1" applyFont="1" applyFill="1" applyBorder="1" applyAlignment="1">
      <alignment horizontal="center" vertical="top" wrapText="1"/>
    </xf>
    <xf numFmtId="0" fontId="19" fillId="33" borderId="11" xfId="0" applyFont="1" applyFill="1" applyBorder="1" applyAlignment="1">
      <alignment horizontal="center" vertical="top" wrapText="1"/>
    </xf>
    <xf numFmtId="0" fontId="16" fillId="0" borderId="0" xfId="0" applyFont="1" applyAlignment="1">
      <alignment vertical="top"/>
    </xf>
    <xf numFmtId="0" fontId="16" fillId="0" borderId="11" xfId="0" applyFont="1" applyBorder="1" applyAlignment="1">
      <alignment/>
    </xf>
    <xf numFmtId="178" fontId="19" fillId="33" borderId="11" xfId="0" applyNumberFormat="1" applyFont="1" applyFill="1" applyBorder="1" applyAlignment="1">
      <alignment horizontal="center" vertical="top" wrapText="1"/>
    </xf>
    <xf numFmtId="178" fontId="18" fillId="41" borderId="22" xfId="0" applyNumberFormat="1" applyFont="1" applyFill="1" applyBorder="1" applyAlignment="1">
      <alignment horizontal="center"/>
    </xf>
    <xf numFmtId="0" fontId="10" fillId="35" borderId="17" xfId="55" applyFont="1" applyFill="1" applyBorder="1" applyAlignment="1">
      <alignment horizontal="left" vertical="top" wrapText="1"/>
      <protection/>
    </xf>
    <xf numFmtId="0" fontId="12" fillId="42" borderId="11" xfId="55" applyFont="1" applyFill="1" applyBorder="1" applyAlignment="1">
      <alignment vertical="top" wrapText="1"/>
      <protection/>
    </xf>
    <xf numFmtId="2" fontId="3" fillId="43" borderId="23" xfId="55" applyNumberFormat="1" applyFont="1" applyFill="1" applyBorder="1" applyAlignment="1" applyProtection="1">
      <alignment horizontal="center" vertical="center" wrapText="1"/>
      <protection locked="0"/>
    </xf>
    <xf numFmtId="2" fontId="3" fillId="43" borderId="24" xfId="55" applyNumberFormat="1" applyFont="1" applyFill="1" applyBorder="1" applyAlignment="1" applyProtection="1">
      <alignment horizontal="center" vertical="center" wrapText="1"/>
      <protection locked="0"/>
    </xf>
    <xf numFmtId="0" fontId="16" fillId="0" borderId="0" xfId="0" applyFont="1" applyAlignment="1">
      <alignment horizontal="justify" vertical="top" wrapText="1"/>
    </xf>
    <xf numFmtId="0" fontId="12" fillId="33" borderId="11" xfId="0" applyFont="1" applyFill="1" applyBorder="1" applyAlignment="1">
      <alignment horizontal="center" vertical="top" wrapText="1"/>
    </xf>
    <xf numFmtId="0" fontId="16" fillId="0" borderId="11" xfId="0" applyFont="1" applyBorder="1" applyAlignment="1">
      <alignment horizontal="justify" vertical="top" wrapText="1"/>
    </xf>
    <xf numFmtId="0" fontId="10" fillId="0" borderId="11" xfId="0" applyFont="1" applyBorder="1" applyAlignment="1">
      <alignment horizontal="justify" vertical="top" wrapText="1"/>
    </xf>
    <xf numFmtId="0" fontId="10" fillId="0" borderId="0" xfId="33" applyFont="1" applyAlignment="1">
      <alignment horizontal="justify" vertical="top" wrapText="1"/>
      <protection/>
    </xf>
    <xf numFmtId="0" fontId="10" fillId="0" borderId="11" xfId="33" applyFont="1" applyBorder="1" applyAlignment="1">
      <alignment horizontal="justify" vertical="top" wrapText="1"/>
      <protection/>
    </xf>
    <xf numFmtId="178" fontId="19" fillId="41" borderId="22" xfId="0" applyNumberFormat="1" applyFont="1" applyFill="1" applyBorder="1" applyAlignment="1">
      <alignment horizontal="center" vertical="top"/>
    </xf>
    <xf numFmtId="0" fontId="11" fillId="35" borderId="10" xfId="55" applyFont="1" applyFill="1" applyBorder="1" applyAlignment="1">
      <alignment horizontal="left" vertical="top" wrapText="1"/>
      <protection/>
    </xf>
    <xf numFmtId="0" fontId="12" fillId="36" borderId="0" xfId="55" applyFont="1" applyFill="1" applyBorder="1" applyAlignment="1">
      <alignment vertical="center" wrapText="1"/>
      <protection/>
    </xf>
    <xf numFmtId="2" fontId="2" fillId="33" borderId="16" xfId="55" applyNumberFormat="1" applyFont="1" applyFill="1" applyBorder="1" applyAlignment="1" applyProtection="1">
      <alignment horizontal="center" vertical="center" wrapText="1"/>
      <protection locked="0"/>
    </xf>
    <xf numFmtId="2" fontId="2" fillId="33" borderId="25" xfId="55" applyNumberFormat="1" applyFont="1" applyFill="1" applyBorder="1" applyAlignment="1" applyProtection="1">
      <alignment horizontal="center" vertical="center" wrapText="1"/>
      <protection locked="0"/>
    </xf>
    <xf numFmtId="178" fontId="18" fillId="34" borderId="16" xfId="0" applyNumberFormat="1" applyFont="1" applyFill="1" applyBorder="1" applyAlignment="1">
      <alignment horizontal="center"/>
    </xf>
    <xf numFmtId="0" fontId="12" fillId="9" borderId="11" xfId="0" applyFont="1" applyFill="1" applyBorder="1" applyAlignment="1">
      <alignment vertical="top" wrapText="1"/>
    </xf>
    <xf numFmtId="178" fontId="18" fillId="41" borderId="11" xfId="0" applyNumberFormat="1" applyFont="1" applyFill="1" applyBorder="1" applyAlignment="1">
      <alignment horizontal="center"/>
    </xf>
    <xf numFmtId="2" fontId="18" fillId="34" borderId="11" xfId="0" applyNumberFormat="1" applyFont="1" applyFill="1" applyBorder="1" applyAlignment="1">
      <alignment horizontal="center"/>
    </xf>
    <xf numFmtId="0" fontId="19" fillId="0" borderId="11" xfId="0" applyFont="1" applyBorder="1" applyAlignment="1">
      <alignment horizontal="center" wrapText="1"/>
    </xf>
    <xf numFmtId="0" fontId="12" fillId="42" borderId="23" xfId="55" applyFont="1" applyFill="1" applyBorder="1" applyAlignment="1">
      <alignment vertical="top" wrapText="1"/>
      <protection/>
    </xf>
    <xf numFmtId="2" fontId="3" fillId="43" borderId="18" xfId="55" applyNumberFormat="1" applyFont="1" applyFill="1" applyBorder="1" applyAlignment="1" applyProtection="1">
      <alignment horizontal="center" vertical="center" wrapText="1"/>
      <protection locked="0"/>
    </xf>
    <xf numFmtId="0" fontId="16" fillId="0" borderId="11" xfId="0" applyFont="1" applyBorder="1" applyAlignment="1">
      <alignment vertical="top" wrapText="1"/>
    </xf>
    <xf numFmtId="0" fontId="19" fillId="33" borderId="26" xfId="0" applyFont="1" applyFill="1" applyBorder="1" applyAlignment="1">
      <alignment horizontal="center" vertical="top" wrapText="1"/>
    </xf>
    <xf numFmtId="0" fontId="12" fillId="0" borderId="11" xfId="0" applyFont="1" applyBorder="1" applyAlignment="1">
      <alignment horizontal="center" vertical="top" wrapText="1"/>
    </xf>
    <xf numFmtId="0" fontId="19" fillId="0" borderId="11" xfId="0" applyFont="1" applyBorder="1" applyAlignment="1">
      <alignment horizontal="center" vertical="top" wrapText="1"/>
    </xf>
    <xf numFmtId="0" fontId="12" fillId="35" borderId="14" xfId="55" applyFont="1" applyFill="1" applyBorder="1" applyAlignment="1">
      <alignment horizontal="left" vertical="top" wrapText="1"/>
      <protection/>
    </xf>
    <xf numFmtId="2" fontId="3" fillId="43" borderId="26" xfId="55" applyNumberFormat="1" applyFont="1" applyFill="1" applyBorder="1" applyAlignment="1" applyProtection="1">
      <alignment horizontal="center" vertical="center" wrapText="1"/>
      <protection locked="0"/>
    </xf>
    <xf numFmtId="0" fontId="58" fillId="0" borderId="0" xfId="0" applyFont="1" applyAlignment="1">
      <alignment horizontal="justify" vertical="top" wrapText="1"/>
    </xf>
    <xf numFmtId="0" fontId="19" fillId="0" borderId="12" xfId="0" applyFont="1" applyBorder="1" applyAlignment="1">
      <alignment horizontal="center" vertical="top" wrapText="1"/>
    </xf>
    <xf numFmtId="0" fontId="58" fillId="0" borderId="11" xfId="0" applyFont="1" applyBorder="1" applyAlignment="1">
      <alignment horizontal="justify" vertical="top" wrapText="1"/>
    </xf>
    <xf numFmtId="0" fontId="12" fillId="0" borderId="12" xfId="0" applyFont="1" applyBorder="1" applyAlignment="1">
      <alignment horizontal="center" vertical="top" wrapText="1"/>
    </xf>
    <xf numFmtId="2" fontId="2" fillId="43" borderId="12" xfId="55" applyNumberFormat="1" applyFont="1" applyFill="1" applyBorder="1" applyAlignment="1" applyProtection="1">
      <alignment horizontal="center" vertical="center" wrapText="1"/>
      <protection locked="0"/>
    </xf>
    <xf numFmtId="2" fontId="2" fillId="43" borderId="11" xfId="55" applyNumberFormat="1" applyFont="1" applyFill="1" applyBorder="1" applyAlignment="1" applyProtection="1">
      <alignment horizontal="center" vertical="center" wrapText="1"/>
      <protection locked="0"/>
    </xf>
    <xf numFmtId="0" fontId="10" fillId="0" borderId="16" xfId="0" applyFont="1" applyBorder="1" applyAlignment="1">
      <alignment horizontal="justify" vertical="top" wrapText="1"/>
    </xf>
    <xf numFmtId="0" fontId="59" fillId="0" borderId="11" xfId="0" applyFont="1" applyBorder="1" applyAlignment="1">
      <alignment horizontal="justify" vertical="top" wrapText="1"/>
    </xf>
    <xf numFmtId="0" fontId="58" fillId="0" borderId="0" xfId="0" applyFont="1" applyAlignment="1">
      <alignment horizontal="justify" vertical="top"/>
    </xf>
    <xf numFmtId="0" fontId="10" fillId="35" borderId="27" xfId="55" applyFont="1" applyFill="1" applyBorder="1" applyAlignment="1">
      <alignment horizontal="left" vertical="top" wrapText="1"/>
      <protection/>
    </xf>
    <xf numFmtId="0" fontId="12" fillId="0" borderId="11" xfId="55" applyFont="1" applyBorder="1" applyAlignment="1">
      <alignment horizontal="left" vertical="top" indent="1"/>
      <protection/>
    </xf>
    <xf numFmtId="2" fontId="2" fillId="33" borderId="22" xfId="55" applyNumberFormat="1" applyFont="1" applyFill="1" applyBorder="1" applyAlignment="1" applyProtection="1">
      <alignment horizontal="center" vertical="center" wrapText="1"/>
      <protection locked="0"/>
    </xf>
    <xf numFmtId="0" fontId="3" fillId="0" borderId="11" xfId="33" applyFont="1" applyBorder="1">
      <alignment/>
      <protection/>
    </xf>
    <xf numFmtId="0" fontId="10" fillId="0" borderId="11" xfId="55" applyFont="1" applyBorder="1" applyAlignment="1">
      <alignment horizontal="left" indent="1"/>
      <protection/>
    </xf>
    <xf numFmtId="0" fontId="12" fillId="42" borderId="26" xfId="55" applyFont="1" applyFill="1" applyBorder="1" applyAlignment="1">
      <alignment vertical="top" wrapText="1"/>
      <protection/>
    </xf>
    <xf numFmtId="2" fontId="2" fillId="43" borderId="0" xfId="55" applyNumberFormat="1" applyFont="1" applyFill="1" applyBorder="1" applyAlignment="1" applyProtection="1">
      <alignment horizontal="center" vertical="center" wrapText="1"/>
      <protection locked="0"/>
    </xf>
    <xf numFmtId="0" fontId="1" fillId="0" borderId="11" xfId="33" applyFont="1" applyBorder="1">
      <alignment/>
      <protection/>
    </xf>
    <xf numFmtId="178" fontId="18" fillId="34" borderId="22" xfId="0" applyNumberFormat="1" applyFont="1" applyFill="1" applyBorder="1" applyAlignment="1">
      <alignment horizontal="center"/>
    </xf>
    <xf numFmtId="0" fontId="58" fillId="0" borderId="11" xfId="0" applyFont="1" applyBorder="1" applyAlignment="1">
      <alignment horizontal="justify" wrapText="1"/>
    </xf>
    <xf numFmtId="0" fontId="12" fillId="42" borderId="17" xfId="55" applyFont="1" applyFill="1" applyBorder="1" applyAlignment="1">
      <alignment vertical="top" wrapText="1"/>
      <protection/>
    </xf>
    <xf numFmtId="2" fontId="2" fillId="43" borderId="24" xfId="55" applyNumberFormat="1" applyFont="1" applyFill="1" applyBorder="1" applyAlignment="1" applyProtection="1">
      <alignment horizontal="center" vertical="center" wrapText="1"/>
      <protection locked="0"/>
    </xf>
    <xf numFmtId="178" fontId="19" fillId="0" borderId="11" xfId="0" applyNumberFormat="1" applyFont="1" applyBorder="1" applyAlignment="1">
      <alignment horizontal="center" vertical="top" wrapText="1"/>
    </xf>
    <xf numFmtId="0" fontId="58" fillId="0" borderId="11" xfId="0" applyFont="1" applyBorder="1" applyAlignment="1">
      <alignment vertical="top"/>
    </xf>
    <xf numFmtId="0" fontId="58" fillId="0" borderId="0" xfId="0" applyFont="1" applyAlignment="1">
      <alignment horizontal="justify" wrapText="1"/>
    </xf>
    <xf numFmtId="178" fontId="12" fillId="0" borderId="11" xfId="0" applyNumberFormat="1" applyFont="1" applyBorder="1" applyAlignment="1">
      <alignment horizontal="center" vertical="top" wrapText="1"/>
    </xf>
    <xf numFmtId="0" fontId="58" fillId="0" borderId="11" xfId="0" applyFont="1" applyBorder="1" applyAlignment="1">
      <alignment/>
    </xf>
    <xf numFmtId="0" fontId="12" fillId="9" borderId="11" xfId="0" applyFont="1" applyFill="1" applyBorder="1" applyAlignment="1">
      <alignment horizontal="justify" vertical="top" wrapText="1"/>
    </xf>
    <xf numFmtId="2" fontId="2" fillId="43" borderId="16" xfId="55" applyNumberFormat="1" applyFont="1" applyFill="1" applyBorder="1" applyAlignment="1" applyProtection="1">
      <alignment horizontal="center" vertical="center" wrapText="1"/>
      <protection locked="0"/>
    </xf>
    <xf numFmtId="0" fontId="10" fillId="0" borderId="12" xfId="0" applyFont="1" applyBorder="1" applyAlignment="1">
      <alignment horizontal="justify" vertical="top" wrapText="1"/>
    </xf>
    <xf numFmtId="0" fontId="10" fillId="0" borderId="11" xfId="33" applyFont="1" applyBorder="1" applyAlignment="1">
      <alignment wrapText="1"/>
      <protection/>
    </xf>
    <xf numFmtId="0" fontId="16" fillId="0" borderId="11" xfId="0" applyFont="1" applyBorder="1" applyAlignment="1">
      <alignment horizontal="justify" wrapText="1"/>
    </xf>
    <xf numFmtId="0" fontId="16" fillId="0" borderId="28" xfId="0" applyFont="1" applyBorder="1" applyAlignment="1">
      <alignment horizontal="left" vertical="top" wrapText="1"/>
    </xf>
    <xf numFmtId="0" fontId="12" fillId="36" borderId="11" xfId="55" applyFont="1" applyFill="1" applyBorder="1" applyAlignment="1">
      <alignment vertical="center" wrapText="1"/>
      <protection/>
    </xf>
    <xf numFmtId="0" fontId="10" fillId="0" borderId="26" xfId="55" applyFont="1" applyBorder="1" applyAlignment="1">
      <alignment horizontal="left" indent="1"/>
      <protection/>
    </xf>
    <xf numFmtId="178" fontId="18" fillId="34" borderId="19" xfId="0" applyNumberFormat="1" applyFont="1" applyFill="1" applyBorder="1" applyAlignment="1">
      <alignment horizontal="center"/>
    </xf>
    <xf numFmtId="0" fontId="12" fillId="42" borderId="27" xfId="55" applyFont="1" applyFill="1" applyBorder="1" applyAlignment="1">
      <alignment vertical="top" wrapText="1"/>
      <protection/>
    </xf>
    <xf numFmtId="2" fontId="2" fillId="43" borderId="23" xfId="55" applyNumberFormat="1" applyFont="1" applyFill="1" applyBorder="1" applyAlignment="1" applyProtection="1">
      <alignment horizontal="center" vertical="center" wrapText="1"/>
      <protection locked="0"/>
    </xf>
    <xf numFmtId="178" fontId="19" fillId="0" borderId="11" xfId="0" applyNumberFormat="1" applyFont="1" applyFill="1" applyBorder="1" applyAlignment="1" applyProtection="1">
      <alignment horizontal="center" vertical="top"/>
      <protection/>
    </xf>
    <xf numFmtId="0" fontId="12" fillId="35" borderId="15" xfId="55" applyFont="1" applyFill="1" applyBorder="1" applyAlignment="1">
      <alignment horizontal="left" vertical="top" wrapText="1"/>
      <protection/>
    </xf>
    <xf numFmtId="0" fontId="12" fillId="40" borderId="11" xfId="55" applyFont="1" applyFill="1" applyBorder="1" applyAlignment="1">
      <alignment vertical="top" wrapText="1"/>
      <protection/>
    </xf>
    <xf numFmtId="0" fontId="19" fillId="9" borderId="11" xfId="0" applyFont="1" applyFill="1" applyBorder="1" applyAlignment="1">
      <alignment vertical="top" wrapText="1"/>
    </xf>
    <xf numFmtId="0" fontId="16" fillId="0" borderId="29" xfId="0" applyFont="1" applyBorder="1" applyAlignment="1">
      <alignment horizontal="justify" vertical="top" wrapText="1"/>
    </xf>
    <xf numFmtId="0" fontId="12" fillId="40" borderId="11" xfId="55" applyFont="1" applyFill="1" applyBorder="1" applyAlignment="1">
      <alignment vertical="center" wrapText="1"/>
      <protection/>
    </xf>
    <xf numFmtId="0" fontId="19" fillId="44" borderId="11" xfId="0" applyFont="1" applyFill="1" applyBorder="1" applyAlignment="1">
      <alignment horizontal="center" vertical="top" wrapText="1"/>
    </xf>
    <xf numFmtId="0" fontId="60" fillId="40" borderId="11" xfId="55" applyFont="1" applyFill="1" applyBorder="1" applyAlignment="1">
      <alignment vertical="center" wrapText="1"/>
      <protection/>
    </xf>
    <xf numFmtId="0" fontId="19" fillId="37" borderId="11" xfId="0" applyFont="1" applyFill="1" applyBorder="1" applyAlignment="1">
      <alignment horizontal="center" vertical="top" wrapText="1"/>
    </xf>
    <xf numFmtId="2" fontId="2" fillId="38" borderId="11" xfId="55" applyNumberFormat="1" applyFont="1" applyFill="1" applyBorder="1" applyAlignment="1" applyProtection="1">
      <alignment horizontal="center" vertical="center" wrapText="1"/>
      <protection locked="0"/>
    </xf>
    <xf numFmtId="2" fontId="2" fillId="38" borderId="12" xfId="55" applyNumberFormat="1" applyFont="1" applyFill="1" applyBorder="1" applyAlignment="1" applyProtection="1">
      <alignment horizontal="center" vertical="center" wrapText="1"/>
      <protection locked="0"/>
    </xf>
    <xf numFmtId="0" fontId="19" fillId="38" borderId="11" xfId="0" applyFont="1" applyFill="1" applyBorder="1" applyAlignment="1">
      <alignment horizontal="center" vertical="top" wrapText="1"/>
    </xf>
    <xf numFmtId="0" fontId="12" fillId="39" borderId="11" xfId="55" applyFont="1" applyFill="1" applyBorder="1" applyAlignment="1">
      <alignment vertical="center" wrapText="1"/>
      <protection/>
    </xf>
    <xf numFmtId="0" fontId="19" fillId="0" borderId="30" xfId="0" applyFont="1" applyBorder="1" applyAlignment="1">
      <alignment horizontal="center" vertical="top" wrapText="1"/>
    </xf>
    <xf numFmtId="0" fontId="58" fillId="0" borderId="26" xfId="0" applyFont="1" applyBorder="1" applyAlignment="1">
      <alignment vertical="top" wrapText="1"/>
    </xf>
    <xf numFmtId="0" fontId="20" fillId="0" borderId="11" xfId="0" applyFont="1" applyBorder="1" applyAlignment="1">
      <alignment vertical="top" wrapText="1"/>
    </xf>
    <xf numFmtId="0" fontId="58" fillId="0" borderId="0" xfId="0" applyFont="1" applyAlignment="1">
      <alignment/>
    </xf>
    <xf numFmtId="0" fontId="1" fillId="0" borderId="12" xfId="33" applyFont="1" applyBorder="1">
      <alignment/>
      <protection/>
    </xf>
    <xf numFmtId="0" fontId="58" fillId="0" borderId="29" xfId="0" applyFont="1" applyBorder="1" applyAlignment="1">
      <alignment horizontal="justify" vertical="top" wrapText="1"/>
    </xf>
    <xf numFmtId="0" fontId="61" fillId="0" borderId="31" xfId="0" applyFont="1" applyBorder="1" applyAlignment="1">
      <alignment horizontal="center" vertical="center" wrapText="1"/>
    </xf>
    <xf numFmtId="0" fontId="11" fillId="35" borderId="26" xfId="55" applyFont="1" applyFill="1" applyBorder="1" applyAlignment="1">
      <alignment horizontal="left" vertical="top" wrapText="1"/>
      <protection/>
    </xf>
    <xf numFmtId="0" fontId="19" fillId="0" borderId="26" xfId="0" applyFont="1" applyBorder="1" applyAlignment="1">
      <alignment horizontal="center" vertical="top" wrapText="1"/>
    </xf>
    <xf numFmtId="0" fontId="58" fillId="0" borderId="32" xfId="0" applyFont="1" applyBorder="1" applyAlignment="1">
      <alignment horizontal="justify" vertical="top" wrapText="1"/>
    </xf>
    <xf numFmtId="0" fontId="16" fillId="0" borderId="11" xfId="0" applyFont="1" applyBorder="1" applyAlignment="1">
      <alignment horizontal="justify" vertical="top"/>
    </xf>
    <xf numFmtId="0" fontId="16" fillId="0" borderId="29" xfId="0" applyFont="1" applyBorder="1" applyAlignment="1">
      <alignment horizontal="left" vertical="top" wrapText="1"/>
    </xf>
    <xf numFmtId="0" fontId="16" fillId="0" borderId="33" xfId="0" applyFont="1" applyBorder="1" applyAlignment="1">
      <alignment horizontal="left" vertical="top" wrapText="1"/>
    </xf>
    <xf numFmtId="0" fontId="16" fillId="0" borderId="32" xfId="0" applyFont="1" applyBorder="1" applyAlignment="1">
      <alignment vertical="top" wrapText="1"/>
    </xf>
    <xf numFmtId="0" fontId="61" fillId="0" borderId="0" xfId="0" applyFont="1" applyAlignment="1">
      <alignment horizontal="center" vertical="top"/>
    </xf>
    <xf numFmtId="0" fontId="61" fillId="0" borderId="11" xfId="0" applyFont="1" applyBorder="1" applyAlignment="1">
      <alignment horizontal="center" vertical="top"/>
    </xf>
    <xf numFmtId="0" fontId="19" fillId="0" borderId="34" xfId="0" applyFont="1" applyBorder="1" applyAlignment="1">
      <alignment horizontal="center" vertical="top" wrapText="1"/>
    </xf>
    <xf numFmtId="0" fontId="16" fillId="0" borderId="29" xfId="0" applyFont="1" applyBorder="1" applyAlignment="1">
      <alignment vertical="top" wrapText="1"/>
    </xf>
    <xf numFmtId="0" fontId="16" fillId="0" borderId="32" xfId="0" applyFont="1" applyBorder="1" applyAlignment="1">
      <alignment horizontal="justify" vertical="top" wrapText="1"/>
    </xf>
    <xf numFmtId="0" fontId="16" fillId="0" borderId="33" xfId="0" applyFont="1" applyBorder="1" applyAlignment="1">
      <alignment horizontal="justify" vertical="top" wrapText="1"/>
    </xf>
    <xf numFmtId="0" fontId="10" fillId="35" borderId="11" xfId="55" applyFont="1" applyFill="1" applyBorder="1" applyAlignment="1">
      <alignment horizontal="left" vertical="center" wrapText="1"/>
      <protection/>
    </xf>
    <xf numFmtId="0" fontId="58" fillId="0" borderId="35" xfId="0" applyFont="1" applyBorder="1" applyAlignment="1">
      <alignment horizontal="justify" vertical="top" wrapText="1"/>
    </xf>
    <xf numFmtId="0" fontId="19" fillId="0" borderId="22" xfId="0" applyFont="1" applyBorder="1" applyAlignment="1">
      <alignment horizontal="center" vertical="top" wrapText="1"/>
    </xf>
    <xf numFmtId="0" fontId="11" fillId="35" borderId="25" xfId="55" applyFont="1" applyFill="1" applyBorder="1" applyAlignment="1">
      <alignment horizontal="left" vertical="top" wrapText="1"/>
      <protection/>
    </xf>
    <xf numFmtId="0" fontId="20" fillId="0" borderId="29" xfId="0" applyFont="1" applyBorder="1" applyAlignment="1">
      <alignment horizontal="left" vertical="top" wrapText="1"/>
    </xf>
    <xf numFmtId="0" fontId="20" fillId="0" borderId="32" xfId="0" applyFont="1" applyBorder="1" applyAlignment="1">
      <alignment horizontal="left" vertical="top" wrapText="1"/>
    </xf>
    <xf numFmtId="0" fontId="20" fillId="0" borderId="29" xfId="0" applyFont="1" applyBorder="1" applyAlignment="1">
      <alignment horizontal="justify" vertical="top" wrapText="1"/>
    </xf>
    <xf numFmtId="0" fontId="20" fillId="0" borderId="32" xfId="0" applyFont="1" applyBorder="1" applyAlignment="1">
      <alignment horizontal="justify" vertical="top" wrapText="1"/>
    </xf>
    <xf numFmtId="1" fontId="2" fillId="0" borderId="11" xfId="55" applyNumberFormat="1" applyFont="1" applyFill="1" applyBorder="1" applyAlignment="1" applyProtection="1">
      <alignment horizontal="center" vertical="top" wrapText="1"/>
      <protection locked="0"/>
    </xf>
    <xf numFmtId="0" fontId="16" fillId="0" borderId="28" xfId="0" applyFont="1" applyBorder="1" applyAlignment="1">
      <alignment vertical="top" wrapText="1"/>
    </xf>
    <xf numFmtId="2" fontId="19" fillId="34" borderId="11" xfId="0" applyNumberFormat="1" applyFont="1" applyFill="1" applyBorder="1" applyAlignment="1">
      <alignment horizontal="center" vertical="center"/>
    </xf>
    <xf numFmtId="178" fontId="19" fillId="43" borderId="11" xfId="0" applyNumberFormat="1" applyFont="1" applyFill="1" applyBorder="1" applyAlignment="1">
      <alignment horizontal="center"/>
    </xf>
    <xf numFmtId="178" fontId="19" fillId="41" borderId="22" xfId="0" applyNumberFormat="1" applyFont="1" applyFill="1" applyBorder="1" applyAlignment="1">
      <alignment horizontal="center"/>
    </xf>
    <xf numFmtId="178" fontId="19" fillId="44" borderId="16" xfId="0" applyNumberFormat="1" applyFont="1" applyFill="1" applyBorder="1" applyAlignment="1">
      <alignment horizontal="center" vertical="center"/>
    </xf>
    <xf numFmtId="178" fontId="19" fillId="43" borderId="16" xfId="0" applyNumberFormat="1" applyFont="1" applyFill="1" applyBorder="1" applyAlignment="1">
      <alignment horizontal="center"/>
    </xf>
    <xf numFmtId="178" fontId="19" fillId="41" borderId="19" xfId="0" applyNumberFormat="1" applyFont="1" applyFill="1" applyBorder="1" applyAlignment="1">
      <alignment horizontal="center"/>
    </xf>
    <xf numFmtId="178" fontId="19" fillId="44" borderId="11" xfId="0" applyNumberFormat="1" applyFont="1" applyFill="1" applyBorder="1" applyAlignment="1">
      <alignment horizontal="center" vertical="center"/>
    </xf>
    <xf numFmtId="178" fontId="19" fillId="43" borderId="22" xfId="0" applyNumberFormat="1" applyFont="1" applyFill="1" applyBorder="1" applyAlignment="1">
      <alignment horizontal="center"/>
    </xf>
    <xf numFmtId="2" fontId="19" fillId="34" borderId="22" xfId="0" applyNumberFormat="1" applyFont="1" applyFill="1" applyBorder="1" applyAlignment="1">
      <alignment horizontal="center"/>
    </xf>
    <xf numFmtId="178" fontId="19" fillId="34" borderId="11" xfId="0" applyNumberFormat="1" applyFont="1" applyFill="1" applyBorder="1" applyAlignment="1">
      <alignment horizontal="center" vertical="center"/>
    </xf>
    <xf numFmtId="178" fontId="19" fillId="41" borderId="11" xfId="0" applyNumberFormat="1" applyFont="1" applyFill="1" applyBorder="1" applyAlignment="1">
      <alignment horizontal="center" vertical="top"/>
    </xf>
    <xf numFmtId="178" fontId="19" fillId="41" borderId="19" xfId="0" applyNumberFormat="1" applyFont="1" applyFill="1" applyBorder="1" applyAlignment="1">
      <alignment horizontal="center" vertical="top"/>
    </xf>
    <xf numFmtId="2" fontId="19" fillId="43" borderId="11" xfId="0" applyNumberFormat="1" applyFont="1" applyFill="1" applyBorder="1" applyAlignment="1">
      <alignment horizontal="center"/>
    </xf>
    <xf numFmtId="2" fontId="19" fillId="44" borderId="11" xfId="0" applyNumberFormat="1" applyFont="1" applyFill="1" applyBorder="1" applyAlignment="1">
      <alignment horizontal="center" vertical="center"/>
    </xf>
    <xf numFmtId="178" fontId="19" fillId="34" borderId="22" xfId="0" applyNumberFormat="1" applyFont="1" applyFill="1" applyBorder="1" applyAlignment="1">
      <alignment horizontal="center"/>
    </xf>
    <xf numFmtId="178" fontId="19" fillId="41" borderId="36" xfId="0" applyNumberFormat="1" applyFont="1" applyFill="1" applyBorder="1" applyAlignment="1">
      <alignment horizontal="center" vertical="top"/>
    </xf>
    <xf numFmtId="2" fontId="19" fillId="0" borderId="11" xfId="55" applyNumberFormat="1" applyFont="1" applyFill="1" applyBorder="1" applyAlignment="1" applyProtection="1">
      <alignment horizontal="center" vertical="center" wrapText="1"/>
      <protection locked="0"/>
    </xf>
    <xf numFmtId="178" fontId="19" fillId="0" borderId="12" xfId="55" applyNumberFormat="1" applyFont="1" applyFill="1" applyBorder="1" applyAlignment="1" applyProtection="1">
      <alignment horizontal="center" vertical="center" wrapText="1"/>
      <protection locked="0"/>
    </xf>
    <xf numFmtId="178" fontId="19" fillId="34" borderId="11" xfId="0" applyNumberFormat="1" applyFont="1" applyFill="1" applyBorder="1" applyAlignment="1">
      <alignment horizontal="center"/>
    </xf>
    <xf numFmtId="0" fontId="10" fillId="41" borderId="11" xfId="33" applyFont="1" applyFill="1" applyBorder="1">
      <alignment/>
      <protection/>
    </xf>
    <xf numFmtId="2" fontId="19" fillId="43" borderId="23" xfId="0" applyNumberFormat="1" applyFont="1" applyFill="1" applyBorder="1" applyAlignment="1">
      <alignment horizontal="center"/>
    </xf>
    <xf numFmtId="2" fontId="19" fillId="43" borderId="16" xfId="0" applyNumberFormat="1" applyFont="1" applyFill="1" applyBorder="1" applyAlignment="1">
      <alignment horizontal="center"/>
    </xf>
    <xf numFmtId="178" fontId="19" fillId="43" borderId="23" xfId="0" applyNumberFormat="1" applyFont="1" applyFill="1" applyBorder="1" applyAlignment="1">
      <alignment horizontal="center"/>
    </xf>
    <xf numFmtId="178" fontId="19" fillId="41" borderId="11" xfId="0" applyNumberFormat="1" applyFont="1" applyFill="1" applyBorder="1" applyAlignment="1">
      <alignment horizontal="center" vertical="center"/>
    </xf>
    <xf numFmtId="178" fontId="19" fillId="33" borderId="11" xfId="0" applyNumberFormat="1" applyFont="1" applyFill="1" applyBorder="1" applyAlignment="1">
      <alignment horizontal="center" vertical="center"/>
    </xf>
    <xf numFmtId="178" fontId="19" fillId="37" borderId="11" xfId="0" applyNumberFormat="1" applyFont="1" applyFill="1" applyBorder="1" applyAlignment="1">
      <alignment horizontal="center" vertical="center"/>
    </xf>
    <xf numFmtId="178" fontId="19" fillId="38" borderId="11" xfId="0" applyNumberFormat="1" applyFont="1" applyFill="1" applyBorder="1" applyAlignment="1">
      <alignment horizontal="center" vertical="center"/>
    </xf>
    <xf numFmtId="178" fontId="15" fillId="38" borderId="11" xfId="0" applyNumberFormat="1" applyFont="1" applyFill="1" applyBorder="1" applyAlignment="1">
      <alignment horizontal="center" vertical="center"/>
    </xf>
    <xf numFmtId="178" fontId="15" fillId="37" borderId="11" xfId="0" applyNumberFormat="1" applyFont="1" applyFill="1" applyBorder="1" applyAlignment="1">
      <alignment horizontal="center" vertical="center"/>
    </xf>
    <xf numFmtId="178" fontId="15" fillId="0" borderId="11" xfId="0" applyNumberFormat="1" applyFont="1" applyFill="1" applyBorder="1" applyAlignment="1">
      <alignment horizontal="center" vertical="center"/>
    </xf>
    <xf numFmtId="178" fontId="19" fillId="34" borderId="22" xfId="0" applyNumberFormat="1" applyFont="1" applyFill="1" applyBorder="1" applyAlignment="1">
      <alignment horizontal="center" vertical="center"/>
    </xf>
    <xf numFmtId="2" fontId="12" fillId="33" borderId="11" xfId="55" applyNumberFormat="1" applyFont="1" applyFill="1" applyBorder="1" applyAlignment="1" applyProtection="1">
      <alignment horizontal="center" vertical="center" wrapText="1"/>
      <protection locked="0"/>
    </xf>
    <xf numFmtId="2" fontId="12" fillId="33" borderId="12" xfId="55" applyNumberFormat="1" applyFont="1" applyFill="1" applyBorder="1" applyAlignment="1" applyProtection="1">
      <alignment horizontal="center" vertical="center" wrapText="1"/>
      <protection locked="0"/>
    </xf>
    <xf numFmtId="0" fontId="12" fillId="0" borderId="11" xfId="33" applyFont="1" applyBorder="1" applyAlignment="1">
      <alignment horizontal="center" vertical="center"/>
      <protection/>
    </xf>
    <xf numFmtId="0" fontId="12" fillId="0" borderId="0" xfId="33" applyFont="1" applyAlignment="1">
      <alignment horizontal="center" vertical="center"/>
      <protection/>
    </xf>
    <xf numFmtId="2" fontId="12" fillId="0" borderId="11" xfId="55" applyNumberFormat="1" applyFont="1" applyFill="1" applyBorder="1" applyAlignment="1" applyProtection="1">
      <alignment horizontal="center" vertical="top" wrapText="1"/>
      <protection locked="0"/>
    </xf>
    <xf numFmtId="1" fontId="12" fillId="0" borderId="11" xfId="55" applyNumberFormat="1" applyFont="1" applyFill="1" applyBorder="1" applyAlignment="1" applyProtection="1">
      <alignment horizontal="center" vertical="top" wrapText="1"/>
      <protection locked="0"/>
    </xf>
    <xf numFmtId="2" fontId="19" fillId="33" borderId="11" xfId="55" applyNumberFormat="1" applyFont="1" applyFill="1" applyBorder="1" applyAlignment="1" applyProtection="1">
      <alignment horizontal="center" vertical="center" wrapText="1"/>
      <protection locked="0"/>
    </xf>
    <xf numFmtId="0" fontId="10" fillId="0" borderId="26" xfId="55" applyFont="1" applyBorder="1" applyAlignment="1">
      <alignment horizontal="left" vertical="top"/>
      <protection/>
    </xf>
    <xf numFmtId="0" fontId="20" fillId="0" borderId="0" xfId="0" applyFont="1" applyAlignment="1">
      <alignment horizontal="justify" wrapText="1"/>
    </xf>
    <xf numFmtId="0" fontId="20" fillId="0" borderId="11" xfId="0" applyFont="1" applyBorder="1" applyAlignment="1">
      <alignment horizontal="justify" vertical="top" wrapText="1"/>
    </xf>
    <xf numFmtId="0" fontId="20" fillId="0" borderId="0" xfId="0" applyFont="1" applyAlignment="1">
      <alignment horizontal="justify" vertical="top" wrapText="1"/>
    </xf>
    <xf numFmtId="0" fontId="16" fillId="0" borderId="0" xfId="0" applyFont="1" applyAlignment="1">
      <alignment/>
    </xf>
    <xf numFmtId="0" fontId="19" fillId="0" borderId="11" xfId="0" applyFont="1" applyFill="1" applyBorder="1" applyAlignment="1">
      <alignment horizontal="center" vertical="top" wrapText="1"/>
    </xf>
    <xf numFmtId="178" fontId="12" fillId="38" borderId="11" xfId="55" applyNumberFormat="1" applyFont="1" applyFill="1" applyBorder="1" applyAlignment="1" applyProtection="1">
      <alignment horizontal="center" vertical="center" wrapText="1"/>
      <protection locked="0"/>
    </xf>
    <xf numFmtId="178" fontId="12" fillId="38" borderId="12" xfId="55" applyNumberFormat="1" applyFont="1" applyFill="1" applyBorder="1" applyAlignment="1" applyProtection="1">
      <alignment horizontal="center" vertical="center" wrapText="1"/>
      <protection locked="0"/>
    </xf>
    <xf numFmtId="0" fontId="12" fillId="0" borderId="11" xfId="33" applyFont="1" applyBorder="1" applyAlignment="1">
      <alignment horizontal="center"/>
      <protection/>
    </xf>
    <xf numFmtId="178" fontId="12" fillId="0" borderId="11" xfId="33" applyNumberFormat="1" applyFont="1" applyBorder="1" applyAlignment="1">
      <alignment horizontal="center"/>
      <protection/>
    </xf>
    <xf numFmtId="2" fontId="19" fillId="33" borderId="12" xfId="55" applyNumberFormat="1" applyFont="1" applyFill="1" applyBorder="1" applyAlignment="1" applyProtection="1">
      <alignment horizontal="center" vertical="center" wrapText="1"/>
      <protection locked="0"/>
    </xf>
    <xf numFmtId="178" fontId="19" fillId="33" borderId="11" xfId="55" applyNumberFormat="1" applyFont="1" applyFill="1" applyBorder="1" applyAlignment="1" applyProtection="1">
      <alignment horizontal="center" vertical="center" wrapText="1"/>
      <protection locked="0"/>
    </xf>
    <xf numFmtId="178" fontId="19" fillId="33" borderId="12" xfId="55" applyNumberFormat="1" applyFont="1" applyFill="1" applyBorder="1" applyAlignment="1" applyProtection="1">
      <alignment horizontal="center" vertical="center" wrapText="1"/>
      <protection locked="0"/>
    </xf>
    <xf numFmtId="0" fontId="19" fillId="0" borderId="11" xfId="33" applyFont="1" applyBorder="1" applyAlignment="1">
      <alignment horizontal="center"/>
      <protection/>
    </xf>
    <xf numFmtId="2" fontId="12" fillId="38" borderId="11" xfId="55" applyNumberFormat="1" applyFont="1" applyFill="1" applyBorder="1" applyAlignment="1" applyProtection="1">
      <alignment horizontal="center" vertical="center" wrapText="1"/>
      <protection locked="0"/>
    </xf>
    <xf numFmtId="2" fontId="12" fillId="38" borderId="12" xfId="55" applyNumberFormat="1" applyFont="1" applyFill="1" applyBorder="1" applyAlignment="1" applyProtection="1">
      <alignment horizontal="center" vertical="center" wrapText="1"/>
      <protection locked="0"/>
    </xf>
    <xf numFmtId="0" fontId="12" fillId="9" borderId="11" xfId="55" applyFont="1" applyFill="1" applyBorder="1" applyAlignment="1">
      <alignment vertical="center" wrapText="1"/>
      <protection/>
    </xf>
    <xf numFmtId="0" fontId="12" fillId="9" borderId="11" xfId="55" applyFont="1" applyFill="1" applyBorder="1" applyAlignment="1">
      <alignment vertical="top" wrapText="1"/>
      <protection/>
    </xf>
    <xf numFmtId="0" fontId="60" fillId="9" borderId="11" xfId="55" applyFont="1" applyFill="1" applyBorder="1" applyAlignment="1">
      <alignment vertical="center" wrapText="1"/>
      <protection/>
    </xf>
    <xf numFmtId="0" fontId="16" fillId="0" borderId="29" xfId="0" applyFont="1" applyBorder="1" applyAlignment="1">
      <alignment horizontal="center" vertical="top" wrapText="1"/>
    </xf>
    <xf numFmtId="0" fontId="16" fillId="0" borderId="32" xfId="0" applyFont="1" applyBorder="1" applyAlignment="1">
      <alignment horizontal="center" vertical="top" wrapText="1"/>
    </xf>
    <xf numFmtId="0" fontId="21" fillId="0" borderId="29" xfId="0" applyFont="1" applyBorder="1" applyAlignment="1">
      <alignment horizontal="center" vertical="top" wrapText="1"/>
    </xf>
    <xf numFmtId="0" fontId="21" fillId="0" borderId="31" xfId="0" applyFont="1" applyBorder="1" applyAlignment="1">
      <alignment horizontal="center" vertical="top" wrapText="1"/>
    </xf>
    <xf numFmtId="0" fontId="16" fillId="0" borderId="31" xfId="0" applyFont="1" applyBorder="1" applyAlignment="1">
      <alignment horizontal="center" vertical="top" wrapText="1"/>
    </xf>
    <xf numFmtId="0" fontId="16" fillId="0" borderId="37" xfId="0" applyFont="1" applyBorder="1" applyAlignment="1">
      <alignment horizontal="center" vertical="top" wrapText="1"/>
    </xf>
    <xf numFmtId="0" fontId="16" fillId="0" borderId="33" xfId="0" applyFont="1" applyBorder="1" applyAlignment="1">
      <alignment horizontal="center" vertical="top" wrapText="1"/>
    </xf>
    <xf numFmtId="0" fontId="16" fillId="0" borderId="38" xfId="0" applyFont="1" applyBorder="1" applyAlignment="1">
      <alignment horizontal="center" vertical="top" wrapText="1"/>
    </xf>
    <xf numFmtId="0" fontId="16" fillId="0" borderId="39" xfId="0" applyFont="1" applyBorder="1" applyAlignment="1">
      <alignment horizontal="center" vertical="top" wrapText="1"/>
    </xf>
    <xf numFmtId="0" fontId="19" fillId="0" borderId="0" xfId="0" applyFont="1" applyAlignment="1">
      <alignment horizontal="center"/>
    </xf>
    <xf numFmtId="0" fontId="19" fillId="0" borderId="11" xfId="0" applyFont="1" applyBorder="1" applyAlignment="1">
      <alignment horizontal="center"/>
    </xf>
    <xf numFmtId="2" fontId="2" fillId="44" borderId="12" xfId="55" applyNumberFormat="1" applyFont="1" applyFill="1" applyBorder="1" applyAlignment="1" applyProtection="1">
      <alignment horizontal="center" vertical="center" wrapText="1"/>
      <protection locked="0"/>
    </xf>
    <xf numFmtId="2" fontId="2" fillId="44" borderId="22" xfId="55" applyNumberFormat="1" applyFont="1" applyFill="1" applyBorder="1" applyAlignment="1" applyProtection="1">
      <alignment horizontal="center" vertical="center" wrapText="1"/>
      <protection locked="0"/>
    </xf>
    <xf numFmtId="2" fontId="3" fillId="44" borderId="12" xfId="55" applyNumberFormat="1" applyFont="1" applyFill="1" applyBorder="1" applyAlignment="1" applyProtection="1">
      <alignment horizontal="center" vertical="center" wrapText="1"/>
      <protection locked="0"/>
    </xf>
    <xf numFmtId="2" fontId="3" fillId="44" borderId="22" xfId="55" applyNumberFormat="1" applyFont="1" applyFill="1" applyBorder="1" applyAlignment="1" applyProtection="1">
      <alignment horizontal="center" vertical="center" wrapText="1"/>
      <protection locked="0"/>
    </xf>
    <xf numFmtId="0" fontId="7" fillId="0" borderId="0" xfId="33" applyFont="1" applyAlignment="1">
      <alignment horizontal="right"/>
      <protection/>
    </xf>
    <xf numFmtId="0" fontId="12" fillId="0" borderId="0" xfId="55" applyFont="1" applyBorder="1" applyAlignment="1">
      <alignment horizontal="center"/>
      <protection/>
    </xf>
    <xf numFmtId="0" fontId="3" fillId="0" borderId="21" xfId="55" applyFont="1" applyBorder="1" applyAlignment="1">
      <alignment horizontal="center" vertical="center" wrapText="1"/>
      <protection/>
    </xf>
    <xf numFmtId="0" fontId="3" fillId="0" borderId="27" xfId="55" applyFont="1" applyBorder="1" applyAlignment="1">
      <alignment horizontal="center" vertical="center" wrapText="1"/>
      <protection/>
    </xf>
    <xf numFmtId="0" fontId="10" fillId="0" borderId="21" xfId="55" applyFont="1" applyBorder="1" applyAlignment="1">
      <alignment horizontal="center" vertical="center" wrapText="1"/>
      <protection/>
    </xf>
    <xf numFmtId="0" fontId="10" fillId="0" borderId="27" xfId="55" applyFont="1" applyBorder="1" applyAlignment="1">
      <alignment horizontal="center" vertical="center" wrapText="1"/>
      <protection/>
    </xf>
    <xf numFmtId="0" fontId="10" fillId="0" borderId="10" xfId="55" applyFont="1" applyBorder="1" applyAlignment="1">
      <alignment horizontal="center" vertical="center" wrapText="1"/>
      <protection/>
    </xf>
    <xf numFmtId="0" fontId="10" fillId="41" borderId="26" xfId="33" applyFont="1" applyFill="1" applyBorder="1" applyAlignment="1">
      <alignment horizontal="center" vertical="center" wrapText="1"/>
      <protection/>
    </xf>
    <xf numFmtId="0" fontId="10" fillId="41" borderId="23" xfId="33" applyFont="1" applyFill="1" applyBorder="1" applyAlignment="1">
      <alignment horizontal="center" vertical="center" wrapText="1"/>
      <protection/>
    </xf>
    <xf numFmtId="0" fontId="10" fillId="41" borderId="16" xfId="33" applyFont="1" applyFill="1" applyBorder="1" applyAlignment="1">
      <alignment horizontal="center" vertical="center" wrapText="1"/>
      <protection/>
    </xf>
    <xf numFmtId="0" fontId="10" fillId="34" borderId="26" xfId="33" applyFont="1" applyFill="1" applyBorder="1" applyAlignment="1">
      <alignment horizontal="center" vertical="center" wrapText="1"/>
      <protection/>
    </xf>
    <xf numFmtId="0" fontId="17" fillId="34" borderId="23" xfId="0" applyFont="1" applyFill="1" applyBorder="1" applyAlignment="1">
      <alignment horizontal="center" vertical="center" wrapText="1"/>
    </xf>
    <xf numFmtId="0" fontId="17" fillId="34" borderId="16" xfId="0" applyFont="1" applyFill="1" applyBorder="1" applyAlignment="1">
      <alignment horizontal="center" vertical="center" wrapText="1"/>
    </xf>
    <xf numFmtId="0" fontId="16" fillId="33" borderId="12" xfId="0" applyFont="1" applyFill="1" applyBorder="1" applyAlignment="1">
      <alignment horizontal="center" wrapText="1"/>
    </xf>
    <xf numFmtId="0" fontId="16" fillId="33" borderId="22" xfId="0" applyFont="1" applyFill="1" applyBorder="1" applyAlignment="1">
      <alignment horizontal="center" wrapText="1"/>
    </xf>
    <xf numFmtId="0" fontId="16" fillId="33" borderId="40" xfId="0" applyFont="1" applyFill="1" applyBorder="1" applyAlignment="1">
      <alignment horizontal="center" wrapText="1"/>
    </xf>
    <xf numFmtId="178" fontId="12" fillId="0" borderId="11" xfId="55" applyNumberFormat="1" applyFont="1" applyFill="1" applyBorder="1" applyAlignment="1" applyProtection="1">
      <alignment horizontal="center" vertical="top" wrapText="1"/>
      <protection locked="0"/>
    </xf>
    <xf numFmtId="0" fontId="62" fillId="0" borderId="29" xfId="0" applyFont="1" applyBorder="1" applyAlignment="1">
      <alignment horizontal="justify" vertical="top" wrapText="1"/>
    </xf>
    <xf numFmtId="0" fontId="62" fillId="0" borderId="32" xfId="0" applyFont="1" applyBorder="1" applyAlignment="1">
      <alignment horizontal="justify"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44"/>
  <sheetViews>
    <sheetView tabSelected="1" zoomScaleSheetLayoutView="75" zoomScalePageLayoutView="0" workbookViewId="0" topLeftCell="A7">
      <selection activeCell="E11" sqref="E11"/>
    </sheetView>
  </sheetViews>
  <sheetFormatPr defaultColWidth="8.7109375" defaultRowHeight="12.75"/>
  <cols>
    <col min="1" max="1" width="7.00390625" style="1" customWidth="1"/>
    <col min="2" max="2" width="65.57421875" style="1" customWidth="1"/>
    <col min="3" max="3" width="18.8515625" style="1" customWidth="1"/>
    <col min="4" max="4" width="14.140625" style="1" customWidth="1"/>
    <col min="5" max="5" width="18.421875" style="1" customWidth="1"/>
    <col min="6" max="6" width="14.57421875" style="1" customWidth="1"/>
    <col min="7" max="7" width="15.57421875" style="1" customWidth="1"/>
    <col min="8" max="8" width="20.00390625" style="1" customWidth="1"/>
    <col min="9" max="9" width="8.7109375" style="1" customWidth="1"/>
    <col min="10" max="10" width="9.57421875" style="1" bestFit="1" customWidth="1"/>
    <col min="11" max="16384" width="8.7109375" style="1" customWidth="1"/>
  </cols>
  <sheetData>
    <row r="1" spans="1:8" ht="18.75">
      <c r="A1" s="2"/>
      <c r="B1" s="4"/>
      <c r="G1" s="235" t="s">
        <v>26</v>
      </c>
      <c r="H1" s="235"/>
    </row>
    <row r="2" spans="1:8" ht="18.75">
      <c r="A2" s="2"/>
      <c r="B2" s="4"/>
      <c r="G2" s="18"/>
      <c r="H2" s="18"/>
    </row>
    <row r="3" spans="1:8" ht="15">
      <c r="A3" s="236" t="s">
        <v>46</v>
      </c>
      <c r="B3" s="236"/>
      <c r="C3" s="236"/>
      <c r="D3" s="236"/>
      <c r="E3" s="236"/>
      <c r="F3" s="236"/>
      <c r="G3" s="236"/>
      <c r="H3" s="34"/>
    </row>
    <row r="4" spans="1:8" ht="69" customHeight="1">
      <c r="A4" s="237" t="s">
        <v>11</v>
      </c>
      <c r="B4" s="239" t="s">
        <v>163</v>
      </c>
      <c r="C4" s="250" t="s">
        <v>49</v>
      </c>
      <c r="D4" s="249"/>
      <c r="E4" s="242" t="s">
        <v>14</v>
      </c>
      <c r="F4" s="248" t="s">
        <v>47</v>
      </c>
      <c r="G4" s="249"/>
      <c r="H4" s="245" t="s">
        <v>20</v>
      </c>
    </row>
    <row r="5" spans="1:8" ht="59.25" customHeight="1">
      <c r="A5" s="238"/>
      <c r="B5" s="240"/>
      <c r="C5" s="35" t="s">
        <v>12</v>
      </c>
      <c r="D5" s="35" t="s">
        <v>13</v>
      </c>
      <c r="E5" s="243"/>
      <c r="F5" s="35" t="s">
        <v>12</v>
      </c>
      <c r="G5" s="35" t="s">
        <v>13</v>
      </c>
      <c r="H5" s="246"/>
    </row>
    <row r="6" spans="1:8" ht="15.75" customHeight="1">
      <c r="A6" s="3"/>
      <c r="B6" s="241"/>
      <c r="C6" s="36"/>
      <c r="D6" s="36"/>
      <c r="E6" s="244"/>
      <c r="F6" s="36"/>
      <c r="G6" s="36"/>
      <c r="H6" s="247"/>
    </row>
    <row r="7" spans="1:8" ht="31.5" customHeight="1">
      <c r="A7" s="37" t="s">
        <v>15</v>
      </c>
      <c r="B7" s="38" t="s">
        <v>48</v>
      </c>
      <c r="C7" s="39"/>
      <c r="D7" s="40"/>
      <c r="E7" s="41"/>
      <c r="F7" s="212">
        <v>65</v>
      </c>
      <c r="G7" s="213">
        <v>65</v>
      </c>
      <c r="H7" s="163">
        <f>G7/F7*100</f>
        <v>100</v>
      </c>
    </row>
    <row r="8" spans="1:8" s="19" customFormat="1" ht="19.5" customHeight="1">
      <c r="A8" s="42"/>
      <c r="B8" s="43" t="s">
        <v>24</v>
      </c>
      <c r="C8" s="44"/>
      <c r="D8" s="44"/>
      <c r="E8" s="164">
        <f>(E9+E11+E10)/3</f>
        <v>103.4389881248447</v>
      </c>
      <c r="F8" s="45"/>
      <c r="G8" s="46"/>
      <c r="H8" s="47"/>
    </row>
    <row r="9" spans="1:8" ht="32.25" customHeight="1">
      <c r="A9" s="13">
        <v>1</v>
      </c>
      <c r="B9" s="48" t="s">
        <v>50</v>
      </c>
      <c r="C9" s="49">
        <v>998</v>
      </c>
      <c r="D9" s="50">
        <v>1095.7</v>
      </c>
      <c r="E9" s="65">
        <f aca="true" t="shared" si="0" ref="E9:E30">D9/C9*100</f>
        <v>109.78957915831664</v>
      </c>
      <c r="F9" s="45"/>
      <c r="G9" s="46"/>
      <c r="H9" s="47"/>
    </row>
    <row r="10" spans="1:8" ht="39" customHeight="1">
      <c r="A10" s="13">
        <v>2</v>
      </c>
      <c r="B10" s="51" t="s">
        <v>51</v>
      </c>
      <c r="C10" s="49">
        <v>103</v>
      </c>
      <c r="D10" s="50">
        <v>101.6</v>
      </c>
      <c r="E10" s="65">
        <f t="shared" si="0"/>
        <v>98.64077669902912</v>
      </c>
      <c r="F10" s="45"/>
      <c r="G10" s="46"/>
      <c r="H10" s="47"/>
    </row>
    <row r="11" spans="1:8" ht="15">
      <c r="A11" s="13">
        <v>3</v>
      </c>
      <c r="B11" s="52" t="s">
        <v>52</v>
      </c>
      <c r="C11" s="53">
        <v>38980</v>
      </c>
      <c r="D11" s="50">
        <v>39715.4</v>
      </c>
      <c r="E11" s="165">
        <f t="shared" si="0"/>
        <v>101.88660851718832</v>
      </c>
      <c r="F11" s="45"/>
      <c r="G11" s="46"/>
      <c r="H11" s="47"/>
    </row>
    <row r="12" spans="1:8" s="19" customFormat="1" ht="16.5" customHeight="1">
      <c r="A12" s="55"/>
      <c r="B12" s="56" t="s">
        <v>25</v>
      </c>
      <c r="C12" s="57"/>
      <c r="D12" s="58"/>
      <c r="E12" s="164">
        <f>(E13+E14+E15+E16+E17+E18+E19+E20+E21+E22+E23+E24+E25+E26+E27+E28+E29+E30)/18</f>
        <v>102.28438028387062</v>
      </c>
      <c r="F12" s="45"/>
      <c r="G12" s="46"/>
      <c r="H12" s="47"/>
    </row>
    <row r="13" spans="1:8" ht="47.25" customHeight="1">
      <c r="A13" s="11">
        <v>1</v>
      </c>
      <c r="B13" s="59" t="s">
        <v>53</v>
      </c>
      <c r="C13" s="60">
        <v>5</v>
      </c>
      <c r="D13" s="50">
        <v>11.31</v>
      </c>
      <c r="E13" s="65">
        <f t="shared" si="0"/>
        <v>226.2</v>
      </c>
      <c r="F13" s="45"/>
      <c r="G13" s="46"/>
      <c r="H13" s="47"/>
    </row>
    <row r="14" spans="1:8" ht="49.5" customHeight="1">
      <c r="A14" s="13">
        <v>2</v>
      </c>
      <c r="B14" s="61" t="s">
        <v>54</v>
      </c>
      <c r="C14" s="60">
        <v>1.2</v>
      </c>
      <c r="D14" s="53">
        <v>0.4</v>
      </c>
      <c r="E14" s="65">
        <f t="shared" si="0"/>
        <v>33.333333333333336</v>
      </c>
      <c r="F14" s="45"/>
      <c r="G14" s="46"/>
      <c r="H14" s="47"/>
    </row>
    <row r="15" spans="1:8" ht="47.25" customHeight="1">
      <c r="A15" s="13">
        <v>3</v>
      </c>
      <c r="B15" s="59" t="s">
        <v>55</v>
      </c>
      <c r="C15" s="60">
        <v>45.5</v>
      </c>
      <c r="D15" s="50">
        <v>44.7</v>
      </c>
      <c r="E15" s="65">
        <f t="shared" si="0"/>
        <v>98.24175824175825</v>
      </c>
      <c r="F15" s="45"/>
      <c r="G15" s="46"/>
      <c r="H15" s="47"/>
    </row>
    <row r="16" spans="1:8" ht="39" customHeight="1">
      <c r="A16" s="13">
        <v>4</v>
      </c>
      <c r="B16" s="62" t="s">
        <v>57</v>
      </c>
      <c r="C16" s="60">
        <v>845</v>
      </c>
      <c r="D16" s="50">
        <v>856</v>
      </c>
      <c r="E16" s="65">
        <f t="shared" si="0"/>
        <v>101.30177514792899</v>
      </c>
      <c r="F16" s="45"/>
      <c r="G16" s="46"/>
      <c r="H16" s="47"/>
    </row>
    <row r="17" spans="1:8" ht="34.5" customHeight="1">
      <c r="A17" s="11">
        <v>5</v>
      </c>
      <c r="B17" s="62" t="s">
        <v>58</v>
      </c>
      <c r="C17" s="60">
        <v>25483</v>
      </c>
      <c r="D17" s="50">
        <v>25483</v>
      </c>
      <c r="E17" s="65">
        <f t="shared" si="0"/>
        <v>100</v>
      </c>
      <c r="F17" s="45"/>
      <c r="G17" s="46"/>
      <c r="H17" s="47"/>
    </row>
    <row r="18" spans="1:8" ht="36.75" customHeight="1">
      <c r="A18" s="11">
        <v>6</v>
      </c>
      <c r="B18" s="59" t="s">
        <v>56</v>
      </c>
      <c r="C18" s="60">
        <v>90</v>
      </c>
      <c r="D18" s="50">
        <v>91</v>
      </c>
      <c r="E18" s="65">
        <f t="shared" si="0"/>
        <v>101.11111111111111</v>
      </c>
      <c r="F18" s="45"/>
      <c r="G18" s="46"/>
      <c r="H18" s="47"/>
    </row>
    <row r="19" spans="1:8" ht="97.5" customHeight="1">
      <c r="A19" s="11">
        <v>7</v>
      </c>
      <c r="B19" s="61" t="s">
        <v>59</v>
      </c>
      <c r="C19" s="60">
        <v>100</v>
      </c>
      <c r="D19" s="50">
        <v>100</v>
      </c>
      <c r="E19" s="65">
        <v>100</v>
      </c>
      <c r="F19" s="45"/>
      <c r="G19" s="46"/>
      <c r="H19" s="47"/>
    </row>
    <row r="20" spans="1:8" ht="27" customHeight="1">
      <c r="A20" s="13">
        <v>8</v>
      </c>
      <c r="B20" s="62" t="s">
        <v>34</v>
      </c>
      <c r="C20" s="60">
        <v>54.9</v>
      </c>
      <c r="D20" s="50">
        <v>54.7</v>
      </c>
      <c r="E20" s="65">
        <f t="shared" si="0"/>
        <v>99.63570127504553</v>
      </c>
      <c r="F20" s="45"/>
      <c r="G20" s="46"/>
      <c r="H20" s="47"/>
    </row>
    <row r="21" spans="1:8" ht="32.25" customHeight="1">
      <c r="A21" s="13">
        <v>9</v>
      </c>
      <c r="B21" s="63" t="s">
        <v>60</v>
      </c>
      <c r="C21" s="60">
        <v>548.1</v>
      </c>
      <c r="D21" s="50">
        <v>550.4</v>
      </c>
      <c r="E21" s="65">
        <f t="shared" si="0"/>
        <v>100.41963145411421</v>
      </c>
      <c r="F21" s="45"/>
      <c r="G21" s="46"/>
      <c r="H21" s="47"/>
    </row>
    <row r="22" spans="1:8" ht="30.75" customHeight="1">
      <c r="A22" s="13">
        <v>10</v>
      </c>
      <c r="B22" s="64" t="s">
        <v>61</v>
      </c>
      <c r="C22" s="60">
        <v>4.8</v>
      </c>
      <c r="D22" s="50">
        <v>4.8</v>
      </c>
      <c r="E22" s="65">
        <f t="shared" si="0"/>
        <v>100</v>
      </c>
      <c r="F22" s="45"/>
      <c r="G22" s="46"/>
      <c r="H22" s="47"/>
    </row>
    <row r="23" spans="1:8" ht="33" customHeight="1">
      <c r="A23" s="13">
        <v>11</v>
      </c>
      <c r="B23" s="62" t="s">
        <v>62</v>
      </c>
      <c r="C23" s="60">
        <v>5</v>
      </c>
      <c r="D23" s="50">
        <v>3</v>
      </c>
      <c r="E23" s="65">
        <f t="shared" si="0"/>
        <v>60</v>
      </c>
      <c r="F23" s="45"/>
      <c r="G23" s="46"/>
      <c r="H23" s="47"/>
    </row>
    <row r="24" spans="1:8" ht="33" customHeight="1">
      <c r="A24" s="13">
        <v>12</v>
      </c>
      <c r="B24" s="59" t="s">
        <v>63</v>
      </c>
      <c r="C24" s="60">
        <v>26300</v>
      </c>
      <c r="D24" s="50">
        <v>37061.2</v>
      </c>
      <c r="E24" s="65">
        <f t="shared" si="0"/>
        <v>140.91711026615968</v>
      </c>
      <c r="F24" s="45"/>
      <c r="G24" s="46"/>
      <c r="H24" s="47"/>
    </row>
    <row r="25" spans="1:8" ht="34.5" customHeight="1">
      <c r="A25" s="13">
        <v>13</v>
      </c>
      <c r="B25" s="62" t="s">
        <v>35</v>
      </c>
      <c r="C25" s="60">
        <v>4</v>
      </c>
      <c r="D25" s="50">
        <v>4</v>
      </c>
      <c r="E25" s="65">
        <f t="shared" si="0"/>
        <v>100</v>
      </c>
      <c r="F25" s="45"/>
      <c r="G25" s="46"/>
      <c r="H25" s="47"/>
    </row>
    <row r="26" spans="1:8" ht="34.5" customHeight="1">
      <c r="A26" s="13">
        <v>14</v>
      </c>
      <c r="B26" s="61" t="s">
        <v>64</v>
      </c>
      <c r="C26" s="60">
        <v>91</v>
      </c>
      <c r="D26" s="50">
        <v>91</v>
      </c>
      <c r="E26" s="65">
        <f t="shared" si="0"/>
        <v>100</v>
      </c>
      <c r="F26" s="45"/>
      <c r="G26" s="46"/>
      <c r="H26" s="47"/>
    </row>
    <row r="27" spans="1:8" ht="66.75" customHeight="1">
      <c r="A27" s="13">
        <v>15</v>
      </c>
      <c r="B27" s="59" t="s">
        <v>65</v>
      </c>
      <c r="C27" s="60">
        <v>90</v>
      </c>
      <c r="D27" s="50">
        <v>92</v>
      </c>
      <c r="E27" s="65">
        <f t="shared" si="0"/>
        <v>102.22222222222221</v>
      </c>
      <c r="F27" s="45"/>
      <c r="G27" s="46"/>
      <c r="H27" s="47"/>
    </row>
    <row r="28" spans="1:8" ht="34.5" customHeight="1">
      <c r="A28" s="13">
        <v>16</v>
      </c>
      <c r="B28" s="62" t="s">
        <v>66</v>
      </c>
      <c r="C28" s="60">
        <v>106.9</v>
      </c>
      <c r="D28" s="50">
        <v>83.1</v>
      </c>
      <c r="E28" s="65">
        <f t="shared" si="0"/>
        <v>77.73620205799811</v>
      </c>
      <c r="F28" s="45"/>
      <c r="G28" s="46"/>
      <c r="H28" s="47"/>
    </row>
    <row r="29" spans="1:8" ht="33" customHeight="1">
      <c r="A29" s="13">
        <v>17</v>
      </c>
      <c r="B29" s="62" t="s">
        <v>67</v>
      </c>
      <c r="C29" s="60">
        <v>0</v>
      </c>
      <c r="D29" s="50">
        <v>0</v>
      </c>
      <c r="E29" s="65">
        <v>100</v>
      </c>
      <c r="F29" s="45"/>
      <c r="G29" s="46"/>
      <c r="H29" s="47"/>
    </row>
    <row r="30" spans="1:8" ht="92.25" customHeight="1">
      <c r="A30" s="13">
        <v>18</v>
      </c>
      <c r="B30" s="61" t="s">
        <v>68</v>
      </c>
      <c r="C30" s="60">
        <v>100</v>
      </c>
      <c r="D30" s="50">
        <v>100</v>
      </c>
      <c r="E30" s="65">
        <f t="shared" si="0"/>
        <v>100</v>
      </c>
      <c r="F30" s="45"/>
      <c r="G30" s="46"/>
      <c r="H30" s="47"/>
    </row>
    <row r="31" spans="1:8" ht="54" customHeight="1">
      <c r="A31" s="66"/>
      <c r="B31" s="67" t="s">
        <v>1</v>
      </c>
      <c r="C31" s="233" t="s">
        <v>23</v>
      </c>
      <c r="D31" s="234"/>
      <c r="E31" s="166">
        <f>E8-E12</f>
        <v>1.15460784097408</v>
      </c>
      <c r="F31" s="68"/>
      <c r="G31" s="69"/>
      <c r="H31" s="70"/>
    </row>
    <row r="32" spans="1:8" ht="36.75" customHeight="1">
      <c r="A32" s="37" t="s">
        <v>16</v>
      </c>
      <c r="B32" s="71" t="s">
        <v>69</v>
      </c>
      <c r="C32" s="39"/>
      <c r="D32" s="40"/>
      <c r="E32" s="72"/>
      <c r="F32" s="200">
        <v>32350.2</v>
      </c>
      <c r="G32" s="195">
        <v>32350.2</v>
      </c>
      <c r="H32" s="163">
        <f>G32/F32*100</f>
        <v>100</v>
      </c>
    </row>
    <row r="33" spans="1:8" s="19" customFormat="1" ht="18.75" customHeight="1" thickBot="1">
      <c r="A33" s="37"/>
      <c r="B33" s="43" t="s">
        <v>24</v>
      </c>
      <c r="C33" s="44"/>
      <c r="D33" s="44"/>
      <c r="E33" s="164">
        <f>(E34+E35)/2</f>
        <v>100</v>
      </c>
      <c r="F33" s="45"/>
      <c r="G33" s="46"/>
      <c r="H33" s="47"/>
    </row>
    <row r="34" spans="1:8" ht="19.5" customHeight="1" thickBot="1">
      <c r="A34" s="9">
        <v>1</v>
      </c>
      <c r="B34" s="252" t="s">
        <v>388</v>
      </c>
      <c r="C34" s="74">
        <v>0</v>
      </c>
      <c r="D34" s="50">
        <v>0</v>
      </c>
      <c r="E34" s="165">
        <v>100</v>
      </c>
      <c r="F34" s="45"/>
      <c r="G34" s="46"/>
      <c r="H34" s="47"/>
    </row>
    <row r="35" spans="1:8" ht="30.75" customHeight="1" thickBot="1">
      <c r="A35" s="9">
        <v>2</v>
      </c>
      <c r="B35" s="253" t="s">
        <v>389</v>
      </c>
      <c r="C35" s="80">
        <v>0</v>
      </c>
      <c r="D35" s="50">
        <v>0</v>
      </c>
      <c r="E35" s="165">
        <v>100</v>
      </c>
      <c r="F35" s="45"/>
      <c r="G35" s="46"/>
      <c r="H35" s="47"/>
    </row>
    <row r="36" spans="1:8" s="19" customFormat="1" ht="18.75" customHeight="1">
      <c r="A36" s="55"/>
      <c r="B36" s="75" t="s">
        <v>25</v>
      </c>
      <c r="C36" s="76"/>
      <c r="D36" s="58"/>
      <c r="E36" s="167">
        <f>(E42+E43+E44+E45+E46)/5</f>
        <v>100.69563769563771</v>
      </c>
      <c r="F36" s="68"/>
      <c r="G36" s="69"/>
      <c r="H36" s="70"/>
    </row>
    <row r="37" spans="1:8" ht="1.5" customHeight="1" thickBot="1">
      <c r="A37" s="13">
        <v>1</v>
      </c>
      <c r="B37" s="77" t="s">
        <v>27</v>
      </c>
      <c r="C37" s="74">
        <v>148.54</v>
      </c>
      <c r="D37" s="50">
        <v>123.6</v>
      </c>
      <c r="E37" s="165">
        <f aca="true" t="shared" si="1" ref="E37:E43">D37/C37*100</f>
        <v>83.20990978860912</v>
      </c>
      <c r="F37" s="45"/>
      <c r="G37" s="46"/>
      <c r="H37" s="47"/>
    </row>
    <row r="38" spans="1:8" ht="37.5" customHeight="1" hidden="1">
      <c r="A38" s="11">
        <v>2</v>
      </c>
      <c r="B38" s="77" t="s">
        <v>28</v>
      </c>
      <c r="C38" s="74">
        <v>95.07</v>
      </c>
      <c r="D38" s="50">
        <v>38.6</v>
      </c>
      <c r="E38" s="165">
        <f t="shared" si="1"/>
        <v>40.6016619333123</v>
      </c>
      <c r="F38" s="45"/>
      <c r="G38" s="46"/>
      <c r="H38" s="47"/>
    </row>
    <row r="39" spans="1:8" ht="36" customHeight="1" hidden="1">
      <c r="A39" s="11">
        <v>3</v>
      </c>
      <c r="B39" s="77" t="s">
        <v>29</v>
      </c>
      <c r="C39" s="74">
        <v>64</v>
      </c>
      <c r="D39" s="50">
        <v>31</v>
      </c>
      <c r="E39" s="165">
        <f t="shared" si="1"/>
        <v>48.4375</v>
      </c>
      <c r="F39" s="45"/>
      <c r="G39" s="46"/>
      <c r="H39" s="47"/>
    </row>
    <row r="40" spans="1:8" ht="37.5" customHeight="1" hidden="1">
      <c r="A40" s="11">
        <v>4</v>
      </c>
      <c r="B40" s="77" t="s">
        <v>30</v>
      </c>
      <c r="C40" s="74">
        <v>7400</v>
      </c>
      <c r="D40" s="50">
        <v>79426</v>
      </c>
      <c r="E40" s="165">
        <f t="shared" si="1"/>
        <v>1073.3243243243244</v>
      </c>
      <c r="F40" s="45"/>
      <c r="G40" s="46"/>
      <c r="H40" s="47"/>
    </row>
    <row r="41" spans="1:8" ht="35.25" customHeight="1" hidden="1">
      <c r="A41" s="11">
        <v>5</v>
      </c>
      <c r="B41" s="77" t="s">
        <v>31</v>
      </c>
      <c r="C41" s="74">
        <v>790</v>
      </c>
      <c r="D41" s="78">
        <v>400</v>
      </c>
      <c r="E41" s="165">
        <f t="shared" si="1"/>
        <v>50.63291139240506</v>
      </c>
      <c r="F41" s="45"/>
      <c r="G41" s="46"/>
      <c r="H41" s="47"/>
    </row>
    <row r="42" spans="1:8" ht="61.5" customHeight="1" thickBot="1">
      <c r="A42" s="11">
        <v>1</v>
      </c>
      <c r="B42" s="252" t="s">
        <v>390</v>
      </c>
      <c r="C42" s="80">
        <v>39</v>
      </c>
      <c r="D42" s="78">
        <v>41</v>
      </c>
      <c r="E42" s="174">
        <f t="shared" si="1"/>
        <v>105.12820512820514</v>
      </c>
      <c r="F42" s="45"/>
      <c r="G42" s="46"/>
      <c r="H42" s="47"/>
    </row>
    <row r="43" spans="1:8" ht="59.25" customHeight="1" thickBot="1">
      <c r="A43" s="11">
        <v>2</v>
      </c>
      <c r="B43" s="142" t="s">
        <v>391</v>
      </c>
      <c r="C43" s="80">
        <v>21</v>
      </c>
      <c r="D43" s="78">
        <v>21.5</v>
      </c>
      <c r="E43" s="174">
        <f t="shared" si="1"/>
        <v>102.38095238095238</v>
      </c>
      <c r="F43" s="45"/>
      <c r="G43" s="46"/>
      <c r="H43" s="47"/>
    </row>
    <row r="44" spans="1:8" ht="79.5" customHeight="1" thickBot="1">
      <c r="A44" s="11">
        <v>3</v>
      </c>
      <c r="B44" s="142" t="s">
        <v>392</v>
      </c>
      <c r="C44" s="79">
        <v>44.7</v>
      </c>
      <c r="D44" s="80">
        <v>45.5</v>
      </c>
      <c r="E44" s="174">
        <f>1/(D44/C44)*100</f>
        <v>98.24175824175826</v>
      </c>
      <c r="F44" s="45"/>
      <c r="G44" s="46"/>
      <c r="H44" s="47"/>
    </row>
    <row r="45" spans="1:8" ht="59.25" customHeight="1" thickBot="1">
      <c r="A45" s="11">
        <v>4</v>
      </c>
      <c r="B45" s="138" t="s">
        <v>394</v>
      </c>
      <c r="C45" s="79">
        <v>12.9</v>
      </c>
      <c r="D45" s="80">
        <v>13.2</v>
      </c>
      <c r="E45" s="174">
        <f>1/(D45/C45)*100</f>
        <v>97.72727272727273</v>
      </c>
      <c r="F45" s="45"/>
      <c r="G45" s="46"/>
      <c r="H45" s="47"/>
    </row>
    <row r="46" spans="1:8" ht="48.75" customHeight="1" thickBot="1">
      <c r="A46" s="11">
        <v>5</v>
      </c>
      <c r="B46" s="142" t="s">
        <v>393</v>
      </c>
      <c r="C46" s="79" t="s">
        <v>395</v>
      </c>
      <c r="D46" s="80" t="s">
        <v>395</v>
      </c>
      <c r="E46" s="174">
        <v>100</v>
      </c>
      <c r="F46" s="45"/>
      <c r="G46" s="46"/>
      <c r="H46" s="47"/>
    </row>
    <row r="47" spans="1:8" ht="51.75" customHeight="1">
      <c r="A47" s="66"/>
      <c r="B47" s="67" t="s">
        <v>1</v>
      </c>
      <c r="C47" s="233" t="s">
        <v>23</v>
      </c>
      <c r="D47" s="234"/>
      <c r="E47" s="169">
        <f>E33-E36</f>
        <v>-0.6956376956377142</v>
      </c>
      <c r="F47" s="45"/>
      <c r="G47" s="46"/>
      <c r="H47" s="47"/>
    </row>
    <row r="48" spans="1:10" ht="18.75" customHeight="1">
      <c r="A48" s="37" t="s">
        <v>17</v>
      </c>
      <c r="B48" s="71" t="s">
        <v>4</v>
      </c>
      <c r="C48" s="39"/>
      <c r="D48" s="40"/>
      <c r="E48" s="41"/>
      <c r="F48" s="229">
        <v>158688.8</v>
      </c>
      <c r="G48" s="230">
        <v>158595.6</v>
      </c>
      <c r="H48" s="73">
        <f>G48/F48*100</f>
        <v>99.94126869697169</v>
      </c>
      <c r="J48" s="32"/>
    </row>
    <row r="49" spans="1:8" ht="18" customHeight="1">
      <c r="A49" s="81"/>
      <c r="B49" s="56" t="s">
        <v>24</v>
      </c>
      <c r="C49" s="82"/>
      <c r="D49" s="82"/>
      <c r="E49" s="164">
        <f>(E50+E51+E52)/3</f>
        <v>107.45773751369275</v>
      </c>
      <c r="F49" s="45"/>
      <c r="G49" s="46"/>
      <c r="H49" s="47"/>
    </row>
    <row r="50" spans="1:8" ht="50.25" customHeight="1">
      <c r="A50" s="13">
        <v>1</v>
      </c>
      <c r="B50" s="83" t="s">
        <v>84</v>
      </c>
      <c r="C50" s="84">
        <v>83.4</v>
      </c>
      <c r="D50" s="80">
        <v>100</v>
      </c>
      <c r="E50" s="65">
        <f>D50/C50*100</f>
        <v>119.9040767386091</v>
      </c>
      <c r="F50" s="68"/>
      <c r="G50" s="69"/>
      <c r="H50" s="70"/>
    </row>
    <row r="51" spans="1:8" ht="48" customHeight="1">
      <c r="A51" s="11">
        <v>2</v>
      </c>
      <c r="B51" s="85" t="s">
        <v>85</v>
      </c>
      <c r="C51" s="86">
        <v>85</v>
      </c>
      <c r="D51" s="79">
        <v>85</v>
      </c>
      <c r="E51" s="65">
        <f>D51/C51*100</f>
        <v>100</v>
      </c>
      <c r="F51" s="45"/>
      <c r="G51" s="46"/>
      <c r="H51" s="47"/>
    </row>
    <row r="52" spans="1:8" ht="42.75" customHeight="1">
      <c r="A52" s="11">
        <v>3</v>
      </c>
      <c r="B52" s="83" t="s">
        <v>86</v>
      </c>
      <c r="C52" s="86">
        <v>81</v>
      </c>
      <c r="D52" s="80">
        <v>83</v>
      </c>
      <c r="E52" s="65">
        <f>D52/C52*100</f>
        <v>102.46913580246914</v>
      </c>
      <c r="F52" s="45"/>
      <c r="G52" s="46"/>
      <c r="H52" s="47"/>
    </row>
    <row r="53" spans="1:8" s="19" customFormat="1" ht="17.25" customHeight="1">
      <c r="A53" s="13"/>
      <c r="B53" s="56" t="s">
        <v>25</v>
      </c>
      <c r="C53" s="87"/>
      <c r="D53" s="88"/>
      <c r="E53" s="170">
        <f>(E54+E55+E57+E58+E59+E60+E61+E62+E63+E65+E66+E67+E68+E69+E70+E71+E72+E73+E74+E75+E76+E77+E78+E79+E80+E81+E82+E83+E84+E85)/30</f>
        <v>101.27037037037037</v>
      </c>
      <c r="F53" s="45"/>
      <c r="G53" s="46"/>
      <c r="H53" s="47"/>
    </row>
    <row r="54" spans="1:8" ht="29.25" customHeight="1">
      <c r="A54" s="14">
        <v>1</v>
      </c>
      <c r="B54" s="89" t="s">
        <v>0</v>
      </c>
      <c r="C54" s="86">
        <v>52.2</v>
      </c>
      <c r="D54" s="80">
        <v>52.2</v>
      </c>
      <c r="E54" s="65">
        <f>D54/C54*100</f>
        <v>100</v>
      </c>
      <c r="F54" s="45"/>
      <c r="G54" s="46"/>
      <c r="H54" s="47"/>
    </row>
    <row r="55" spans="1:8" ht="90.75" customHeight="1">
      <c r="A55" s="8">
        <v>2</v>
      </c>
      <c r="B55" s="85" t="s">
        <v>87</v>
      </c>
      <c r="C55" s="86">
        <v>100</v>
      </c>
      <c r="D55" s="79">
        <v>100</v>
      </c>
      <c r="E55" s="65">
        <f aca="true" t="shared" si="2" ref="E55:E85">D55/C55*100</f>
        <v>100</v>
      </c>
      <c r="F55" s="45"/>
      <c r="G55" s="46"/>
      <c r="H55" s="47"/>
    </row>
    <row r="56" spans="1:8" ht="64.5" customHeight="1">
      <c r="A56" s="8">
        <v>3</v>
      </c>
      <c r="B56" s="85" t="s">
        <v>88</v>
      </c>
      <c r="C56" s="86">
        <v>0.3</v>
      </c>
      <c r="D56" s="79">
        <v>0</v>
      </c>
      <c r="E56" s="65">
        <v>100</v>
      </c>
      <c r="F56" s="45"/>
      <c r="G56" s="46"/>
      <c r="H56" s="47"/>
    </row>
    <row r="57" spans="1:8" ht="90.75" customHeight="1">
      <c r="A57" s="14">
        <v>4</v>
      </c>
      <c r="B57" s="85" t="s">
        <v>89</v>
      </c>
      <c r="C57" s="84">
        <v>100</v>
      </c>
      <c r="D57" s="79">
        <v>100</v>
      </c>
      <c r="E57" s="65">
        <f t="shared" si="2"/>
        <v>100</v>
      </c>
      <c r="F57" s="45"/>
      <c r="G57" s="46"/>
      <c r="H57" s="47"/>
    </row>
    <row r="58" spans="1:8" ht="51.75" customHeight="1">
      <c r="A58" s="8">
        <v>5</v>
      </c>
      <c r="B58" s="61" t="s">
        <v>44</v>
      </c>
      <c r="C58" s="84">
        <v>100</v>
      </c>
      <c r="D58" s="79">
        <v>100</v>
      </c>
      <c r="E58" s="65">
        <f t="shared" si="2"/>
        <v>100</v>
      </c>
      <c r="F58" s="45"/>
      <c r="G58" s="46"/>
      <c r="H58" s="47"/>
    </row>
    <row r="59" spans="1:8" ht="45.75" customHeight="1">
      <c r="A59" s="8">
        <v>6</v>
      </c>
      <c r="B59" s="61" t="s">
        <v>6</v>
      </c>
      <c r="C59" s="84">
        <v>100</v>
      </c>
      <c r="D59" s="79">
        <v>100</v>
      </c>
      <c r="E59" s="65">
        <f t="shared" si="2"/>
        <v>100</v>
      </c>
      <c r="F59" s="45"/>
      <c r="G59" s="46"/>
      <c r="H59" s="47"/>
    </row>
    <row r="60" spans="1:8" ht="48.75" customHeight="1">
      <c r="A60" s="14">
        <v>7</v>
      </c>
      <c r="B60" s="61" t="s">
        <v>45</v>
      </c>
      <c r="C60" s="84">
        <v>100</v>
      </c>
      <c r="D60" s="79">
        <v>100</v>
      </c>
      <c r="E60" s="65">
        <f t="shared" si="2"/>
        <v>100</v>
      </c>
      <c r="F60" s="45"/>
      <c r="G60" s="46"/>
      <c r="H60" s="47"/>
    </row>
    <row r="61" spans="1:8" ht="33" customHeight="1">
      <c r="A61" s="8">
        <v>8</v>
      </c>
      <c r="B61" s="61" t="s">
        <v>90</v>
      </c>
      <c r="C61" s="84">
        <v>100</v>
      </c>
      <c r="D61" s="79">
        <v>100</v>
      </c>
      <c r="E61" s="65">
        <f t="shared" si="2"/>
        <v>100</v>
      </c>
      <c r="F61" s="45"/>
      <c r="G61" s="46"/>
      <c r="H61" s="47"/>
    </row>
    <row r="62" spans="1:8" ht="34.5" customHeight="1">
      <c r="A62" s="8">
        <v>9</v>
      </c>
      <c r="B62" s="61" t="s">
        <v>91</v>
      </c>
      <c r="C62" s="84">
        <v>100</v>
      </c>
      <c r="D62" s="79">
        <v>100</v>
      </c>
      <c r="E62" s="65">
        <f t="shared" si="2"/>
        <v>100</v>
      </c>
      <c r="F62" s="45"/>
      <c r="G62" s="46"/>
      <c r="H62" s="47"/>
    </row>
    <row r="63" spans="1:8" ht="81.75" customHeight="1">
      <c r="A63" s="31">
        <v>10</v>
      </c>
      <c r="B63" s="90" t="s">
        <v>93</v>
      </c>
      <c r="C63" s="84">
        <v>100</v>
      </c>
      <c r="D63" s="79">
        <v>100</v>
      </c>
      <c r="E63" s="65">
        <f t="shared" si="2"/>
        <v>100</v>
      </c>
      <c r="F63" s="45"/>
      <c r="G63" s="46"/>
      <c r="H63" s="47"/>
    </row>
    <row r="64" spans="1:8" ht="37.5" customHeight="1">
      <c r="A64" s="11">
        <v>11</v>
      </c>
      <c r="B64" s="83" t="s">
        <v>92</v>
      </c>
      <c r="C64" s="84">
        <v>0.3</v>
      </c>
      <c r="D64" s="79">
        <v>0</v>
      </c>
      <c r="E64" s="65">
        <v>100</v>
      </c>
      <c r="F64" s="45"/>
      <c r="G64" s="46"/>
      <c r="H64" s="47"/>
    </row>
    <row r="65" spans="1:8" ht="62.25" customHeight="1">
      <c r="A65" s="14">
        <v>12</v>
      </c>
      <c r="B65" s="61" t="s">
        <v>95</v>
      </c>
      <c r="C65" s="84">
        <v>80</v>
      </c>
      <c r="D65" s="79">
        <v>80</v>
      </c>
      <c r="E65" s="65">
        <f t="shared" si="2"/>
        <v>100</v>
      </c>
      <c r="F65" s="45"/>
      <c r="G65" s="46"/>
      <c r="H65" s="47"/>
    </row>
    <row r="66" spans="1:8" ht="111.75" customHeight="1">
      <c r="A66" s="31">
        <v>13</v>
      </c>
      <c r="B66" s="85" t="s">
        <v>94</v>
      </c>
      <c r="C66" s="84">
        <v>100</v>
      </c>
      <c r="D66" s="79">
        <v>100</v>
      </c>
      <c r="E66" s="65">
        <f t="shared" si="2"/>
        <v>100</v>
      </c>
      <c r="F66" s="45"/>
      <c r="G66" s="46"/>
      <c r="H66" s="47"/>
    </row>
    <row r="67" spans="1:8" ht="46.5" customHeight="1">
      <c r="A67" s="11">
        <v>14</v>
      </c>
      <c r="B67" s="83" t="s">
        <v>96</v>
      </c>
      <c r="C67" s="84">
        <v>15</v>
      </c>
      <c r="D67" s="79">
        <v>15</v>
      </c>
      <c r="E67" s="65">
        <f t="shared" si="2"/>
        <v>100</v>
      </c>
      <c r="F67" s="45"/>
      <c r="G67" s="46"/>
      <c r="H67" s="47"/>
    </row>
    <row r="68" spans="1:8" ht="20.25" customHeight="1">
      <c r="A68" s="31">
        <v>15</v>
      </c>
      <c r="B68" s="85" t="s">
        <v>97</v>
      </c>
      <c r="C68" s="84">
        <v>15</v>
      </c>
      <c r="D68" s="79">
        <v>15</v>
      </c>
      <c r="E68" s="65">
        <f t="shared" si="2"/>
        <v>100</v>
      </c>
      <c r="F68" s="45"/>
      <c r="G68" s="46"/>
      <c r="H68" s="47"/>
    </row>
    <row r="69" spans="1:8" ht="33" customHeight="1">
      <c r="A69" s="11">
        <v>16</v>
      </c>
      <c r="B69" s="83" t="s">
        <v>98</v>
      </c>
      <c r="C69" s="84">
        <v>15</v>
      </c>
      <c r="D69" s="79">
        <v>15</v>
      </c>
      <c r="E69" s="65">
        <f t="shared" si="2"/>
        <v>100</v>
      </c>
      <c r="F69" s="45"/>
      <c r="G69" s="46"/>
      <c r="H69" s="47"/>
    </row>
    <row r="70" spans="1:8" ht="31.5" customHeight="1">
      <c r="A70" s="31">
        <v>17</v>
      </c>
      <c r="B70" s="90" t="s">
        <v>99</v>
      </c>
      <c r="C70" s="84">
        <v>62</v>
      </c>
      <c r="D70" s="79">
        <v>62</v>
      </c>
      <c r="E70" s="65">
        <f t="shared" si="2"/>
        <v>100</v>
      </c>
      <c r="F70" s="45"/>
      <c r="G70" s="46"/>
      <c r="H70" s="47"/>
    </row>
    <row r="71" spans="1:8" ht="34.5" customHeight="1">
      <c r="A71" s="11">
        <v>18</v>
      </c>
      <c r="B71" s="83" t="s">
        <v>100</v>
      </c>
      <c r="C71" s="84">
        <v>98</v>
      </c>
      <c r="D71" s="79">
        <v>98</v>
      </c>
      <c r="E71" s="65">
        <f t="shared" si="2"/>
        <v>100</v>
      </c>
      <c r="F71" s="45"/>
      <c r="G71" s="46"/>
      <c r="H71" s="47"/>
    </row>
    <row r="72" spans="1:8" ht="45.75" customHeight="1">
      <c r="A72" s="31">
        <v>19</v>
      </c>
      <c r="B72" s="85" t="s">
        <v>101</v>
      </c>
      <c r="C72" s="84">
        <v>20</v>
      </c>
      <c r="D72" s="79">
        <v>21</v>
      </c>
      <c r="E72" s="65">
        <f t="shared" si="2"/>
        <v>105</v>
      </c>
      <c r="F72" s="45"/>
      <c r="G72" s="46"/>
      <c r="H72" s="47"/>
    </row>
    <row r="73" spans="1:8" ht="35.25" customHeight="1">
      <c r="A73" s="11">
        <v>20</v>
      </c>
      <c r="B73" s="83" t="s">
        <v>102</v>
      </c>
      <c r="C73" s="84">
        <v>70</v>
      </c>
      <c r="D73" s="79">
        <v>70</v>
      </c>
      <c r="E73" s="65">
        <f t="shared" si="2"/>
        <v>100</v>
      </c>
      <c r="F73" s="45"/>
      <c r="G73" s="46"/>
      <c r="H73" s="47"/>
    </row>
    <row r="74" spans="1:8" ht="49.5" customHeight="1">
      <c r="A74" s="31">
        <v>21</v>
      </c>
      <c r="B74" s="85" t="s">
        <v>103</v>
      </c>
      <c r="C74" s="84">
        <v>69</v>
      </c>
      <c r="D74" s="79">
        <v>69</v>
      </c>
      <c r="E74" s="65">
        <f t="shared" si="2"/>
        <v>100</v>
      </c>
      <c r="F74" s="45"/>
      <c r="G74" s="46"/>
      <c r="H74" s="47"/>
    </row>
    <row r="75" spans="1:8" ht="66.75" customHeight="1">
      <c r="A75" s="11">
        <v>22</v>
      </c>
      <c r="B75" s="91" t="s">
        <v>104</v>
      </c>
      <c r="C75" s="84">
        <v>100</v>
      </c>
      <c r="D75" s="79">
        <v>100</v>
      </c>
      <c r="E75" s="65">
        <f t="shared" si="2"/>
        <v>100</v>
      </c>
      <c r="F75" s="45"/>
      <c r="G75" s="46"/>
      <c r="H75" s="47"/>
    </row>
    <row r="76" spans="1:8" ht="49.5" customHeight="1">
      <c r="A76" s="14">
        <v>23</v>
      </c>
      <c r="B76" s="85" t="s">
        <v>105</v>
      </c>
      <c r="C76" s="84">
        <v>20</v>
      </c>
      <c r="D76" s="79">
        <v>20</v>
      </c>
      <c r="E76" s="65">
        <f t="shared" si="2"/>
        <v>100</v>
      </c>
      <c r="F76" s="45"/>
      <c r="G76" s="46"/>
      <c r="H76" s="47"/>
    </row>
    <row r="77" spans="1:8" ht="32.25" customHeight="1">
      <c r="A77" s="8">
        <v>24</v>
      </c>
      <c r="B77" s="134" t="s">
        <v>106</v>
      </c>
      <c r="C77" s="84">
        <v>9</v>
      </c>
      <c r="D77" s="79">
        <v>9</v>
      </c>
      <c r="E77" s="65">
        <f t="shared" si="2"/>
        <v>100</v>
      </c>
      <c r="F77" s="45"/>
      <c r="G77" s="46"/>
      <c r="H77" s="47"/>
    </row>
    <row r="78" spans="1:8" ht="36" customHeight="1">
      <c r="A78" s="31">
        <v>25</v>
      </c>
      <c r="B78" s="135" t="s">
        <v>107</v>
      </c>
      <c r="C78" s="133">
        <v>10</v>
      </c>
      <c r="D78" s="79">
        <v>10</v>
      </c>
      <c r="E78" s="65">
        <f t="shared" si="2"/>
        <v>100</v>
      </c>
      <c r="F78" s="45"/>
      <c r="G78" s="46"/>
      <c r="H78" s="47"/>
    </row>
    <row r="79" spans="1:8" ht="62.25" customHeight="1">
      <c r="A79" s="11">
        <v>26</v>
      </c>
      <c r="B79" s="83" t="s">
        <v>108</v>
      </c>
      <c r="C79" s="84">
        <v>40</v>
      </c>
      <c r="D79" s="79">
        <v>43</v>
      </c>
      <c r="E79" s="65">
        <f t="shared" si="2"/>
        <v>107.5</v>
      </c>
      <c r="F79" s="45"/>
      <c r="G79" s="46"/>
      <c r="H79" s="47"/>
    </row>
    <row r="80" spans="1:8" ht="33.75" customHeight="1">
      <c r="A80" s="31">
        <v>27</v>
      </c>
      <c r="B80" s="85" t="s">
        <v>109</v>
      </c>
      <c r="C80" s="84">
        <v>20</v>
      </c>
      <c r="D80" s="79">
        <v>21</v>
      </c>
      <c r="E80" s="65">
        <f t="shared" si="2"/>
        <v>105</v>
      </c>
      <c r="F80" s="45"/>
      <c r="G80" s="46"/>
      <c r="H80" s="47"/>
    </row>
    <row r="81" spans="1:8" ht="33.75" customHeight="1">
      <c r="A81" s="11">
        <v>28</v>
      </c>
      <c r="B81" s="83" t="s">
        <v>110</v>
      </c>
      <c r="C81" s="84">
        <v>29</v>
      </c>
      <c r="D81" s="79">
        <v>29</v>
      </c>
      <c r="E81" s="65">
        <f t="shared" si="2"/>
        <v>100</v>
      </c>
      <c r="F81" s="45"/>
      <c r="G81" s="46"/>
      <c r="H81" s="47"/>
    </row>
    <row r="82" spans="1:8" ht="36" customHeight="1">
      <c r="A82" s="31">
        <v>29</v>
      </c>
      <c r="B82" s="85" t="s">
        <v>111</v>
      </c>
      <c r="C82" s="84">
        <v>9</v>
      </c>
      <c r="D82" s="79">
        <v>10</v>
      </c>
      <c r="E82" s="65">
        <f t="shared" si="2"/>
        <v>111.11111111111111</v>
      </c>
      <c r="F82" s="45"/>
      <c r="G82" s="46"/>
      <c r="H82" s="47"/>
    </row>
    <row r="83" spans="1:8" ht="49.5" customHeight="1">
      <c r="A83" s="11">
        <v>30</v>
      </c>
      <c r="B83" s="83" t="s">
        <v>112</v>
      </c>
      <c r="C83" s="84">
        <v>400</v>
      </c>
      <c r="D83" s="79">
        <v>438</v>
      </c>
      <c r="E83" s="65">
        <f t="shared" si="2"/>
        <v>109.5</v>
      </c>
      <c r="F83" s="45"/>
      <c r="G83" s="46"/>
      <c r="H83" s="47"/>
    </row>
    <row r="84" spans="1:8" ht="49.5" customHeight="1">
      <c r="A84" s="14">
        <v>31</v>
      </c>
      <c r="B84" s="61" t="s">
        <v>113</v>
      </c>
      <c r="C84" s="84">
        <v>3</v>
      </c>
      <c r="D84" s="79">
        <v>3</v>
      </c>
      <c r="E84" s="65">
        <f t="shared" si="2"/>
        <v>100</v>
      </c>
      <c r="F84" s="45"/>
      <c r="G84" s="46"/>
      <c r="H84" s="47"/>
    </row>
    <row r="85" spans="1:8" ht="47.25" customHeight="1">
      <c r="A85" s="8">
        <v>32</v>
      </c>
      <c r="B85" s="90" t="s">
        <v>114</v>
      </c>
      <c r="C85" s="84">
        <v>3</v>
      </c>
      <c r="D85" s="79">
        <v>3</v>
      </c>
      <c r="E85" s="65">
        <f t="shared" si="2"/>
        <v>100</v>
      </c>
      <c r="F85" s="45"/>
      <c r="G85" s="46"/>
      <c r="H85" s="47"/>
    </row>
    <row r="86" spans="1:8" ht="51" customHeight="1">
      <c r="A86" s="92"/>
      <c r="B86" s="67" t="s">
        <v>1</v>
      </c>
      <c r="C86" s="231" t="s">
        <v>23</v>
      </c>
      <c r="D86" s="232"/>
      <c r="E86" s="166">
        <f>E49-E53</f>
        <v>6.187367143322376</v>
      </c>
      <c r="F86" s="45"/>
      <c r="G86" s="46"/>
      <c r="H86" s="47"/>
    </row>
    <row r="87" spans="1:8" ht="17.25" customHeight="1">
      <c r="A87" s="93" t="s">
        <v>18</v>
      </c>
      <c r="B87" s="71" t="s">
        <v>70</v>
      </c>
      <c r="C87" s="94"/>
      <c r="D87" s="46"/>
      <c r="E87" s="41"/>
      <c r="F87" s="209">
        <v>36044.2</v>
      </c>
      <c r="G87" s="209">
        <v>35602.8</v>
      </c>
      <c r="H87" s="171">
        <f>G87/F87*100</f>
        <v>98.7753924348439</v>
      </c>
    </row>
    <row r="88" spans="1:8" ht="15">
      <c r="A88" s="96"/>
      <c r="B88" s="97" t="s">
        <v>24</v>
      </c>
      <c r="C88" s="98"/>
      <c r="D88" s="98"/>
      <c r="E88" s="164">
        <f>(E89+E90)/2</f>
        <v>100.56818181818181</v>
      </c>
      <c r="F88" s="99"/>
      <c r="G88" s="99"/>
      <c r="H88" s="100"/>
    </row>
    <row r="89" spans="1:8" ht="31.5" customHeight="1">
      <c r="A89" s="8">
        <v>1</v>
      </c>
      <c r="B89" s="61" t="s">
        <v>32</v>
      </c>
      <c r="C89" s="80">
        <v>88</v>
      </c>
      <c r="D89" s="80">
        <v>89</v>
      </c>
      <c r="E89" s="65">
        <f>D89/C89*100</f>
        <v>101.13636363636364</v>
      </c>
      <c r="F89" s="99"/>
      <c r="G89" s="99"/>
      <c r="H89" s="100"/>
    </row>
    <row r="90" spans="1:8" ht="28.5" customHeight="1">
      <c r="A90" s="10">
        <v>2</v>
      </c>
      <c r="B90" s="101" t="s">
        <v>115</v>
      </c>
      <c r="C90" s="147">
        <v>1472.7</v>
      </c>
      <c r="D90" s="148">
        <v>1472.7</v>
      </c>
      <c r="E90" s="65">
        <f>D90/C90*100</f>
        <v>100</v>
      </c>
      <c r="F90" s="99"/>
      <c r="G90" s="99"/>
      <c r="H90" s="100"/>
    </row>
    <row r="91" spans="1:8" s="19" customFormat="1" ht="15.75">
      <c r="A91" s="92"/>
      <c r="B91" s="102" t="s">
        <v>25</v>
      </c>
      <c r="C91" s="88"/>
      <c r="D91" s="103"/>
      <c r="E91" s="167">
        <f>(E92+E93+E94+E95+E96+E97+E98+E99+E100+E101+E102+E103)/12</f>
        <v>108.48711529673561</v>
      </c>
      <c r="F91" s="45"/>
      <c r="G91" s="46"/>
      <c r="H91" s="47"/>
    </row>
    <row r="92" spans="1:8" ht="45">
      <c r="A92" s="11">
        <v>1</v>
      </c>
      <c r="B92" s="101" t="s">
        <v>116</v>
      </c>
      <c r="C92" s="104">
        <v>110</v>
      </c>
      <c r="D92" s="104">
        <v>110</v>
      </c>
      <c r="E92" s="65">
        <f aca="true" t="shared" si="3" ref="E92:E102">D92/C92*100</f>
        <v>100</v>
      </c>
      <c r="F92" s="45"/>
      <c r="G92" s="46"/>
      <c r="H92" s="47"/>
    </row>
    <row r="93" spans="1:8" ht="24.75" customHeight="1">
      <c r="A93" s="11">
        <v>2</v>
      </c>
      <c r="B93" s="105" t="s">
        <v>117</v>
      </c>
      <c r="C93" s="80">
        <v>102.2</v>
      </c>
      <c r="D93" s="80">
        <v>102.2</v>
      </c>
      <c r="E93" s="65">
        <f t="shared" si="3"/>
        <v>100</v>
      </c>
      <c r="F93" s="45"/>
      <c r="G93" s="46"/>
      <c r="H93" s="47"/>
    </row>
    <row r="94" spans="1:8" ht="30">
      <c r="A94" s="11">
        <v>3</v>
      </c>
      <c r="B94" s="106" t="s">
        <v>118</v>
      </c>
      <c r="C94" s="107">
        <v>125</v>
      </c>
      <c r="D94" s="104">
        <v>125</v>
      </c>
      <c r="E94" s="65">
        <f t="shared" si="3"/>
        <v>100</v>
      </c>
      <c r="F94" s="45"/>
      <c r="G94" s="46"/>
      <c r="H94" s="47"/>
    </row>
    <row r="95" spans="1:8" ht="15">
      <c r="A95" s="13">
        <v>4</v>
      </c>
      <c r="B95" s="108" t="s">
        <v>119</v>
      </c>
      <c r="C95" s="104">
        <v>105</v>
      </c>
      <c r="D95" s="104">
        <v>105</v>
      </c>
      <c r="E95" s="165">
        <f t="shared" si="3"/>
        <v>100</v>
      </c>
      <c r="F95" s="45"/>
      <c r="G95" s="46"/>
      <c r="H95" s="47"/>
    </row>
    <row r="96" spans="1:8" ht="45">
      <c r="A96" s="11">
        <v>5</v>
      </c>
      <c r="B96" s="106" t="s">
        <v>120</v>
      </c>
      <c r="C96" s="107">
        <v>38</v>
      </c>
      <c r="D96" s="107">
        <v>65</v>
      </c>
      <c r="E96" s="65">
        <f t="shared" si="3"/>
        <v>171.05263157894737</v>
      </c>
      <c r="F96" s="45"/>
      <c r="G96" s="46"/>
      <c r="H96" s="47"/>
    </row>
    <row r="97" spans="1:8" ht="45">
      <c r="A97" s="11">
        <v>6</v>
      </c>
      <c r="B97" s="101" t="s">
        <v>121</v>
      </c>
      <c r="C97" s="107">
        <v>90</v>
      </c>
      <c r="D97" s="107">
        <v>90</v>
      </c>
      <c r="E97" s="65">
        <f t="shared" si="3"/>
        <v>100</v>
      </c>
      <c r="F97" s="45"/>
      <c r="G97" s="46"/>
      <c r="H97" s="47"/>
    </row>
    <row r="98" spans="1:8" ht="35.25" customHeight="1">
      <c r="A98" s="13">
        <v>7</v>
      </c>
      <c r="B98" s="83" t="s">
        <v>122</v>
      </c>
      <c r="C98" s="79">
        <v>357</v>
      </c>
      <c r="D98" s="79">
        <v>357</v>
      </c>
      <c r="E98" s="65">
        <f t="shared" si="3"/>
        <v>100</v>
      </c>
      <c r="F98" s="45"/>
      <c r="G98" s="46"/>
      <c r="H98" s="47"/>
    </row>
    <row r="99" spans="1:8" ht="45">
      <c r="A99" s="13">
        <v>8</v>
      </c>
      <c r="B99" s="101" t="s">
        <v>123</v>
      </c>
      <c r="C99" s="107">
        <v>10</v>
      </c>
      <c r="D99" s="107">
        <v>13</v>
      </c>
      <c r="E99" s="65">
        <f t="shared" si="3"/>
        <v>130</v>
      </c>
      <c r="F99" s="45"/>
      <c r="G99" s="46"/>
      <c r="H99" s="47"/>
    </row>
    <row r="100" spans="1:8" ht="30">
      <c r="A100" s="13">
        <v>9</v>
      </c>
      <c r="B100" s="106" t="s">
        <v>124</v>
      </c>
      <c r="C100" s="79">
        <v>120</v>
      </c>
      <c r="D100" s="79">
        <v>120</v>
      </c>
      <c r="E100" s="65">
        <f t="shared" si="3"/>
        <v>100</v>
      </c>
      <c r="F100" s="45"/>
      <c r="G100" s="46"/>
      <c r="H100" s="47"/>
    </row>
    <row r="101" spans="1:8" ht="48.75" customHeight="1">
      <c r="A101" s="13">
        <v>10</v>
      </c>
      <c r="B101" s="85" t="s">
        <v>125</v>
      </c>
      <c r="C101" s="79">
        <v>88.3</v>
      </c>
      <c r="D101" s="107">
        <v>89</v>
      </c>
      <c r="E101" s="65">
        <f t="shared" si="3"/>
        <v>100.79275198187996</v>
      </c>
      <c r="F101" s="45"/>
      <c r="G101" s="46"/>
      <c r="H101" s="47"/>
    </row>
    <row r="102" spans="1:8" ht="30">
      <c r="A102" s="13">
        <v>11</v>
      </c>
      <c r="B102" s="83" t="s">
        <v>126</v>
      </c>
      <c r="C102" s="79">
        <v>55</v>
      </c>
      <c r="D102" s="79">
        <v>55</v>
      </c>
      <c r="E102" s="65">
        <f t="shared" si="3"/>
        <v>100</v>
      </c>
      <c r="F102" s="45"/>
      <c r="G102" s="46"/>
      <c r="H102" s="47"/>
    </row>
    <row r="103" spans="1:8" ht="30">
      <c r="A103" s="13">
        <v>12</v>
      </c>
      <c r="B103" s="101" t="s">
        <v>127</v>
      </c>
      <c r="C103" s="80">
        <v>100</v>
      </c>
      <c r="D103" s="80">
        <v>100</v>
      </c>
      <c r="E103" s="65">
        <f>D103/C103*100</f>
        <v>100</v>
      </c>
      <c r="F103" s="45"/>
      <c r="G103" s="46"/>
      <c r="H103" s="47"/>
    </row>
    <row r="104" spans="1:8" ht="48.75" customHeight="1">
      <c r="A104" s="17"/>
      <c r="B104" s="67" t="s">
        <v>1</v>
      </c>
      <c r="C104" s="231" t="s">
        <v>23</v>
      </c>
      <c r="D104" s="232"/>
      <c r="E104" s="166">
        <f>E88-E91</f>
        <v>-7.918933478553797</v>
      </c>
      <c r="F104" s="45"/>
      <c r="G104" s="46"/>
      <c r="H104" s="47"/>
    </row>
    <row r="105" spans="1:8" s="19" customFormat="1" ht="28.5">
      <c r="A105" s="21" t="s">
        <v>19</v>
      </c>
      <c r="B105" s="109" t="s">
        <v>71</v>
      </c>
      <c r="C105" s="80"/>
      <c r="D105" s="80"/>
      <c r="E105" s="54"/>
      <c r="F105" s="200">
        <v>918.8</v>
      </c>
      <c r="G105" s="211">
        <v>918.2</v>
      </c>
      <c r="H105" s="163">
        <f>G105/F105*100</f>
        <v>99.93469743143231</v>
      </c>
    </row>
    <row r="106" spans="1:8" s="19" customFormat="1" ht="15.75">
      <c r="A106" s="81"/>
      <c r="B106" s="97" t="s">
        <v>24</v>
      </c>
      <c r="C106" s="110"/>
      <c r="D106" s="110"/>
      <c r="E106" s="164">
        <f>(E107+E108+E109+E110+E111+E112+E113+E114)/8</f>
        <v>113.56041356763718</v>
      </c>
      <c r="F106" s="45"/>
      <c r="G106" s="46"/>
      <c r="H106" s="47"/>
    </row>
    <row r="107" spans="1:8" ht="31.5" customHeight="1">
      <c r="A107" s="13">
        <v>1</v>
      </c>
      <c r="B107" s="111" t="s">
        <v>39</v>
      </c>
      <c r="C107" s="60">
        <v>103.6</v>
      </c>
      <c r="D107" s="50">
        <v>112.9</v>
      </c>
      <c r="E107" s="65">
        <f aca="true" t="shared" si="4" ref="E107:E114">D107/C107*100</f>
        <v>108.976833976834</v>
      </c>
      <c r="F107" s="68"/>
      <c r="G107" s="69"/>
      <c r="H107" s="70"/>
    </row>
    <row r="108" spans="1:8" ht="30">
      <c r="A108" s="11">
        <v>2</v>
      </c>
      <c r="B108" s="111" t="s">
        <v>128</v>
      </c>
      <c r="C108" s="49">
        <v>101</v>
      </c>
      <c r="D108" s="53">
        <v>117</v>
      </c>
      <c r="E108" s="65">
        <f t="shared" si="4"/>
        <v>115.84158415841583</v>
      </c>
      <c r="F108" s="45"/>
      <c r="G108" s="46"/>
      <c r="H108" s="47"/>
    </row>
    <row r="109" spans="1:8" ht="30">
      <c r="A109" s="11">
        <v>3</v>
      </c>
      <c r="B109" s="111" t="s">
        <v>129</v>
      </c>
      <c r="C109" s="60">
        <v>102.4</v>
      </c>
      <c r="D109" s="50">
        <v>102.4</v>
      </c>
      <c r="E109" s="65">
        <f t="shared" si="4"/>
        <v>100</v>
      </c>
      <c r="F109" s="45"/>
      <c r="G109" s="46"/>
      <c r="H109" s="47"/>
    </row>
    <row r="110" spans="1:8" ht="30">
      <c r="A110" s="11">
        <v>4</v>
      </c>
      <c r="B110" s="112" t="s">
        <v>130</v>
      </c>
      <c r="C110" s="60">
        <v>17.7</v>
      </c>
      <c r="D110" s="50">
        <v>21.4</v>
      </c>
      <c r="E110" s="65">
        <f t="shared" si="4"/>
        <v>120.90395480225989</v>
      </c>
      <c r="F110" s="45"/>
      <c r="G110" s="46"/>
      <c r="H110" s="47"/>
    </row>
    <row r="111" spans="1:8" ht="30">
      <c r="A111" s="11">
        <v>5</v>
      </c>
      <c r="B111" s="101" t="s">
        <v>131</v>
      </c>
      <c r="C111" s="60">
        <v>29059</v>
      </c>
      <c r="D111" s="50">
        <v>34085</v>
      </c>
      <c r="E111" s="65">
        <f t="shared" si="4"/>
        <v>117.2958463814997</v>
      </c>
      <c r="F111" s="45"/>
      <c r="G111" s="46"/>
      <c r="H111" s="47"/>
    </row>
    <row r="112" spans="1:8" ht="30.75" customHeight="1">
      <c r="A112" s="11">
        <v>6</v>
      </c>
      <c r="B112" s="83" t="s">
        <v>132</v>
      </c>
      <c r="C112" s="60">
        <v>29.26</v>
      </c>
      <c r="D112" s="50">
        <v>28.4</v>
      </c>
      <c r="E112" s="65">
        <f t="shared" si="4"/>
        <v>97.06083390293915</v>
      </c>
      <c r="F112" s="45"/>
      <c r="G112" s="46"/>
      <c r="H112" s="47"/>
    </row>
    <row r="113" spans="1:8" ht="45">
      <c r="A113" s="11">
        <v>7</v>
      </c>
      <c r="B113" s="113" t="s">
        <v>134</v>
      </c>
      <c r="C113" s="50">
        <v>37.6</v>
      </c>
      <c r="D113" s="50">
        <v>55.8</v>
      </c>
      <c r="E113" s="65">
        <f t="shared" si="4"/>
        <v>148.40425531914892</v>
      </c>
      <c r="F113" s="45"/>
      <c r="G113" s="46"/>
      <c r="H113" s="47"/>
    </row>
    <row r="114" spans="1:8" ht="22.5" customHeight="1">
      <c r="A114" s="11">
        <v>8</v>
      </c>
      <c r="B114" s="85" t="s">
        <v>133</v>
      </c>
      <c r="C114" s="50">
        <v>272</v>
      </c>
      <c r="D114" s="50">
        <v>272</v>
      </c>
      <c r="E114" s="65">
        <f t="shared" si="4"/>
        <v>100</v>
      </c>
      <c r="F114" s="45"/>
      <c r="G114" s="46"/>
      <c r="H114" s="47"/>
    </row>
    <row r="115" spans="1:8" s="19" customFormat="1" ht="15.75">
      <c r="A115" s="13"/>
      <c r="B115" s="56" t="s">
        <v>25</v>
      </c>
      <c r="C115" s="88"/>
      <c r="D115" s="88"/>
      <c r="E115" s="164">
        <f>(E116+E117+E118+E119+E120+E121+E122+E123+E124)/9</f>
        <v>111.5454473663429</v>
      </c>
      <c r="F115" s="45"/>
      <c r="G115" s="46"/>
      <c r="H115" s="47"/>
    </row>
    <row r="116" spans="1:8" ht="60">
      <c r="A116" s="12">
        <v>1</v>
      </c>
      <c r="B116" s="101" t="s">
        <v>135</v>
      </c>
      <c r="C116" s="107">
        <v>100</v>
      </c>
      <c r="D116" s="104">
        <v>100</v>
      </c>
      <c r="E116" s="65">
        <f aca="true" t="shared" si="5" ref="E116:E124">D116/C116*100</f>
        <v>100</v>
      </c>
      <c r="F116" s="45"/>
      <c r="G116" s="46"/>
      <c r="H116" s="47"/>
    </row>
    <row r="117" spans="1:8" ht="60">
      <c r="A117" s="12">
        <v>2</v>
      </c>
      <c r="B117" s="101" t="s">
        <v>136</v>
      </c>
      <c r="C117" s="107">
        <v>100</v>
      </c>
      <c r="D117" s="104">
        <v>100</v>
      </c>
      <c r="E117" s="65">
        <f t="shared" si="5"/>
        <v>100</v>
      </c>
      <c r="F117" s="45"/>
      <c r="G117" s="46"/>
      <c r="H117" s="47"/>
    </row>
    <row r="118" spans="1:8" ht="45">
      <c r="A118" s="12">
        <v>3</v>
      </c>
      <c r="B118" s="101" t="s">
        <v>137</v>
      </c>
      <c r="C118" s="107">
        <v>100</v>
      </c>
      <c r="D118" s="104">
        <v>100</v>
      </c>
      <c r="E118" s="65">
        <f t="shared" si="5"/>
        <v>100</v>
      </c>
      <c r="F118" s="45"/>
      <c r="G118" s="46"/>
      <c r="H118" s="47"/>
    </row>
    <row r="119" spans="1:8" ht="45.75" thickBot="1">
      <c r="A119" s="12">
        <v>4</v>
      </c>
      <c r="B119" s="101" t="s">
        <v>138</v>
      </c>
      <c r="C119" s="80">
        <v>10</v>
      </c>
      <c r="D119" s="80">
        <v>10</v>
      </c>
      <c r="E119" s="65">
        <f t="shared" si="5"/>
        <v>100</v>
      </c>
      <c r="F119" s="45"/>
      <c r="G119" s="46"/>
      <c r="H119" s="47"/>
    </row>
    <row r="120" spans="1:8" ht="15">
      <c r="A120" s="12">
        <v>5</v>
      </c>
      <c r="B120" s="114" t="s">
        <v>139</v>
      </c>
      <c r="C120" s="80">
        <v>1.47</v>
      </c>
      <c r="D120" s="80">
        <v>2.8</v>
      </c>
      <c r="E120" s="165">
        <f t="shared" si="5"/>
        <v>190.47619047619045</v>
      </c>
      <c r="F120" s="45"/>
      <c r="G120" s="46"/>
      <c r="H120" s="47"/>
    </row>
    <row r="121" spans="1:8" ht="30">
      <c r="A121" s="16">
        <v>6</v>
      </c>
      <c r="B121" s="85" t="s">
        <v>140</v>
      </c>
      <c r="C121" s="80">
        <v>0.7</v>
      </c>
      <c r="D121" s="80">
        <v>0.7</v>
      </c>
      <c r="E121" s="65">
        <f t="shared" si="5"/>
        <v>100</v>
      </c>
      <c r="F121" s="45"/>
      <c r="G121" s="46"/>
      <c r="H121" s="47"/>
    </row>
    <row r="122" spans="1:8" ht="15">
      <c r="A122" s="16">
        <v>7</v>
      </c>
      <c r="B122" s="108" t="s">
        <v>141</v>
      </c>
      <c r="C122" s="80">
        <v>6.7</v>
      </c>
      <c r="D122" s="80">
        <v>7.6</v>
      </c>
      <c r="E122" s="165">
        <f t="shared" si="5"/>
        <v>113.43283582089552</v>
      </c>
      <c r="F122" s="45"/>
      <c r="G122" s="46"/>
      <c r="H122" s="47"/>
    </row>
    <row r="123" spans="1:8" ht="30">
      <c r="A123" s="16">
        <v>8</v>
      </c>
      <c r="B123" s="101" t="s">
        <v>142</v>
      </c>
      <c r="C123" s="80">
        <v>12.77</v>
      </c>
      <c r="D123" s="80">
        <v>12.77</v>
      </c>
      <c r="E123" s="65">
        <f t="shared" si="5"/>
        <v>100</v>
      </c>
      <c r="F123" s="45"/>
      <c r="G123" s="46"/>
      <c r="H123" s="47"/>
    </row>
    <row r="124" spans="1:8" ht="62.25" customHeight="1">
      <c r="A124" s="11">
        <v>9</v>
      </c>
      <c r="B124" s="83" t="s">
        <v>143</v>
      </c>
      <c r="C124" s="104">
        <v>92</v>
      </c>
      <c r="D124" s="104">
        <v>92</v>
      </c>
      <c r="E124" s="65">
        <f t="shared" si="5"/>
        <v>100</v>
      </c>
      <c r="F124" s="45"/>
      <c r="G124" s="46"/>
      <c r="H124" s="47"/>
    </row>
    <row r="125" spans="1:8" ht="49.5" customHeight="1">
      <c r="A125" s="13"/>
      <c r="B125" s="115" t="s">
        <v>1</v>
      </c>
      <c r="C125" s="231" t="s">
        <v>23</v>
      </c>
      <c r="D125" s="232"/>
      <c r="E125" s="169">
        <f>E106-E115</f>
        <v>2.0149662012942855</v>
      </c>
      <c r="F125" s="45"/>
      <c r="G125" s="46"/>
      <c r="H125" s="47"/>
    </row>
    <row r="126" spans="1:8" s="19" customFormat="1" ht="42.75">
      <c r="A126" s="93" t="s">
        <v>7</v>
      </c>
      <c r="B126" s="71" t="s">
        <v>72</v>
      </c>
      <c r="C126" s="94"/>
      <c r="D126" s="46"/>
      <c r="E126" s="41"/>
      <c r="F126" s="209">
        <v>26262.8</v>
      </c>
      <c r="G126" s="209">
        <v>26230.9</v>
      </c>
      <c r="H126" s="177">
        <f>G126/F126*100</f>
        <v>99.87853541891954</v>
      </c>
    </row>
    <row r="127" spans="1:8" s="19" customFormat="1" ht="15.75">
      <c r="A127" s="116"/>
      <c r="B127" s="97" t="s">
        <v>24</v>
      </c>
      <c r="C127" s="98"/>
      <c r="D127" s="98"/>
      <c r="E127" s="164">
        <f>(E128+E129+E130+E131)/4</f>
        <v>100</v>
      </c>
      <c r="F127" s="99"/>
      <c r="G127" s="99"/>
      <c r="H127" s="100"/>
    </row>
    <row r="128" spans="1:8" ht="65.25" customHeight="1">
      <c r="A128" s="13">
        <v>1</v>
      </c>
      <c r="B128" s="85" t="s">
        <v>144</v>
      </c>
      <c r="C128" s="104">
        <v>0</v>
      </c>
      <c r="D128" s="80">
        <v>0</v>
      </c>
      <c r="E128" s="65">
        <v>100</v>
      </c>
      <c r="F128" s="99"/>
      <c r="G128" s="99"/>
      <c r="H128" s="117"/>
    </row>
    <row r="129" spans="1:8" ht="60">
      <c r="A129" s="11">
        <v>2</v>
      </c>
      <c r="B129" s="106" t="s">
        <v>145</v>
      </c>
      <c r="C129" s="104">
        <v>0</v>
      </c>
      <c r="D129" s="80">
        <v>0</v>
      </c>
      <c r="E129" s="65">
        <v>100</v>
      </c>
      <c r="F129" s="99"/>
      <c r="G129" s="99"/>
      <c r="H129" s="100"/>
    </row>
    <row r="130" spans="1:8" ht="79.5" customHeight="1">
      <c r="A130" s="11">
        <v>3</v>
      </c>
      <c r="B130" s="85" t="s">
        <v>146</v>
      </c>
      <c r="C130" s="80">
        <v>0</v>
      </c>
      <c r="D130" s="80">
        <v>0</v>
      </c>
      <c r="E130" s="65">
        <v>100</v>
      </c>
      <c r="F130" s="99"/>
      <c r="G130" s="99"/>
      <c r="H130" s="100"/>
    </row>
    <row r="131" spans="1:8" ht="59.25" customHeight="1">
      <c r="A131" s="11">
        <v>4</v>
      </c>
      <c r="B131" s="85" t="s">
        <v>147</v>
      </c>
      <c r="C131" s="80">
        <v>0</v>
      </c>
      <c r="D131" s="80">
        <v>0</v>
      </c>
      <c r="E131" s="65">
        <v>100</v>
      </c>
      <c r="F131" s="99"/>
      <c r="G131" s="99"/>
      <c r="H131" s="100"/>
    </row>
    <row r="132" spans="1:8" s="19" customFormat="1" ht="15.75">
      <c r="A132" s="92"/>
      <c r="B132" s="118" t="s">
        <v>25</v>
      </c>
      <c r="C132" s="119"/>
      <c r="D132" s="103"/>
      <c r="E132" s="164">
        <f>(E133+E134+E135+E136+E137+E138+E139+E140+E141+E142+E143+E144+E145+E146+E147)/15</f>
        <v>99.82541222114452</v>
      </c>
      <c r="F132" s="45"/>
      <c r="G132" s="46"/>
      <c r="H132" s="47"/>
    </row>
    <row r="133" spans="1:8" ht="45.75" customHeight="1">
      <c r="A133" s="11">
        <v>1</v>
      </c>
      <c r="B133" s="85" t="s">
        <v>148</v>
      </c>
      <c r="C133" s="80">
        <v>103.1</v>
      </c>
      <c r="D133" s="80">
        <v>100.4</v>
      </c>
      <c r="E133" s="65">
        <f aca="true" t="shared" si="6" ref="E133:E147">D133/C133*100</f>
        <v>97.38118331716781</v>
      </c>
      <c r="F133" s="45"/>
      <c r="G133" s="46"/>
      <c r="H133" s="47"/>
    </row>
    <row r="134" spans="1:8" ht="60">
      <c r="A134" s="11">
        <v>2</v>
      </c>
      <c r="B134" s="83" t="s">
        <v>149</v>
      </c>
      <c r="C134" s="80">
        <v>0</v>
      </c>
      <c r="D134" s="80">
        <v>0</v>
      </c>
      <c r="E134" s="65">
        <v>100</v>
      </c>
      <c r="F134" s="45"/>
      <c r="G134" s="46"/>
      <c r="H134" s="47"/>
    </row>
    <row r="135" spans="1:8" ht="96.75" customHeight="1">
      <c r="A135" s="11">
        <v>3</v>
      </c>
      <c r="B135" s="85" t="s">
        <v>150</v>
      </c>
      <c r="C135" s="80">
        <v>0</v>
      </c>
      <c r="D135" s="80">
        <v>0</v>
      </c>
      <c r="E135" s="65">
        <v>100</v>
      </c>
      <c r="F135" s="45"/>
      <c r="G135" s="46"/>
      <c r="H135" s="47"/>
    </row>
    <row r="136" spans="1:8" ht="33" customHeight="1">
      <c r="A136" s="13">
        <v>4</v>
      </c>
      <c r="B136" s="83" t="s">
        <v>151</v>
      </c>
      <c r="C136" s="80">
        <v>0</v>
      </c>
      <c r="D136" s="80">
        <v>0</v>
      </c>
      <c r="E136" s="65">
        <v>100</v>
      </c>
      <c r="F136" s="45"/>
      <c r="G136" s="46"/>
      <c r="H136" s="47"/>
    </row>
    <row r="137" spans="1:8" ht="48" customHeight="1">
      <c r="A137" s="11">
        <v>5</v>
      </c>
      <c r="B137" s="85" t="s">
        <v>152</v>
      </c>
      <c r="C137" s="80">
        <v>0</v>
      </c>
      <c r="D137" s="79">
        <v>0</v>
      </c>
      <c r="E137" s="65">
        <v>100</v>
      </c>
      <c r="F137" s="45"/>
      <c r="G137" s="46"/>
      <c r="H137" s="47"/>
    </row>
    <row r="138" spans="1:8" ht="30">
      <c r="A138" s="11">
        <v>6</v>
      </c>
      <c r="B138" s="106" t="s">
        <v>153</v>
      </c>
      <c r="C138" s="79">
        <v>0</v>
      </c>
      <c r="D138" s="79">
        <v>0</v>
      </c>
      <c r="E138" s="65">
        <v>100</v>
      </c>
      <c r="F138" s="45"/>
      <c r="G138" s="46"/>
      <c r="H138" s="47"/>
    </row>
    <row r="139" spans="1:8" ht="60" customHeight="1">
      <c r="A139" s="11">
        <v>7</v>
      </c>
      <c r="B139" s="85" t="s">
        <v>154</v>
      </c>
      <c r="C139" s="79">
        <v>0</v>
      </c>
      <c r="D139" s="79">
        <v>0</v>
      </c>
      <c r="E139" s="65">
        <v>100</v>
      </c>
      <c r="F139" s="45"/>
      <c r="G139" s="46"/>
      <c r="H139" s="47"/>
    </row>
    <row r="140" spans="1:8" ht="78.75" customHeight="1">
      <c r="A140" s="13">
        <v>8</v>
      </c>
      <c r="B140" s="83" t="s">
        <v>155</v>
      </c>
      <c r="C140" s="80">
        <v>1</v>
      </c>
      <c r="D140" s="80">
        <v>1</v>
      </c>
      <c r="E140" s="65">
        <f t="shared" si="6"/>
        <v>100</v>
      </c>
      <c r="F140" s="45"/>
      <c r="G140" s="46"/>
      <c r="H140" s="47"/>
    </row>
    <row r="141" spans="1:8" ht="95.25" customHeight="1">
      <c r="A141" s="13">
        <v>9</v>
      </c>
      <c r="B141" s="101" t="s">
        <v>156</v>
      </c>
      <c r="C141" s="80">
        <v>100</v>
      </c>
      <c r="D141" s="80">
        <v>100</v>
      </c>
      <c r="E141" s="65">
        <f t="shared" si="6"/>
        <v>100</v>
      </c>
      <c r="F141" s="45"/>
      <c r="G141" s="46"/>
      <c r="H141" s="47"/>
    </row>
    <row r="142" spans="1:8" ht="105" customHeight="1">
      <c r="A142" s="13">
        <v>10</v>
      </c>
      <c r="B142" s="83" t="s">
        <v>157</v>
      </c>
      <c r="C142" s="80">
        <v>100</v>
      </c>
      <c r="D142" s="80">
        <v>100</v>
      </c>
      <c r="E142" s="65">
        <v>100</v>
      </c>
      <c r="F142" s="45"/>
      <c r="G142" s="46"/>
      <c r="H142" s="47"/>
    </row>
    <row r="143" spans="1:8" ht="128.25" customHeight="1">
      <c r="A143" s="13">
        <v>11</v>
      </c>
      <c r="B143" s="85" t="s">
        <v>158</v>
      </c>
      <c r="C143" s="80">
        <v>100</v>
      </c>
      <c r="D143" s="80">
        <v>100</v>
      </c>
      <c r="E143" s="65">
        <v>100</v>
      </c>
      <c r="F143" s="45"/>
      <c r="G143" s="46"/>
      <c r="H143" s="47"/>
    </row>
    <row r="144" spans="1:8" ht="90.75" customHeight="1">
      <c r="A144" s="13">
        <v>12</v>
      </c>
      <c r="B144" s="85" t="s">
        <v>159</v>
      </c>
      <c r="C144" s="80">
        <v>100</v>
      </c>
      <c r="D144" s="80">
        <v>100</v>
      </c>
      <c r="E144" s="65">
        <f t="shared" si="6"/>
        <v>100</v>
      </c>
      <c r="F144" s="45"/>
      <c r="G144" s="46"/>
      <c r="H144" s="47"/>
    </row>
    <row r="145" spans="1:8" ht="90" customHeight="1">
      <c r="A145" s="13">
        <v>13</v>
      </c>
      <c r="B145" s="83" t="s">
        <v>160</v>
      </c>
      <c r="C145" s="80">
        <v>100</v>
      </c>
      <c r="D145" s="80">
        <v>100</v>
      </c>
      <c r="E145" s="65">
        <f t="shared" si="6"/>
        <v>100</v>
      </c>
      <c r="F145" s="45"/>
      <c r="G145" s="46"/>
      <c r="H145" s="47"/>
    </row>
    <row r="146" spans="1:8" ht="75.75" customHeight="1">
      <c r="A146" s="13">
        <v>14</v>
      </c>
      <c r="B146" s="85" t="s">
        <v>161</v>
      </c>
      <c r="C146" s="80">
        <v>100</v>
      </c>
      <c r="D146" s="80">
        <v>100</v>
      </c>
      <c r="E146" s="65">
        <f t="shared" si="6"/>
        <v>100</v>
      </c>
      <c r="F146" s="45"/>
      <c r="G146" s="46"/>
      <c r="H146" s="47"/>
    </row>
    <row r="147" spans="1:8" ht="92.25" customHeight="1">
      <c r="A147" s="20">
        <v>15</v>
      </c>
      <c r="B147" s="85" t="s">
        <v>162</v>
      </c>
      <c r="C147" s="120">
        <v>100</v>
      </c>
      <c r="D147" s="120">
        <v>100</v>
      </c>
      <c r="E147" s="65">
        <f t="shared" si="6"/>
        <v>100</v>
      </c>
      <c r="F147" s="45"/>
      <c r="G147" s="46"/>
      <c r="H147" s="47"/>
    </row>
    <row r="148" spans="1:8" ht="47.25" customHeight="1">
      <c r="A148" s="15"/>
      <c r="B148" s="67" t="s">
        <v>1</v>
      </c>
      <c r="C148" s="231" t="s">
        <v>23</v>
      </c>
      <c r="D148" s="232"/>
      <c r="E148" s="169">
        <f>E127-E132</f>
        <v>0.17458777885548216</v>
      </c>
      <c r="F148" s="45"/>
      <c r="G148" s="46"/>
      <c r="H148" s="47"/>
    </row>
    <row r="149" spans="1:8" s="19" customFormat="1" ht="37.5" customHeight="1">
      <c r="A149" s="121" t="s">
        <v>8</v>
      </c>
      <c r="B149" s="122" t="s">
        <v>36</v>
      </c>
      <c r="C149" s="45"/>
      <c r="D149" s="46"/>
      <c r="E149" s="41"/>
      <c r="F149" s="194">
        <v>1456</v>
      </c>
      <c r="G149" s="195">
        <v>0</v>
      </c>
      <c r="H149" s="172">
        <f>G149/F149*100</f>
        <v>0</v>
      </c>
    </row>
    <row r="150" spans="1:8" s="19" customFormat="1" ht="15.75">
      <c r="A150" s="42"/>
      <c r="B150" s="43" t="s">
        <v>24</v>
      </c>
      <c r="C150" s="98"/>
      <c r="D150" s="98"/>
      <c r="E150" s="164">
        <f>E151</f>
        <v>100</v>
      </c>
      <c r="F150" s="45"/>
      <c r="G150" s="46"/>
      <c r="H150" s="47"/>
    </row>
    <row r="151" spans="1:8" ht="46.5" customHeight="1">
      <c r="A151" s="13">
        <v>1</v>
      </c>
      <c r="B151" s="61" t="s">
        <v>256</v>
      </c>
      <c r="C151" s="80">
        <v>63.1</v>
      </c>
      <c r="D151" s="80">
        <v>63.1</v>
      </c>
      <c r="E151" s="65">
        <f>D151/C151*100</f>
        <v>100</v>
      </c>
      <c r="F151" s="45"/>
      <c r="G151" s="46"/>
      <c r="H151" s="47"/>
    </row>
    <row r="152" spans="1:8" s="19" customFormat="1" ht="16.5" thickBot="1">
      <c r="A152" s="92"/>
      <c r="B152" s="118" t="s">
        <v>25</v>
      </c>
      <c r="C152" s="119"/>
      <c r="D152" s="103"/>
      <c r="E152" s="164">
        <f>(E153+E154+E155+E156+E157+E158+E159)/7</f>
        <v>100</v>
      </c>
      <c r="F152" s="45"/>
      <c r="G152" s="46"/>
      <c r="H152" s="47"/>
    </row>
    <row r="153" spans="1:8" ht="45.75" thickBot="1">
      <c r="A153" s="11">
        <v>1</v>
      </c>
      <c r="B153" s="159" t="s">
        <v>257</v>
      </c>
      <c r="C153" s="79">
        <v>0</v>
      </c>
      <c r="D153" s="79">
        <v>0</v>
      </c>
      <c r="E153" s="65">
        <v>100</v>
      </c>
      <c r="F153" s="45"/>
      <c r="G153" s="46"/>
      <c r="H153" s="47"/>
    </row>
    <row r="154" spans="1:8" ht="45.75" thickBot="1">
      <c r="A154" s="11">
        <v>2</v>
      </c>
      <c r="B154" s="160" t="s">
        <v>258</v>
      </c>
      <c r="C154" s="80">
        <v>0</v>
      </c>
      <c r="D154" s="80">
        <v>0</v>
      </c>
      <c r="E154" s="65">
        <v>100</v>
      </c>
      <c r="F154" s="45"/>
      <c r="G154" s="46"/>
      <c r="H154" s="47"/>
    </row>
    <row r="155" spans="1:8" ht="30.75" thickBot="1">
      <c r="A155" s="11">
        <v>3</v>
      </c>
      <c r="B155" s="59" t="s">
        <v>259</v>
      </c>
      <c r="C155" s="80">
        <v>0</v>
      </c>
      <c r="D155" s="80">
        <v>0</v>
      </c>
      <c r="E155" s="65">
        <v>100</v>
      </c>
      <c r="F155" s="45"/>
      <c r="G155" s="46"/>
      <c r="H155" s="47"/>
    </row>
    <row r="156" spans="1:8" ht="30.75" thickBot="1">
      <c r="A156" s="11">
        <v>4</v>
      </c>
      <c r="B156" s="159" t="s">
        <v>260</v>
      </c>
      <c r="C156" s="80">
        <v>1</v>
      </c>
      <c r="D156" s="80">
        <v>1</v>
      </c>
      <c r="E156" s="65">
        <f>D156/C156*100</f>
        <v>100</v>
      </c>
      <c r="F156" s="45"/>
      <c r="G156" s="46"/>
      <c r="H156" s="47"/>
    </row>
    <row r="157" spans="1:8" ht="60.75" thickBot="1">
      <c r="A157" s="11">
        <v>5</v>
      </c>
      <c r="B157" s="160" t="s">
        <v>261</v>
      </c>
      <c r="C157" s="80">
        <v>8.9</v>
      </c>
      <c r="D157" s="206">
        <v>8.9</v>
      </c>
      <c r="E157" s="65">
        <f>D157/C157*100</f>
        <v>100</v>
      </c>
      <c r="F157" s="45"/>
      <c r="G157" s="46"/>
      <c r="H157" s="47"/>
    </row>
    <row r="158" spans="1:8" ht="45.75" thickBot="1">
      <c r="A158" s="11">
        <v>6</v>
      </c>
      <c r="B158" s="159" t="s">
        <v>262</v>
      </c>
      <c r="C158" s="80">
        <v>8.9</v>
      </c>
      <c r="D158" s="206">
        <v>8.9</v>
      </c>
      <c r="E158" s="65">
        <f>D158/C158*100</f>
        <v>100</v>
      </c>
      <c r="F158" s="45"/>
      <c r="G158" s="46"/>
      <c r="H158" s="47"/>
    </row>
    <row r="159" spans="1:8" ht="30.75" customHeight="1" thickBot="1">
      <c r="A159" s="11">
        <v>7</v>
      </c>
      <c r="B159" s="160" t="s">
        <v>263</v>
      </c>
      <c r="C159" s="80">
        <v>80</v>
      </c>
      <c r="D159" s="80">
        <v>80</v>
      </c>
      <c r="E159" s="65">
        <f>D159/C159*100</f>
        <v>100</v>
      </c>
      <c r="F159" s="45"/>
      <c r="G159" s="46"/>
      <c r="H159" s="47"/>
    </row>
    <row r="160" spans="1:8" ht="48.75" customHeight="1">
      <c r="A160" s="13"/>
      <c r="B160" s="67" t="s">
        <v>1</v>
      </c>
      <c r="C160" s="231" t="s">
        <v>23</v>
      </c>
      <c r="D160" s="232"/>
      <c r="E160" s="169">
        <f>E150-E152</f>
        <v>0</v>
      </c>
      <c r="F160" s="45"/>
      <c r="G160" s="46"/>
      <c r="H160" s="47"/>
    </row>
    <row r="161" spans="1:8" s="19" customFormat="1" ht="47.25" customHeight="1">
      <c r="A161" s="93" t="s">
        <v>9</v>
      </c>
      <c r="B161" s="71" t="s">
        <v>73</v>
      </c>
      <c r="C161" s="94"/>
      <c r="D161" s="46"/>
      <c r="E161" s="41"/>
      <c r="F161" s="210">
        <v>3035.3</v>
      </c>
      <c r="G161" s="209">
        <v>3035.3</v>
      </c>
      <c r="H161" s="171">
        <f>G161/F161*100</f>
        <v>100</v>
      </c>
    </row>
    <row r="162" spans="1:8" s="19" customFormat="1" ht="15.75">
      <c r="A162" s="116"/>
      <c r="B162" s="97" t="s">
        <v>24</v>
      </c>
      <c r="C162" s="98"/>
      <c r="D162" s="98"/>
      <c r="E162" s="164">
        <f>(E163+E164+E165+E166)/4</f>
        <v>91.6675</v>
      </c>
      <c r="F162" s="99"/>
      <c r="G162" s="99"/>
      <c r="H162" s="100"/>
    </row>
    <row r="163" spans="1:8" ht="34.5" customHeight="1">
      <c r="A163" s="13">
        <v>1</v>
      </c>
      <c r="B163" s="85" t="s">
        <v>164</v>
      </c>
      <c r="C163" s="80">
        <v>100</v>
      </c>
      <c r="D163" s="80">
        <v>100</v>
      </c>
      <c r="E163" s="65">
        <f>D163/C163*100</f>
        <v>100</v>
      </c>
      <c r="F163" s="99"/>
      <c r="G163" s="99"/>
      <c r="H163" s="117"/>
    </row>
    <row r="164" spans="1:8" ht="45">
      <c r="A164" s="11">
        <v>2</v>
      </c>
      <c r="B164" s="83" t="s">
        <v>165</v>
      </c>
      <c r="C164" s="80">
        <v>16</v>
      </c>
      <c r="D164" s="80">
        <v>24</v>
      </c>
      <c r="E164" s="65">
        <v>66.67</v>
      </c>
      <c r="F164" s="99"/>
      <c r="G164" s="99"/>
      <c r="H164" s="100"/>
    </row>
    <row r="165" spans="1:8" ht="45" customHeight="1">
      <c r="A165" s="11">
        <v>3</v>
      </c>
      <c r="B165" s="85" t="s">
        <v>166</v>
      </c>
      <c r="C165" s="80">
        <v>8</v>
      </c>
      <c r="D165" s="80">
        <v>0</v>
      </c>
      <c r="E165" s="65">
        <v>100</v>
      </c>
      <c r="F165" s="99"/>
      <c r="G165" s="99"/>
      <c r="H165" s="100"/>
    </row>
    <row r="166" spans="1:8" ht="60.75" customHeight="1">
      <c r="A166" s="11">
        <v>4</v>
      </c>
      <c r="B166" s="85" t="s">
        <v>167</v>
      </c>
      <c r="C166" s="80">
        <v>100</v>
      </c>
      <c r="D166" s="80">
        <v>100</v>
      </c>
      <c r="E166" s="173">
        <v>100</v>
      </c>
      <c r="F166" s="99"/>
      <c r="G166" s="137"/>
      <c r="H166" s="100"/>
    </row>
    <row r="167" spans="1:8" s="19" customFormat="1" ht="16.5" thickBot="1">
      <c r="A167" s="92"/>
      <c r="B167" s="118" t="s">
        <v>25</v>
      </c>
      <c r="C167" s="119"/>
      <c r="D167" s="103"/>
      <c r="E167" s="167">
        <f>(E168+E169+E170+E172+E173+E174+E176+E177+E178+E179+E180+E181+E182+E183+E184+E185+E186+E187+E188+E189+E190+E191+E192+E193)/24</f>
        <v>109.6222972972973</v>
      </c>
      <c r="F167" s="45"/>
      <c r="G167" s="46"/>
      <c r="H167" s="47"/>
    </row>
    <row r="168" spans="1:8" ht="15.75" thickBot="1">
      <c r="A168" s="12">
        <v>1</v>
      </c>
      <c r="B168" s="85" t="s">
        <v>168</v>
      </c>
      <c r="C168" s="139">
        <v>11</v>
      </c>
      <c r="D168" s="80">
        <v>24</v>
      </c>
      <c r="E168" s="65">
        <v>45.8</v>
      </c>
      <c r="F168" s="45"/>
      <c r="G168" s="46"/>
      <c r="H168" s="47"/>
    </row>
    <row r="169" spans="1:8" ht="15">
      <c r="A169" s="11">
        <v>2</v>
      </c>
      <c r="B169" s="136" t="s">
        <v>169</v>
      </c>
      <c r="C169" s="80">
        <v>6</v>
      </c>
      <c r="D169" s="80">
        <v>0</v>
      </c>
      <c r="E169" s="168">
        <v>100</v>
      </c>
      <c r="F169" s="45"/>
      <c r="G169" s="46"/>
      <c r="H169" s="47"/>
    </row>
    <row r="170" spans="1:8" ht="15">
      <c r="A170" s="11">
        <v>3</v>
      </c>
      <c r="B170" s="108" t="s">
        <v>170</v>
      </c>
      <c r="C170" s="80">
        <v>6</v>
      </c>
      <c r="D170" s="80">
        <v>2</v>
      </c>
      <c r="E170" s="168">
        <v>300</v>
      </c>
      <c r="F170" s="45"/>
      <c r="G170" s="46"/>
      <c r="H170" s="47"/>
    </row>
    <row r="171" spans="1:8" ht="35.25" customHeight="1">
      <c r="A171" s="20">
        <v>4</v>
      </c>
      <c r="B171" s="83" t="s">
        <v>171</v>
      </c>
      <c r="C171" s="80"/>
      <c r="D171" s="80"/>
      <c r="E171" s="168"/>
      <c r="F171" s="45"/>
      <c r="G171" s="46"/>
      <c r="H171" s="47"/>
    </row>
    <row r="172" spans="1:8" ht="30">
      <c r="A172" s="13"/>
      <c r="B172" s="85" t="s">
        <v>173</v>
      </c>
      <c r="C172" s="80">
        <v>9.8</v>
      </c>
      <c r="D172" s="79">
        <v>9.8</v>
      </c>
      <c r="E172" s="65">
        <f>D172/C172*100</f>
        <v>100</v>
      </c>
      <c r="F172" s="45"/>
      <c r="G172" s="46"/>
      <c r="H172" s="47"/>
    </row>
    <row r="173" spans="1:8" ht="16.5" thickBot="1">
      <c r="A173" s="11"/>
      <c r="B173" s="33" t="s">
        <v>172</v>
      </c>
      <c r="C173" s="80">
        <v>4.8</v>
      </c>
      <c r="D173" s="79">
        <v>4.8</v>
      </c>
      <c r="E173" s="65">
        <f>D173/C173*100</f>
        <v>100</v>
      </c>
      <c r="F173" s="45"/>
      <c r="G173" s="46"/>
      <c r="H173" s="47"/>
    </row>
    <row r="174" spans="1:8" ht="15.75" thickBot="1">
      <c r="A174" s="11"/>
      <c r="B174" s="138" t="s">
        <v>174</v>
      </c>
      <c r="C174" s="80">
        <v>8.8</v>
      </c>
      <c r="D174" s="79">
        <v>8.8</v>
      </c>
      <c r="E174" s="65">
        <f>D174/C174*100</f>
        <v>100</v>
      </c>
      <c r="F174" s="45"/>
      <c r="G174" s="46"/>
      <c r="H174" s="47"/>
    </row>
    <row r="175" spans="1:8" ht="48.75" customHeight="1" thickBot="1">
      <c r="A175" s="11">
        <v>5</v>
      </c>
      <c r="B175" s="83" t="s">
        <v>175</v>
      </c>
      <c r="C175" s="80"/>
      <c r="D175" s="79"/>
      <c r="E175" s="65"/>
      <c r="F175" s="45"/>
      <c r="G175" s="46"/>
      <c r="H175" s="47"/>
    </row>
    <row r="176" spans="1:8" ht="30.75" thickBot="1">
      <c r="A176" s="20"/>
      <c r="B176" s="138" t="s">
        <v>176</v>
      </c>
      <c r="C176" s="80">
        <v>3.9</v>
      </c>
      <c r="D176" s="79">
        <v>3.9</v>
      </c>
      <c r="E176" s="174">
        <f>1/(D176/C176)*100</f>
        <v>100</v>
      </c>
      <c r="F176" s="45"/>
      <c r="G176" s="46"/>
      <c r="H176" s="47"/>
    </row>
    <row r="177" spans="1:8" ht="30">
      <c r="A177" s="13"/>
      <c r="B177" s="83" t="s">
        <v>177</v>
      </c>
      <c r="C177" s="80">
        <v>35.7</v>
      </c>
      <c r="D177" s="80">
        <v>35.7</v>
      </c>
      <c r="E177" s="174">
        <f>1/(D177/C177)*100</f>
        <v>100</v>
      </c>
      <c r="F177" s="45"/>
      <c r="G177" s="46"/>
      <c r="H177" s="47"/>
    </row>
    <row r="178" spans="1:8" ht="30">
      <c r="A178" s="13"/>
      <c r="B178" s="101" t="s">
        <v>178</v>
      </c>
      <c r="C178" s="80">
        <v>25.3</v>
      </c>
      <c r="D178" s="80">
        <v>25.3</v>
      </c>
      <c r="E178" s="174">
        <f>1/(D178/C178)*100</f>
        <v>100</v>
      </c>
      <c r="F178" s="45"/>
      <c r="G178" s="46"/>
      <c r="H178" s="47"/>
    </row>
    <row r="179" spans="1:8" ht="30">
      <c r="A179" s="20"/>
      <c r="B179" s="83" t="s">
        <v>179</v>
      </c>
      <c r="C179" s="80">
        <v>42.6</v>
      </c>
      <c r="D179" s="80">
        <v>42.6</v>
      </c>
      <c r="E179" s="65">
        <f>D179/C179*100</f>
        <v>100</v>
      </c>
      <c r="F179" s="45"/>
      <c r="G179" s="46"/>
      <c r="H179" s="47"/>
    </row>
    <row r="180" spans="1:8" ht="49.5" customHeight="1">
      <c r="A180" s="13">
        <v>6</v>
      </c>
      <c r="B180" s="85" t="s">
        <v>180</v>
      </c>
      <c r="C180" s="80">
        <v>94.5</v>
      </c>
      <c r="D180" s="80">
        <v>94.5</v>
      </c>
      <c r="E180" s="174">
        <f>1/(D180/C180)*100</f>
        <v>100</v>
      </c>
      <c r="F180" s="45"/>
      <c r="G180" s="46"/>
      <c r="H180" s="47"/>
    </row>
    <row r="181" spans="1:8" ht="61.5" customHeight="1">
      <c r="A181" s="13">
        <v>7</v>
      </c>
      <c r="B181" s="83" t="s">
        <v>181</v>
      </c>
      <c r="C181" s="80">
        <v>90.8</v>
      </c>
      <c r="D181" s="80">
        <v>90.8</v>
      </c>
      <c r="E181" s="174">
        <f>1/(D181/C181)*100</f>
        <v>100</v>
      </c>
      <c r="F181" s="45"/>
      <c r="G181" s="46"/>
      <c r="H181" s="47"/>
    </row>
    <row r="182" spans="1:8" ht="30.75" customHeight="1">
      <c r="A182" s="20">
        <v>8</v>
      </c>
      <c r="B182" s="85" t="s">
        <v>182</v>
      </c>
      <c r="C182" s="80">
        <v>100</v>
      </c>
      <c r="D182" s="80">
        <v>100</v>
      </c>
      <c r="E182" s="174">
        <f>1/(D182/C182)*100</f>
        <v>100</v>
      </c>
      <c r="F182" s="45"/>
      <c r="G182" s="46"/>
      <c r="H182" s="47"/>
    </row>
    <row r="183" spans="1:8" ht="33.75" customHeight="1">
      <c r="A183" s="13">
        <v>9</v>
      </c>
      <c r="B183" s="83" t="s">
        <v>183</v>
      </c>
      <c r="C183" s="80">
        <v>38.8</v>
      </c>
      <c r="D183" s="80">
        <v>38.8</v>
      </c>
      <c r="E183" s="174">
        <f>1/(D183/C183)*100</f>
        <v>100</v>
      </c>
      <c r="F183" s="45"/>
      <c r="G183" s="46"/>
      <c r="H183" s="47"/>
    </row>
    <row r="184" spans="1:8" ht="30.75" customHeight="1">
      <c r="A184" s="13">
        <v>10</v>
      </c>
      <c r="B184" s="29" t="s">
        <v>33</v>
      </c>
      <c r="C184" s="80">
        <v>92</v>
      </c>
      <c r="D184" s="80">
        <v>92</v>
      </c>
      <c r="E184" s="65">
        <f aca="true" t="shared" si="7" ref="E184:E193">D184/C184*100</f>
        <v>100</v>
      </c>
      <c r="F184" s="45"/>
      <c r="G184" s="46"/>
      <c r="H184" s="47"/>
    </row>
    <row r="185" spans="1:8" ht="34.5" customHeight="1">
      <c r="A185" s="20">
        <v>11</v>
      </c>
      <c r="B185" s="30" t="s">
        <v>184</v>
      </c>
      <c r="C185" s="80">
        <v>88</v>
      </c>
      <c r="D185" s="80">
        <v>88</v>
      </c>
      <c r="E185" s="65">
        <f t="shared" si="7"/>
        <v>100</v>
      </c>
      <c r="F185" s="45"/>
      <c r="G185" s="46"/>
      <c r="H185" s="47"/>
    </row>
    <row r="186" spans="1:8" ht="47.25" customHeight="1">
      <c r="A186" s="13">
        <v>12</v>
      </c>
      <c r="B186" s="85" t="s">
        <v>185</v>
      </c>
      <c r="C186" s="80">
        <v>74</v>
      </c>
      <c r="D186" s="80">
        <v>74</v>
      </c>
      <c r="E186" s="65">
        <f t="shared" si="7"/>
        <v>100</v>
      </c>
      <c r="F186" s="45"/>
      <c r="G186" s="46"/>
      <c r="H186" s="47"/>
    </row>
    <row r="187" spans="1:8" ht="47.25" customHeight="1">
      <c r="A187" s="13">
        <v>13</v>
      </c>
      <c r="B187" s="83" t="s">
        <v>186</v>
      </c>
      <c r="C187" s="80">
        <v>29.5</v>
      </c>
      <c r="D187" s="80">
        <v>1.02</v>
      </c>
      <c r="E187" s="65">
        <v>100</v>
      </c>
      <c r="F187" s="45"/>
      <c r="G187" s="46"/>
      <c r="H187" s="47"/>
    </row>
    <row r="188" spans="1:8" ht="24" customHeight="1">
      <c r="A188" s="13">
        <v>14</v>
      </c>
      <c r="B188" s="105" t="s">
        <v>187</v>
      </c>
      <c r="C188" s="80">
        <v>74</v>
      </c>
      <c r="D188" s="80">
        <v>100</v>
      </c>
      <c r="E188" s="174">
        <f>D188/C188*100</f>
        <v>135.13513513513513</v>
      </c>
      <c r="F188" s="45"/>
      <c r="G188" s="46"/>
      <c r="H188" s="47"/>
    </row>
    <row r="189" spans="1:8" ht="63.75" customHeight="1">
      <c r="A189" s="13">
        <v>15</v>
      </c>
      <c r="B189" s="83" t="s">
        <v>188</v>
      </c>
      <c r="C189" s="80">
        <v>88.3</v>
      </c>
      <c r="D189" s="80">
        <v>88.3</v>
      </c>
      <c r="E189" s="174">
        <f t="shared" si="7"/>
        <v>100</v>
      </c>
      <c r="F189" s="45"/>
      <c r="G189" s="46"/>
      <c r="H189" s="47"/>
    </row>
    <row r="190" spans="1:8" ht="45">
      <c r="A190" s="20">
        <v>16</v>
      </c>
      <c r="B190" s="85" t="s">
        <v>189</v>
      </c>
      <c r="C190" s="80">
        <v>2</v>
      </c>
      <c r="D190" s="80">
        <v>3</v>
      </c>
      <c r="E190" s="174">
        <f t="shared" si="7"/>
        <v>150</v>
      </c>
      <c r="F190" s="45"/>
      <c r="G190" s="46"/>
      <c r="H190" s="47"/>
    </row>
    <row r="191" spans="1:8" ht="75">
      <c r="A191" s="20">
        <v>17</v>
      </c>
      <c r="B191" s="83" t="s">
        <v>190</v>
      </c>
      <c r="C191" s="80">
        <v>2</v>
      </c>
      <c r="D191" s="80">
        <v>2</v>
      </c>
      <c r="E191" s="174">
        <f t="shared" si="7"/>
        <v>100</v>
      </c>
      <c r="F191" s="45"/>
      <c r="G191" s="46"/>
      <c r="H191" s="47"/>
    </row>
    <row r="192" spans="1:8" ht="34.5" customHeight="1">
      <c r="A192" s="20">
        <v>18</v>
      </c>
      <c r="B192" s="85" t="s">
        <v>191</v>
      </c>
      <c r="C192" s="80">
        <v>93</v>
      </c>
      <c r="D192" s="80">
        <v>93</v>
      </c>
      <c r="E192" s="174">
        <f t="shared" si="7"/>
        <v>100</v>
      </c>
      <c r="F192" s="45"/>
      <c r="G192" s="46"/>
      <c r="H192" s="47"/>
    </row>
    <row r="193" spans="1:8" ht="60">
      <c r="A193" s="13">
        <v>19</v>
      </c>
      <c r="B193" s="101" t="s">
        <v>192</v>
      </c>
      <c r="C193" s="80">
        <v>20</v>
      </c>
      <c r="D193" s="80">
        <v>20</v>
      </c>
      <c r="E193" s="174">
        <f t="shared" si="7"/>
        <v>100</v>
      </c>
      <c r="F193" s="45"/>
      <c r="G193" s="46"/>
      <c r="H193" s="47"/>
    </row>
    <row r="194" spans="1:8" ht="54.75" customHeight="1">
      <c r="A194" s="13"/>
      <c r="B194" s="67" t="s">
        <v>1</v>
      </c>
      <c r="C194" s="231" t="s">
        <v>23</v>
      </c>
      <c r="D194" s="232"/>
      <c r="E194" s="169">
        <f>E162-E167</f>
        <v>-17.95479729729729</v>
      </c>
      <c r="F194" s="45"/>
      <c r="G194" s="46"/>
      <c r="H194" s="47"/>
    </row>
    <row r="195" spans="1:8" s="19" customFormat="1" ht="31.5" customHeight="1">
      <c r="A195" s="93" t="s">
        <v>10</v>
      </c>
      <c r="B195" s="123" t="s">
        <v>21</v>
      </c>
      <c r="C195" s="94"/>
      <c r="D195" s="46"/>
      <c r="E195" s="41"/>
      <c r="F195" s="209">
        <v>68178.1</v>
      </c>
      <c r="G195" s="209">
        <v>68025.6</v>
      </c>
      <c r="H195" s="171">
        <f>G195/F195*100</f>
        <v>99.77632113537925</v>
      </c>
    </row>
    <row r="196" spans="1:8" s="19" customFormat="1" ht="16.5" thickBot="1">
      <c r="A196" s="116"/>
      <c r="B196" s="97" t="s">
        <v>24</v>
      </c>
      <c r="C196" s="98"/>
      <c r="D196" s="98"/>
      <c r="E196" s="175">
        <f>(E197+E198)/2</f>
        <v>100</v>
      </c>
      <c r="F196" s="99"/>
      <c r="G196" s="99"/>
      <c r="H196" s="100"/>
    </row>
    <row r="197" spans="1:8" s="19" customFormat="1" ht="45.75" thickBot="1">
      <c r="A197" s="201">
        <v>1</v>
      </c>
      <c r="B197" s="124" t="s">
        <v>268</v>
      </c>
      <c r="C197" s="198">
        <v>92</v>
      </c>
      <c r="D197" s="198">
        <v>92</v>
      </c>
      <c r="E197" s="174">
        <f>D197/C197*100</f>
        <v>100</v>
      </c>
      <c r="F197" s="99"/>
      <c r="G197" s="99"/>
      <c r="H197" s="117"/>
    </row>
    <row r="198" spans="1:8" ht="45" customHeight="1" thickBot="1">
      <c r="A198" s="13">
        <v>2</v>
      </c>
      <c r="B198" s="146" t="s">
        <v>269</v>
      </c>
      <c r="C198" s="80">
        <v>100</v>
      </c>
      <c r="D198" s="80">
        <v>100</v>
      </c>
      <c r="E198" s="174">
        <f>D198/C198*100</f>
        <v>100</v>
      </c>
      <c r="F198" s="99"/>
      <c r="G198" s="99"/>
      <c r="H198" s="117"/>
    </row>
    <row r="199" spans="1:8" s="19" customFormat="1" ht="16.5" thickBot="1">
      <c r="A199" s="92"/>
      <c r="B199" s="118" t="s">
        <v>25</v>
      </c>
      <c r="C199" s="119"/>
      <c r="D199" s="103"/>
      <c r="E199" s="175">
        <f>(E200+E201+E202+E203+E204+E205+E206+E207+E208+E209+E210+E211+E212+E213+E214+E215+E216+E217+E218+E219)/20</f>
        <v>92.25</v>
      </c>
      <c r="F199" s="45"/>
      <c r="G199" s="46"/>
      <c r="H199" s="47"/>
    </row>
    <row r="200" spans="1:8" ht="32.25" customHeight="1" thickBot="1">
      <c r="A200" s="11">
        <v>1</v>
      </c>
      <c r="B200" s="124" t="s">
        <v>270</v>
      </c>
      <c r="C200" s="80">
        <v>970</v>
      </c>
      <c r="D200" s="80">
        <v>970</v>
      </c>
      <c r="E200" s="65">
        <f aca="true" t="shared" si="8" ref="E200:E213">D200/C200*100</f>
        <v>100</v>
      </c>
      <c r="F200" s="45"/>
      <c r="G200" s="46"/>
      <c r="H200" s="47"/>
    </row>
    <row r="201" spans="1:8" ht="48" customHeight="1" thickBot="1">
      <c r="A201" s="11">
        <v>2</v>
      </c>
      <c r="B201" s="151" t="s">
        <v>271</v>
      </c>
      <c r="C201" s="80">
        <v>1</v>
      </c>
      <c r="D201" s="80">
        <v>1</v>
      </c>
      <c r="E201" s="65">
        <f t="shared" si="8"/>
        <v>100</v>
      </c>
      <c r="F201" s="45"/>
      <c r="G201" s="46"/>
      <c r="H201" s="47"/>
    </row>
    <row r="202" spans="1:8" ht="45.75" thickBot="1">
      <c r="A202" s="11">
        <v>3</v>
      </c>
      <c r="B202" s="150" t="s">
        <v>271</v>
      </c>
      <c r="C202" s="80">
        <v>1</v>
      </c>
      <c r="D202" s="80">
        <v>1</v>
      </c>
      <c r="E202" s="65">
        <f t="shared" si="8"/>
        <v>100</v>
      </c>
      <c r="F202" s="45"/>
      <c r="G202" s="46"/>
      <c r="H202" s="47"/>
    </row>
    <row r="203" spans="1:8" ht="45.75" thickBot="1">
      <c r="A203" s="11">
        <v>4</v>
      </c>
      <c r="B203" s="146" t="s">
        <v>272</v>
      </c>
      <c r="C203" s="80">
        <v>19.5</v>
      </c>
      <c r="D203" s="80">
        <v>19.5</v>
      </c>
      <c r="E203" s="65">
        <f t="shared" si="8"/>
        <v>100</v>
      </c>
      <c r="F203" s="45"/>
      <c r="G203" s="46"/>
      <c r="H203" s="47"/>
    </row>
    <row r="204" spans="1:8" ht="46.5" customHeight="1" thickBot="1">
      <c r="A204" s="11">
        <v>5</v>
      </c>
      <c r="B204" s="124" t="s">
        <v>273</v>
      </c>
      <c r="C204" s="80">
        <v>100</v>
      </c>
      <c r="D204" s="80">
        <v>100</v>
      </c>
      <c r="E204" s="65">
        <f t="shared" si="8"/>
        <v>100</v>
      </c>
      <c r="F204" s="45"/>
      <c r="G204" s="46"/>
      <c r="H204" s="47"/>
    </row>
    <row r="205" spans="1:8" ht="60" customHeight="1" thickBot="1">
      <c r="A205" s="11">
        <v>6</v>
      </c>
      <c r="B205" s="151" t="s">
        <v>274</v>
      </c>
      <c r="C205" s="80">
        <v>2</v>
      </c>
      <c r="D205" s="80">
        <v>2</v>
      </c>
      <c r="E205" s="65">
        <f t="shared" si="8"/>
        <v>100</v>
      </c>
      <c r="F205" s="45"/>
      <c r="G205" s="46"/>
      <c r="H205" s="47"/>
    </row>
    <row r="206" spans="1:8" ht="45" customHeight="1">
      <c r="A206" s="11">
        <v>7</v>
      </c>
      <c r="B206" s="106" t="s">
        <v>275</v>
      </c>
      <c r="C206" s="80">
        <v>50</v>
      </c>
      <c r="D206" s="80">
        <v>0</v>
      </c>
      <c r="E206" s="65">
        <f t="shared" si="8"/>
        <v>0</v>
      </c>
      <c r="F206" s="45"/>
      <c r="G206" s="46"/>
      <c r="H206" s="47"/>
    </row>
    <row r="207" spans="1:8" ht="45">
      <c r="A207" s="11">
        <v>8</v>
      </c>
      <c r="B207" s="101" t="s">
        <v>276</v>
      </c>
      <c r="C207" s="80">
        <v>12</v>
      </c>
      <c r="D207" s="80">
        <v>5.4</v>
      </c>
      <c r="E207" s="65">
        <f t="shared" si="8"/>
        <v>45</v>
      </c>
      <c r="F207" s="45"/>
      <c r="G207" s="46"/>
      <c r="H207" s="47"/>
    </row>
    <row r="208" spans="1:8" ht="45.75" thickBot="1">
      <c r="A208" s="11">
        <v>9</v>
      </c>
      <c r="B208" s="106" t="s">
        <v>277</v>
      </c>
      <c r="C208" s="80">
        <v>80</v>
      </c>
      <c r="D208" s="80">
        <v>80</v>
      </c>
      <c r="E208" s="65">
        <f t="shared" si="8"/>
        <v>100</v>
      </c>
      <c r="F208" s="45"/>
      <c r="G208" s="46"/>
      <c r="H208" s="47"/>
    </row>
    <row r="209" spans="1:8" ht="45.75" thickBot="1">
      <c r="A209" s="13">
        <v>10</v>
      </c>
      <c r="B209" s="124" t="s">
        <v>278</v>
      </c>
      <c r="C209" s="80">
        <v>70</v>
      </c>
      <c r="D209" s="80">
        <v>70</v>
      </c>
      <c r="E209" s="65">
        <f t="shared" si="8"/>
        <v>100</v>
      </c>
      <c r="F209" s="45"/>
      <c r="G209" s="46"/>
      <c r="H209" s="47"/>
    </row>
    <row r="210" spans="1:8" ht="64.5" customHeight="1" thickBot="1">
      <c r="A210" s="13">
        <v>11</v>
      </c>
      <c r="B210" s="151" t="s">
        <v>279</v>
      </c>
      <c r="C210" s="80">
        <v>4</v>
      </c>
      <c r="D210" s="80">
        <v>4</v>
      </c>
      <c r="E210" s="65">
        <f t="shared" si="8"/>
        <v>100</v>
      </c>
      <c r="F210" s="45"/>
      <c r="G210" s="46"/>
      <c r="H210" s="47"/>
    </row>
    <row r="211" spans="1:8" ht="80.25" customHeight="1" thickBot="1">
      <c r="A211" s="13">
        <v>12</v>
      </c>
      <c r="B211" s="151" t="s">
        <v>280</v>
      </c>
      <c r="C211" s="80">
        <v>4</v>
      </c>
      <c r="D211" s="80">
        <v>4</v>
      </c>
      <c r="E211" s="65">
        <f t="shared" si="8"/>
        <v>100</v>
      </c>
      <c r="F211" s="45"/>
      <c r="G211" s="46"/>
      <c r="H211" s="47"/>
    </row>
    <row r="212" spans="1:8" ht="60.75" thickBot="1">
      <c r="A212" s="13">
        <v>13</v>
      </c>
      <c r="B212" s="151" t="s">
        <v>281</v>
      </c>
      <c r="C212" s="80">
        <v>33</v>
      </c>
      <c r="D212" s="80">
        <v>33</v>
      </c>
      <c r="E212" s="65">
        <f t="shared" si="8"/>
        <v>100</v>
      </c>
      <c r="F212" s="45"/>
      <c r="G212" s="46"/>
      <c r="H212" s="47"/>
    </row>
    <row r="213" spans="1:8" ht="45.75" thickBot="1">
      <c r="A213" s="13">
        <v>14</v>
      </c>
      <c r="B213" s="151" t="s">
        <v>282</v>
      </c>
      <c r="C213" s="80">
        <v>100</v>
      </c>
      <c r="D213" s="80">
        <v>100</v>
      </c>
      <c r="E213" s="65">
        <f t="shared" si="8"/>
        <v>100</v>
      </c>
      <c r="F213" s="45"/>
      <c r="G213" s="46"/>
      <c r="H213" s="47"/>
    </row>
    <row r="214" spans="1:8" ht="124.5" customHeight="1" thickBot="1">
      <c r="A214" s="13">
        <v>15</v>
      </c>
      <c r="B214" s="151" t="s">
        <v>283</v>
      </c>
      <c r="C214" s="80">
        <v>100</v>
      </c>
      <c r="D214" s="80">
        <v>100</v>
      </c>
      <c r="E214" s="65">
        <f aca="true" t="shared" si="9" ref="E214:E219">D214/C214*100</f>
        <v>100</v>
      </c>
      <c r="F214" s="45"/>
      <c r="G214" s="46"/>
      <c r="H214" s="47"/>
    </row>
    <row r="215" spans="1:8" ht="49.5" customHeight="1" thickBot="1">
      <c r="A215" s="13">
        <v>16</v>
      </c>
      <c r="B215" s="151" t="s">
        <v>284</v>
      </c>
      <c r="C215" s="80">
        <v>100</v>
      </c>
      <c r="D215" s="80">
        <v>100</v>
      </c>
      <c r="E215" s="65">
        <f t="shared" si="9"/>
        <v>100</v>
      </c>
      <c r="F215" s="45"/>
      <c r="G215" s="46"/>
      <c r="H215" s="47"/>
    </row>
    <row r="216" spans="1:8" ht="81.75" customHeight="1" thickBot="1">
      <c r="A216" s="13">
        <v>17</v>
      </c>
      <c r="B216" s="151" t="s">
        <v>285</v>
      </c>
      <c r="C216" s="80">
        <v>100</v>
      </c>
      <c r="D216" s="80">
        <v>100</v>
      </c>
      <c r="E216" s="65">
        <f t="shared" si="9"/>
        <v>100</v>
      </c>
      <c r="F216" s="45"/>
      <c r="G216" s="46"/>
      <c r="H216" s="47"/>
    </row>
    <row r="217" spans="1:8" ht="60.75" thickBot="1">
      <c r="A217" s="13">
        <v>18</v>
      </c>
      <c r="B217" s="151" t="s">
        <v>286</v>
      </c>
      <c r="C217" s="80">
        <v>2</v>
      </c>
      <c r="D217" s="80">
        <v>2</v>
      </c>
      <c r="E217" s="65">
        <f t="shared" si="9"/>
        <v>100</v>
      </c>
      <c r="F217" s="45"/>
      <c r="G217" s="46"/>
      <c r="H217" s="47"/>
    </row>
    <row r="218" spans="1:8" ht="79.5" customHeight="1" thickBot="1">
      <c r="A218" s="20">
        <v>19</v>
      </c>
      <c r="B218" s="151" t="s">
        <v>287</v>
      </c>
      <c r="C218" s="80">
        <v>100</v>
      </c>
      <c r="D218" s="80">
        <v>100</v>
      </c>
      <c r="E218" s="65">
        <f t="shared" si="9"/>
        <v>100</v>
      </c>
      <c r="F218" s="45"/>
      <c r="G218" s="46"/>
      <c r="H218" s="47"/>
    </row>
    <row r="219" spans="1:8" ht="48.75" customHeight="1" thickBot="1">
      <c r="A219" s="20">
        <v>20</v>
      </c>
      <c r="B219" s="151" t="s">
        <v>288</v>
      </c>
      <c r="C219" s="80">
        <v>2</v>
      </c>
      <c r="D219" s="80">
        <v>2</v>
      </c>
      <c r="E219" s="65">
        <f t="shared" si="9"/>
        <v>100</v>
      </c>
      <c r="F219" s="45"/>
      <c r="G219" s="46"/>
      <c r="H219" s="47"/>
    </row>
    <row r="220" spans="1:8" ht="52.5" customHeight="1">
      <c r="A220" s="13"/>
      <c r="B220" s="67" t="s">
        <v>1</v>
      </c>
      <c r="C220" s="231" t="s">
        <v>43</v>
      </c>
      <c r="D220" s="232"/>
      <c r="E220" s="176">
        <f>E196-E199</f>
        <v>7.75</v>
      </c>
      <c r="F220" s="45"/>
      <c r="G220" s="46"/>
      <c r="H220" s="47"/>
    </row>
    <row r="221" spans="1:8" s="19" customFormat="1" ht="15.75">
      <c r="A221" s="93" t="s">
        <v>42</v>
      </c>
      <c r="B221" s="123" t="s">
        <v>3</v>
      </c>
      <c r="C221" s="94"/>
      <c r="D221" s="46"/>
      <c r="E221" s="41"/>
      <c r="F221" s="209">
        <v>7011.7</v>
      </c>
      <c r="G221" s="209">
        <v>7011.7</v>
      </c>
      <c r="H221" s="177">
        <f>G221/F221*100</f>
        <v>100</v>
      </c>
    </row>
    <row r="222" spans="1:8" s="19" customFormat="1" ht="15.75">
      <c r="A222" s="116"/>
      <c r="B222" s="97" t="s">
        <v>24</v>
      </c>
      <c r="C222" s="98"/>
      <c r="D222" s="98"/>
      <c r="E222" s="164">
        <f>(E223+E224+E225)/3</f>
        <v>100</v>
      </c>
      <c r="F222" s="99"/>
      <c r="G222" s="99"/>
      <c r="H222" s="100"/>
    </row>
    <row r="223" spans="1:8" ht="30">
      <c r="A223" s="13">
        <v>1</v>
      </c>
      <c r="B223" s="85" t="s">
        <v>193</v>
      </c>
      <c r="C223" s="80">
        <v>55.1</v>
      </c>
      <c r="D223" s="80">
        <v>55.1</v>
      </c>
      <c r="E223" s="65">
        <f>D223/C223*100</f>
        <v>100</v>
      </c>
      <c r="F223" s="99"/>
      <c r="G223" s="99"/>
      <c r="H223" s="117"/>
    </row>
    <row r="224" spans="1:8" ht="34.5" customHeight="1">
      <c r="A224" s="140">
        <v>2</v>
      </c>
      <c r="B224" s="83" t="s">
        <v>194</v>
      </c>
      <c r="C224" s="141">
        <v>85.7</v>
      </c>
      <c r="D224" s="141">
        <v>85.7</v>
      </c>
      <c r="E224" s="178">
        <f>D224/C224*100</f>
        <v>100</v>
      </c>
      <c r="F224" s="99"/>
      <c r="G224" s="99"/>
      <c r="H224" s="100"/>
    </row>
    <row r="225" spans="1:8" ht="50.25" customHeight="1">
      <c r="A225" s="11">
        <v>3</v>
      </c>
      <c r="B225" s="85" t="s">
        <v>195</v>
      </c>
      <c r="C225" s="80">
        <v>12.2</v>
      </c>
      <c r="D225" s="80">
        <v>12.2</v>
      </c>
      <c r="E225" s="173">
        <f>D225/C225*100</f>
        <v>100</v>
      </c>
      <c r="F225" s="99"/>
      <c r="G225" s="137"/>
      <c r="H225" s="47"/>
    </row>
    <row r="226" spans="1:8" s="19" customFormat="1" ht="16.5" thickBot="1">
      <c r="A226" s="92"/>
      <c r="B226" s="118" t="s">
        <v>25</v>
      </c>
      <c r="C226" s="119"/>
      <c r="D226" s="103"/>
      <c r="E226" s="167">
        <f>(E227+E228+E229+E230+E231+E232+E233+E234+E235)/9</f>
        <v>100.11111111111111</v>
      </c>
      <c r="F226" s="179"/>
      <c r="G226" s="180"/>
      <c r="H226" s="181" t="e">
        <f>G226/F226*100</f>
        <v>#DIV/0!</v>
      </c>
    </row>
    <row r="227" spans="1:8" ht="30.75" thickBot="1">
      <c r="A227" s="11">
        <v>1</v>
      </c>
      <c r="B227" s="138" t="s">
        <v>193</v>
      </c>
      <c r="C227" s="80">
        <v>55.1</v>
      </c>
      <c r="D227" s="80">
        <v>55.1</v>
      </c>
      <c r="E227" s="65">
        <f aca="true" t="shared" si="10" ref="E227:E235">D227/C227*100</f>
        <v>100</v>
      </c>
      <c r="F227" s="45"/>
      <c r="G227" s="46"/>
      <c r="H227" s="47"/>
    </row>
    <row r="228" spans="1:8" ht="45.75" thickBot="1">
      <c r="A228" s="11">
        <v>2</v>
      </c>
      <c r="B228" s="142" t="s">
        <v>196</v>
      </c>
      <c r="C228" s="80">
        <v>83.9</v>
      </c>
      <c r="D228" s="80">
        <v>83.9</v>
      </c>
      <c r="E228" s="65">
        <f t="shared" si="10"/>
        <v>100</v>
      </c>
      <c r="F228" s="45"/>
      <c r="G228" s="46"/>
      <c r="H228" s="47"/>
    </row>
    <row r="229" spans="1:8" ht="45.75" thickBot="1">
      <c r="A229" s="11">
        <v>3</v>
      </c>
      <c r="B229" s="142" t="s">
        <v>197</v>
      </c>
      <c r="C229" s="80">
        <v>51.2</v>
      </c>
      <c r="D229" s="80">
        <v>51.2</v>
      </c>
      <c r="E229" s="65">
        <f t="shared" si="10"/>
        <v>100</v>
      </c>
      <c r="F229" s="45"/>
      <c r="G229" s="46"/>
      <c r="H229" s="47"/>
    </row>
    <row r="230" spans="1:8" ht="45.75" thickBot="1">
      <c r="A230" s="13">
        <v>4</v>
      </c>
      <c r="B230" s="138" t="s">
        <v>198</v>
      </c>
      <c r="C230" s="80">
        <v>22.2</v>
      </c>
      <c r="D230" s="80">
        <v>22.2</v>
      </c>
      <c r="E230" s="65">
        <f t="shared" si="10"/>
        <v>100</v>
      </c>
      <c r="F230" s="45"/>
      <c r="G230" s="46"/>
      <c r="H230" s="47"/>
    </row>
    <row r="231" spans="1:8" ht="39" customHeight="1" thickBot="1">
      <c r="A231" s="11">
        <v>5</v>
      </c>
      <c r="B231" s="142" t="s">
        <v>199</v>
      </c>
      <c r="C231" s="80">
        <v>35</v>
      </c>
      <c r="D231" s="80">
        <v>35</v>
      </c>
      <c r="E231" s="65">
        <f t="shared" si="10"/>
        <v>100</v>
      </c>
      <c r="F231" s="45"/>
      <c r="G231" s="46"/>
      <c r="H231" s="47"/>
    </row>
    <row r="232" spans="1:8" ht="76.5" customHeight="1" thickBot="1">
      <c r="A232" s="11">
        <v>6</v>
      </c>
      <c r="B232" s="142" t="s">
        <v>200</v>
      </c>
      <c r="C232" s="80">
        <v>37</v>
      </c>
      <c r="D232" s="80">
        <v>37</v>
      </c>
      <c r="E232" s="65">
        <f t="shared" si="10"/>
        <v>100</v>
      </c>
      <c r="F232" s="45"/>
      <c r="G232" s="46"/>
      <c r="H232" s="47"/>
    </row>
    <row r="233" spans="1:8" ht="45">
      <c r="A233" s="11">
        <v>7</v>
      </c>
      <c r="B233" s="83" t="s">
        <v>201</v>
      </c>
      <c r="C233" s="80">
        <v>17.5</v>
      </c>
      <c r="D233" s="80">
        <v>17.5</v>
      </c>
      <c r="E233" s="65">
        <f t="shared" si="10"/>
        <v>100</v>
      </c>
      <c r="F233" s="45"/>
      <c r="G233" s="46"/>
      <c r="H233" s="47"/>
    </row>
    <row r="234" spans="1:8" ht="33" customHeight="1">
      <c r="A234" s="11">
        <v>8</v>
      </c>
      <c r="B234" s="143" t="s">
        <v>202</v>
      </c>
      <c r="C234" s="80">
        <v>52.8</v>
      </c>
      <c r="D234" s="80">
        <v>52.8</v>
      </c>
      <c r="E234" s="65">
        <f t="shared" si="10"/>
        <v>100</v>
      </c>
      <c r="F234" s="45"/>
      <c r="G234" s="46"/>
      <c r="H234" s="47"/>
    </row>
    <row r="235" spans="1:8" ht="32.25" customHeight="1">
      <c r="A235" s="13">
        <v>9</v>
      </c>
      <c r="B235" s="85" t="s">
        <v>203</v>
      </c>
      <c r="C235" s="80">
        <v>50</v>
      </c>
      <c r="D235" s="80">
        <v>50.5</v>
      </c>
      <c r="E235" s="65">
        <f t="shared" si="10"/>
        <v>101</v>
      </c>
      <c r="F235" s="45"/>
      <c r="G235" s="46"/>
      <c r="H235" s="47"/>
    </row>
    <row r="236" spans="1:8" ht="51" customHeight="1">
      <c r="A236" s="17"/>
      <c r="B236" s="67" t="s">
        <v>1</v>
      </c>
      <c r="C236" s="231" t="s">
        <v>22</v>
      </c>
      <c r="D236" s="232"/>
      <c r="E236" s="169">
        <f>E222-E226</f>
        <v>-0.11111111111111427</v>
      </c>
      <c r="F236" s="45"/>
      <c r="G236" s="46"/>
      <c r="H236" s="47"/>
    </row>
    <row r="237" spans="1:8" s="19" customFormat="1" ht="15.75">
      <c r="A237" s="93" t="s">
        <v>40</v>
      </c>
      <c r="B237" s="123" t="s">
        <v>37</v>
      </c>
      <c r="C237" s="94"/>
      <c r="D237" s="46"/>
      <c r="E237" s="41"/>
      <c r="F237" s="214">
        <v>1165.4</v>
      </c>
      <c r="G237" s="214">
        <v>1165.4</v>
      </c>
      <c r="H237" s="177">
        <f>G237/F237*100</f>
        <v>100</v>
      </c>
    </row>
    <row r="238" spans="1:8" s="19" customFormat="1" ht="16.5" thickBot="1">
      <c r="A238" s="116"/>
      <c r="B238" s="97" t="s">
        <v>24</v>
      </c>
      <c r="C238" s="98"/>
      <c r="D238" s="98"/>
      <c r="E238" s="164">
        <f>(E239+E240+E241+E242)/4</f>
        <v>106.63409442724459</v>
      </c>
      <c r="F238" s="99"/>
      <c r="G238" s="99"/>
      <c r="H238" s="100"/>
    </row>
    <row r="239" spans="1:8" ht="24" customHeight="1" thickBot="1">
      <c r="A239" s="13">
        <v>1</v>
      </c>
      <c r="B239" s="144" t="s">
        <v>204</v>
      </c>
      <c r="C239" s="80">
        <v>0.68</v>
      </c>
      <c r="D239" s="80">
        <v>0.86</v>
      </c>
      <c r="E239" s="65">
        <f>D239/C239*100</f>
        <v>126.47058823529412</v>
      </c>
      <c r="F239" s="99"/>
      <c r="G239" s="99"/>
      <c r="H239" s="117"/>
    </row>
    <row r="240" spans="1:8" ht="18.75" customHeight="1" thickBot="1">
      <c r="A240" s="11">
        <v>2</v>
      </c>
      <c r="B240" s="145" t="s">
        <v>205</v>
      </c>
      <c r="C240" s="80">
        <v>0.8</v>
      </c>
      <c r="D240" s="80">
        <v>0.59</v>
      </c>
      <c r="E240" s="65">
        <f>D240/C240*100</f>
        <v>73.75</v>
      </c>
      <c r="F240" s="99"/>
      <c r="G240" s="99"/>
      <c r="H240" s="100"/>
    </row>
    <row r="241" spans="1:8" ht="45.75" thickBot="1">
      <c r="A241" s="11">
        <v>3</v>
      </c>
      <c r="B241" s="144" t="s">
        <v>206</v>
      </c>
      <c r="C241" s="80">
        <v>0</v>
      </c>
      <c r="D241" s="80">
        <v>0</v>
      </c>
      <c r="E241" s="174">
        <v>100</v>
      </c>
      <c r="F241" s="99"/>
      <c r="G241" s="137"/>
      <c r="H241" s="100"/>
    </row>
    <row r="242" spans="1:8" ht="30.75" thickBot="1">
      <c r="A242" s="11">
        <v>4</v>
      </c>
      <c r="B242" s="146" t="s">
        <v>207</v>
      </c>
      <c r="C242" s="80">
        <v>38</v>
      </c>
      <c r="D242" s="80">
        <v>48</v>
      </c>
      <c r="E242" s="65">
        <f>D242/C242*100</f>
        <v>126.3157894736842</v>
      </c>
      <c r="F242" s="99"/>
      <c r="G242" s="137"/>
      <c r="H242" s="100"/>
    </row>
    <row r="243" spans="1:8" s="19" customFormat="1" ht="16.5" thickBot="1">
      <c r="A243" s="92"/>
      <c r="B243" s="118" t="s">
        <v>25</v>
      </c>
      <c r="C243" s="119"/>
      <c r="D243" s="103"/>
      <c r="E243" s="167">
        <f>(E244+E245+E246+E247+E248+E249+E250+E252+E253+E254+E255)/11</f>
        <v>107.47714003706014</v>
      </c>
      <c r="F243" s="45"/>
      <c r="G243" s="46"/>
      <c r="H243" s="47"/>
    </row>
    <row r="244" spans="1:8" ht="60.75" thickBot="1">
      <c r="A244" s="11">
        <v>1</v>
      </c>
      <c r="B244" s="61" t="s">
        <v>208</v>
      </c>
      <c r="C244" s="80">
        <v>75.1</v>
      </c>
      <c r="D244" s="149">
        <v>75.2</v>
      </c>
      <c r="E244" s="65">
        <f>D244/C244*100</f>
        <v>100.13315579227697</v>
      </c>
      <c r="F244" s="45"/>
      <c r="G244" s="46"/>
      <c r="H244" s="47"/>
    </row>
    <row r="245" spans="1:8" ht="48.75" customHeight="1" thickBot="1">
      <c r="A245" s="12">
        <v>2</v>
      </c>
      <c r="B245" s="124" t="s">
        <v>209</v>
      </c>
      <c r="C245" s="80">
        <v>65</v>
      </c>
      <c r="D245" s="80">
        <v>100</v>
      </c>
      <c r="E245" s="65">
        <f>D245/C245*100</f>
        <v>153.84615384615387</v>
      </c>
      <c r="F245" s="45"/>
      <c r="G245" s="46"/>
      <c r="H245" s="47"/>
    </row>
    <row r="246" spans="1:8" ht="45.75" thickBot="1">
      <c r="A246" s="12">
        <v>3</v>
      </c>
      <c r="B246" s="151" t="s">
        <v>210</v>
      </c>
      <c r="C246" s="80">
        <v>52</v>
      </c>
      <c r="D246" s="80">
        <v>66.7</v>
      </c>
      <c r="E246" s="65">
        <f>D246/C246*100</f>
        <v>128.26923076923077</v>
      </c>
      <c r="F246" s="45"/>
      <c r="G246" s="46"/>
      <c r="H246" s="47"/>
    </row>
    <row r="247" spans="1:8" ht="45.75" thickBot="1">
      <c r="A247" s="12">
        <v>4</v>
      </c>
      <c r="B247" s="124" t="s">
        <v>211</v>
      </c>
      <c r="C247" s="80">
        <v>0</v>
      </c>
      <c r="D247" s="80">
        <v>0</v>
      </c>
      <c r="E247" s="174">
        <v>100</v>
      </c>
      <c r="F247" s="45"/>
      <c r="G247" s="46"/>
      <c r="H247" s="47"/>
    </row>
    <row r="248" spans="1:8" ht="30.75" thickBot="1">
      <c r="A248" s="12">
        <v>5</v>
      </c>
      <c r="B248" s="151" t="s">
        <v>212</v>
      </c>
      <c r="C248" s="80">
        <v>0</v>
      </c>
      <c r="D248" s="80">
        <v>0</v>
      </c>
      <c r="E248" s="174">
        <v>100</v>
      </c>
      <c r="F248" s="45"/>
      <c r="G248" s="46"/>
      <c r="H248" s="47"/>
    </row>
    <row r="249" spans="1:8" ht="32.25" customHeight="1" thickBot="1">
      <c r="A249" s="12">
        <v>6</v>
      </c>
      <c r="B249" s="151" t="s">
        <v>213</v>
      </c>
      <c r="C249" s="80">
        <v>42.4</v>
      </c>
      <c r="D249" s="80">
        <v>42.4</v>
      </c>
      <c r="E249" s="65">
        <f>D249/C249*100</f>
        <v>100</v>
      </c>
      <c r="F249" s="45"/>
      <c r="G249" s="46"/>
      <c r="H249" s="47"/>
    </row>
    <row r="250" spans="1:8" ht="47.25" customHeight="1">
      <c r="A250" s="12">
        <v>7</v>
      </c>
      <c r="B250" s="152" t="s">
        <v>214</v>
      </c>
      <c r="C250" s="80">
        <v>1</v>
      </c>
      <c r="D250" s="80">
        <v>1</v>
      </c>
      <c r="E250" s="65">
        <f>D250/C250*100</f>
        <v>100</v>
      </c>
      <c r="F250" s="45"/>
      <c r="G250" s="46"/>
      <c r="H250" s="47"/>
    </row>
    <row r="251" spans="1:8" ht="18.75" customHeight="1" thickBot="1">
      <c r="A251" s="12">
        <v>8</v>
      </c>
      <c r="B251" s="48" t="s">
        <v>215</v>
      </c>
      <c r="C251" s="80"/>
      <c r="D251" s="80"/>
      <c r="E251" s="174"/>
      <c r="F251" s="45"/>
      <c r="G251" s="46"/>
      <c r="H251" s="47"/>
    </row>
    <row r="252" spans="1:8" ht="31.5" customHeight="1" thickBot="1">
      <c r="A252" s="12"/>
      <c r="B252" s="124" t="s">
        <v>216</v>
      </c>
      <c r="C252" s="80">
        <v>3</v>
      </c>
      <c r="D252" s="80">
        <v>3</v>
      </c>
      <c r="E252" s="65">
        <f>D252/C252*100</f>
        <v>100</v>
      </c>
      <c r="F252" s="45"/>
      <c r="G252" s="46"/>
      <c r="H252" s="47"/>
    </row>
    <row r="253" spans="1:8" ht="33.75" customHeight="1" thickBot="1">
      <c r="A253" s="12"/>
      <c r="B253" s="151" t="s">
        <v>217</v>
      </c>
      <c r="C253" s="80">
        <v>0.7</v>
      </c>
      <c r="D253" s="80">
        <v>0.7</v>
      </c>
      <c r="E253" s="65">
        <f>D253/C253*100</f>
        <v>100</v>
      </c>
      <c r="F253" s="45"/>
      <c r="G253" s="46"/>
      <c r="H253" s="47"/>
    </row>
    <row r="254" spans="1:8" ht="30.75" thickBot="1">
      <c r="A254" s="12"/>
      <c r="B254" s="151" t="s">
        <v>218</v>
      </c>
      <c r="C254" s="80">
        <v>81</v>
      </c>
      <c r="D254" s="80">
        <v>81</v>
      </c>
      <c r="E254" s="174">
        <f>1/(D254/C254)*100</f>
        <v>100</v>
      </c>
      <c r="F254" s="45"/>
      <c r="G254" s="46"/>
      <c r="H254" s="47"/>
    </row>
    <row r="255" spans="1:8" ht="23.25" customHeight="1" thickBot="1">
      <c r="A255" s="11"/>
      <c r="B255" s="151" t="s">
        <v>219</v>
      </c>
      <c r="C255" s="80">
        <v>9</v>
      </c>
      <c r="D255" s="80">
        <v>9</v>
      </c>
      <c r="E255" s="65">
        <f>D255/C255*100</f>
        <v>100</v>
      </c>
      <c r="F255" s="45"/>
      <c r="G255" s="46"/>
      <c r="H255" s="47"/>
    </row>
    <row r="256" spans="1:8" ht="51.75" customHeight="1">
      <c r="A256" s="17"/>
      <c r="B256" s="67" t="s">
        <v>1</v>
      </c>
      <c r="C256" s="231" t="s">
        <v>22</v>
      </c>
      <c r="D256" s="232"/>
      <c r="E256" s="169">
        <f>E238-E243</f>
        <v>-0.8430456098155474</v>
      </c>
      <c r="F256" s="45"/>
      <c r="G256" s="46"/>
      <c r="H256" s="47"/>
    </row>
    <row r="257" spans="1:8" s="19" customFormat="1" ht="15.75">
      <c r="A257" s="93" t="s">
        <v>41</v>
      </c>
      <c r="B257" s="123" t="s">
        <v>74</v>
      </c>
      <c r="C257" s="94"/>
      <c r="D257" s="46"/>
      <c r="E257" s="182"/>
      <c r="F257" s="209">
        <v>3772.1</v>
      </c>
      <c r="G257" s="209">
        <v>3671.5</v>
      </c>
      <c r="H257" s="177">
        <f>G257/F257*100</f>
        <v>97.33305055539356</v>
      </c>
    </row>
    <row r="258" spans="1:8" s="19" customFormat="1" ht="16.5" thickBot="1">
      <c r="A258" s="116"/>
      <c r="B258" s="97" t="s">
        <v>24</v>
      </c>
      <c r="C258" s="88"/>
      <c r="D258" s="98"/>
      <c r="E258" s="183">
        <f>(E260+E259)/2</f>
        <v>100</v>
      </c>
      <c r="F258" s="99"/>
      <c r="G258" s="99"/>
      <c r="H258" s="100"/>
    </row>
    <row r="259" spans="1:8" s="19" customFormat="1" ht="30.75" thickBot="1">
      <c r="A259" s="11">
        <v>1</v>
      </c>
      <c r="B259" s="154" t="s">
        <v>220</v>
      </c>
      <c r="C259" s="198">
        <v>15.5</v>
      </c>
      <c r="D259" s="198">
        <v>15.5</v>
      </c>
      <c r="E259" s="65">
        <f>D259/C259*100</f>
        <v>100</v>
      </c>
      <c r="F259" s="99"/>
      <c r="G259" s="99"/>
      <c r="H259" s="117"/>
    </row>
    <row r="260" spans="1:8" ht="61.5" customHeight="1" thickBot="1">
      <c r="A260" s="153">
        <v>2</v>
      </c>
      <c r="B260" s="151" t="s">
        <v>221</v>
      </c>
      <c r="C260" s="80">
        <v>100</v>
      </c>
      <c r="D260" s="80">
        <v>100</v>
      </c>
      <c r="E260" s="65">
        <f>D260/C260*100</f>
        <v>100</v>
      </c>
      <c r="F260" s="99"/>
      <c r="G260" s="99"/>
      <c r="H260" s="117"/>
    </row>
    <row r="261" spans="1:8" s="19" customFormat="1" ht="16.5" thickBot="1">
      <c r="A261" s="92"/>
      <c r="B261" s="118" t="s">
        <v>25</v>
      </c>
      <c r="C261" s="119"/>
      <c r="D261" s="103"/>
      <c r="E261" s="184">
        <f>(E262+E263+E264+E265+E266+E267)/6</f>
        <v>100</v>
      </c>
      <c r="F261" s="45"/>
      <c r="G261" s="46"/>
      <c r="H261" s="47"/>
    </row>
    <row r="262" spans="1:8" ht="94.5" customHeight="1" thickBot="1">
      <c r="A262" s="12">
        <v>1</v>
      </c>
      <c r="B262" s="138" t="s">
        <v>222</v>
      </c>
      <c r="C262" s="80">
        <v>0.12</v>
      </c>
      <c r="D262" s="155">
        <v>0.12</v>
      </c>
      <c r="E262" s="65">
        <f aca="true" t="shared" si="11" ref="E262:E267">D262/C262*100</f>
        <v>100</v>
      </c>
      <c r="F262" s="45"/>
      <c r="G262" s="46"/>
      <c r="H262" s="47"/>
    </row>
    <row r="263" spans="1:8" ht="43.5" customHeight="1" thickBot="1">
      <c r="A263" s="156">
        <v>2</v>
      </c>
      <c r="B263" s="142" t="s">
        <v>223</v>
      </c>
      <c r="C263" s="80">
        <v>49.9</v>
      </c>
      <c r="D263" s="155">
        <v>49.9</v>
      </c>
      <c r="E263" s="65">
        <f t="shared" si="11"/>
        <v>100</v>
      </c>
      <c r="F263" s="45"/>
      <c r="G263" s="46"/>
      <c r="H263" s="47"/>
    </row>
    <row r="264" spans="1:8" ht="47.25" customHeight="1" thickBot="1">
      <c r="A264" s="156">
        <v>3</v>
      </c>
      <c r="B264" s="124" t="s">
        <v>224</v>
      </c>
      <c r="C264" s="80">
        <v>2</v>
      </c>
      <c r="D264" s="155">
        <v>2</v>
      </c>
      <c r="E264" s="65">
        <f t="shared" si="11"/>
        <v>100</v>
      </c>
      <c r="F264" s="45"/>
      <c r="G264" s="46"/>
      <c r="H264" s="47"/>
    </row>
    <row r="265" spans="1:8" ht="48" customHeight="1" thickBot="1">
      <c r="A265" s="156">
        <v>4</v>
      </c>
      <c r="B265" s="152" t="s">
        <v>225</v>
      </c>
      <c r="C265" s="80">
        <v>101</v>
      </c>
      <c r="D265" s="155">
        <v>101</v>
      </c>
      <c r="E265" s="65">
        <f t="shared" si="11"/>
        <v>100</v>
      </c>
      <c r="F265" s="45"/>
      <c r="G265" s="46"/>
      <c r="H265" s="47"/>
    </row>
    <row r="266" spans="1:8" ht="61.5" customHeight="1" thickBot="1">
      <c r="A266" s="11">
        <v>5</v>
      </c>
      <c r="B266" s="138" t="s">
        <v>227</v>
      </c>
      <c r="C266" s="80">
        <v>99</v>
      </c>
      <c r="D266" s="155">
        <v>99</v>
      </c>
      <c r="E266" s="65">
        <f t="shared" si="11"/>
        <v>100</v>
      </c>
      <c r="F266" s="45"/>
      <c r="G266" s="46"/>
      <c r="H266" s="47"/>
    </row>
    <row r="267" spans="1:8" ht="46.5" customHeight="1" thickBot="1">
      <c r="A267" s="11">
        <v>6</v>
      </c>
      <c r="B267" s="142" t="s">
        <v>226</v>
      </c>
      <c r="C267" s="80">
        <v>87.87</v>
      </c>
      <c r="D267" s="155">
        <v>87.87</v>
      </c>
      <c r="E267" s="65">
        <f t="shared" si="11"/>
        <v>100</v>
      </c>
      <c r="F267" s="45"/>
      <c r="G267" s="46"/>
      <c r="H267" s="47"/>
    </row>
    <row r="268" spans="1:8" ht="44.25" customHeight="1">
      <c r="A268" s="17"/>
      <c r="B268" s="67" t="s">
        <v>1</v>
      </c>
      <c r="C268" s="231" t="s">
        <v>23</v>
      </c>
      <c r="D268" s="232"/>
      <c r="E268" s="169">
        <f>E258-E261</f>
        <v>0</v>
      </c>
      <c r="F268" s="45"/>
      <c r="G268" s="46"/>
      <c r="H268" s="47"/>
    </row>
    <row r="269" spans="1:8" s="19" customFormat="1" ht="42.75">
      <c r="A269" s="93" t="s">
        <v>2</v>
      </c>
      <c r="B269" s="71" t="s">
        <v>75</v>
      </c>
      <c r="C269" s="94"/>
      <c r="D269" s="46"/>
      <c r="E269" s="182"/>
      <c r="F269" s="209">
        <v>2160.9</v>
      </c>
      <c r="G269" s="209">
        <v>2160.9</v>
      </c>
      <c r="H269" s="177">
        <f>G269/F269*100</f>
        <v>100</v>
      </c>
    </row>
    <row r="270" spans="1:8" s="19" customFormat="1" ht="16.5" thickBot="1">
      <c r="A270" s="96"/>
      <c r="B270" s="56" t="s">
        <v>24</v>
      </c>
      <c r="C270" s="98"/>
      <c r="D270" s="98"/>
      <c r="E270" s="164">
        <f>(E271+E272)/2</f>
        <v>100</v>
      </c>
      <c r="F270" s="95"/>
      <c r="G270" s="99"/>
      <c r="H270" s="100"/>
    </row>
    <row r="271" spans="1:8" ht="30.75" thickBot="1">
      <c r="A271" s="13">
        <v>1</v>
      </c>
      <c r="B271" s="159" t="s">
        <v>228</v>
      </c>
      <c r="C271" s="80">
        <v>79</v>
      </c>
      <c r="D271" s="80">
        <v>79</v>
      </c>
      <c r="E271" s="65">
        <f>D271/C271*100</f>
        <v>100</v>
      </c>
      <c r="F271" s="95"/>
      <c r="G271" s="99"/>
      <c r="H271" s="117"/>
    </row>
    <row r="272" spans="1:8" ht="30.75" thickBot="1">
      <c r="A272" s="11">
        <v>2</v>
      </c>
      <c r="B272" s="160" t="s">
        <v>229</v>
      </c>
      <c r="C272" s="80">
        <v>45.3</v>
      </c>
      <c r="D272" s="80">
        <v>45.3</v>
      </c>
      <c r="E272" s="65">
        <f>D272/C272*100</f>
        <v>100</v>
      </c>
      <c r="F272" s="95"/>
      <c r="G272" s="99"/>
      <c r="H272" s="100"/>
    </row>
    <row r="273" spans="1:8" s="19" customFormat="1" ht="16.5" thickBot="1">
      <c r="A273" s="13"/>
      <c r="B273" s="97" t="s">
        <v>25</v>
      </c>
      <c r="C273" s="119"/>
      <c r="D273" s="103"/>
      <c r="E273" s="185">
        <f>(E274+E275+E276+E277+E278)/5</f>
        <v>100</v>
      </c>
      <c r="F273" s="95"/>
      <c r="G273" s="46"/>
      <c r="H273" s="47"/>
    </row>
    <row r="274" spans="1:8" s="19" customFormat="1" ht="45.75" thickBot="1">
      <c r="A274" s="13">
        <v>1</v>
      </c>
      <c r="B274" s="157" t="s">
        <v>231</v>
      </c>
      <c r="C274" s="161">
        <v>0</v>
      </c>
      <c r="D274" s="161">
        <v>0</v>
      </c>
      <c r="E274" s="65">
        <v>100</v>
      </c>
      <c r="F274" s="95"/>
      <c r="G274" s="46"/>
      <c r="H274" s="100"/>
    </row>
    <row r="275" spans="1:8" s="19" customFormat="1" ht="45.75" thickBot="1">
      <c r="A275" s="13">
        <v>2</v>
      </c>
      <c r="B275" s="158" t="s">
        <v>230</v>
      </c>
      <c r="C275" s="161">
        <v>0</v>
      </c>
      <c r="D275" s="161">
        <v>0</v>
      </c>
      <c r="E275" s="65">
        <v>100</v>
      </c>
      <c r="F275" s="95"/>
      <c r="G275" s="46"/>
      <c r="H275" s="100"/>
    </row>
    <row r="276" spans="1:8" s="19" customFormat="1" ht="30.75" thickBot="1">
      <c r="A276" s="13">
        <v>3</v>
      </c>
      <c r="B276" s="159" t="s">
        <v>232</v>
      </c>
      <c r="C276" s="161">
        <v>6</v>
      </c>
      <c r="D276" s="161">
        <v>6</v>
      </c>
      <c r="E276" s="65">
        <f>D276/C276*100</f>
        <v>100</v>
      </c>
      <c r="F276" s="95"/>
      <c r="G276" s="46"/>
      <c r="H276" s="100"/>
    </row>
    <row r="277" spans="1:8" s="19" customFormat="1" ht="45.75" thickBot="1">
      <c r="A277" s="13">
        <v>4</v>
      </c>
      <c r="B277" s="160" t="s">
        <v>233</v>
      </c>
      <c r="C277" s="251">
        <v>19.5</v>
      </c>
      <c r="D277" s="251">
        <v>19.5</v>
      </c>
      <c r="E277" s="65">
        <f>D277/C277*100</f>
        <v>100</v>
      </c>
      <c r="F277" s="95"/>
      <c r="G277" s="46"/>
      <c r="H277" s="100"/>
    </row>
    <row r="278" spans="1:8" s="19" customFormat="1" ht="33.75" customHeight="1" thickBot="1">
      <c r="A278" s="13">
        <v>5</v>
      </c>
      <c r="B278" s="160" t="s">
        <v>234</v>
      </c>
      <c r="C278" s="251">
        <v>11.6</v>
      </c>
      <c r="D278" s="251">
        <v>11.6</v>
      </c>
      <c r="E278" s="65">
        <f>D278/C278*100</f>
        <v>100</v>
      </c>
      <c r="F278" s="95"/>
      <c r="G278" s="46"/>
      <c r="H278" s="100"/>
    </row>
    <row r="279" spans="1:8" s="19" customFormat="1" ht="33.75" customHeight="1">
      <c r="A279" s="13"/>
      <c r="B279" s="67" t="s">
        <v>1</v>
      </c>
      <c r="C279" s="231" t="s">
        <v>23</v>
      </c>
      <c r="D279" s="232"/>
      <c r="E279" s="169">
        <f>E270-E273</f>
        <v>0</v>
      </c>
      <c r="F279" s="95"/>
      <c r="G279" s="46"/>
      <c r="H279" s="100"/>
    </row>
    <row r="280" spans="1:8" ht="28.5">
      <c r="A280" s="93">
        <v>14</v>
      </c>
      <c r="B280" s="71" t="s">
        <v>38</v>
      </c>
      <c r="C280" s="94"/>
      <c r="D280" s="46"/>
      <c r="E280" s="182"/>
      <c r="F280" s="209">
        <v>524.2</v>
      </c>
      <c r="G280" s="209">
        <v>524.2</v>
      </c>
      <c r="H280" s="177">
        <f>G280/F280*100</f>
        <v>100</v>
      </c>
    </row>
    <row r="281" spans="1:8" ht="15.75" thickBot="1">
      <c r="A281" s="96"/>
      <c r="B281" s="56" t="s">
        <v>24</v>
      </c>
      <c r="C281" s="98"/>
      <c r="D281" s="98"/>
      <c r="E281" s="164">
        <f>(E282+E283+E284)/3</f>
        <v>100</v>
      </c>
      <c r="F281" s="99"/>
      <c r="G281" s="99"/>
      <c r="H281" s="100"/>
    </row>
    <row r="282" spans="1:8" ht="30.75" thickBot="1">
      <c r="A282" s="13">
        <v>1</v>
      </c>
      <c r="B282" s="159" t="s">
        <v>289</v>
      </c>
      <c r="C282" s="80">
        <v>53.4</v>
      </c>
      <c r="D282" s="80">
        <v>53.4</v>
      </c>
      <c r="E282" s="65">
        <f>D282/C282*100</f>
        <v>100</v>
      </c>
      <c r="F282" s="99"/>
      <c r="G282" s="99"/>
      <c r="H282" s="117"/>
    </row>
    <row r="283" spans="1:8" ht="30.75" thickBot="1">
      <c r="A283" s="11">
        <v>2</v>
      </c>
      <c r="B283" s="160" t="s">
        <v>290</v>
      </c>
      <c r="C283" s="80">
        <v>20.3</v>
      </c>
      <c r="D283" s="80">
        <v>20.3</v>
      </c>
      <c r="E283" s="65">
        <f>D283/C283*100</f>
        <v>100</v>
      </c>
      <c r="F283" s="99"/>
      <c r="G283" s="99"/>
      <c r="H283" s="100"/>
    </row>
    <row r="284" spans="1:8" ht="33.75" customHeight="1" thickBot="1">
      <c r="A284" s="11">
        <v>3</v>
      </c>
      <c r="B284" s="160" t="s">
        <v>291</v>
      </c>
      <c r="C284" s="80">
        <v>37.5</v>
      </c>
      <c r="D284" s="80">
        <v>37.5</v>
      </c>
      <c r="E284" s="65">
        <f>D284/C284*100</f>
        <v>100</v>
      </c>
      <c r="F284" s="99"/>
      <c r="G284" s="99"/>
      <c r="H284" s="100"/>
    </row>
    <row r="285" spans="1:8" ht="27.75" customHeight="1">
      <c r="A285" s="13"/>
      <c r="B285" s="56" t="s">
        <v>25</v>
      </c>
      <c r="C285" s="119"/>
      <c r="D285" s="103"/>
      <c r="E285" s="167">
        <f>(E286+E287+E288+E289+E290+E291+E292+E293+E294+E295+E296)/11</f>
        <v>100</v>
      </c>
      <c r="F285" s="45"/>
      <c r="G285" s="46"/>
      <c r="H285" s="47"/>
    </row>
    <row r="286" spans="1:8" ht="30" customHeight="1">
      <c r="A286" s="11">
        <v>1</v>
      </c>
      <c r="B286" s="202" t="s">
        <v>292</v>
      </c>
      <c r="C286" s="80">
        <v>26.5</v>
      </c>
      <c r="D286" s="80">
        <v>26.5</v>
      </c>
      <c r="E286" s="65">
        <f aca="true" t="shared" si="12" ref="E286:E295">D286/C286*100</f>
        <v>100</v>
      </c>
      <c r="F286" s="45"/>
      <c r="G286" s="46"/>
      <c r="H286" s="47"/>
    </row>
    <row r="287" spans="1:8" ht="59.25" customHeight="1">
      <c r="A287" s="12">
        <v>2</v>
      </c>
      <c r="B287" s="203" t="s">
        <v>293</v>
      </c>
      <c r="C287" s="155">
        <v>57.5</v>
      </c>
      <c r="D287" s="80">
        <v>57.5</v>
      </c>
      <c r="E287" s="65">
        <f t="shared" si="12"/>
        <v>100</v>
      </c>
      <c r="F287" s="45"/>
      <c r="G287" s="46"/>
      <c r="H287" s="47"/>
    </row>
    <row r="288" spans="1:8" ht="61.5" customHeight="1" thickBot="1">
      <c r="A288" s="11">
        <v>3</v>
      </c>
      <c r="B288" s="160" t="s">
        <v>294</v>
      </c>
      <c r="C288" s="80">
        <v>52.5</v>
      </c>
      <c r="D288" s="80">
        <v>52.5</v>
      </c>
      <c r="E288" s="65">
        <f t="shared" si="12"/>
        <v>100</v>
      </c>
      <c r="F288" s="45"/>
      <c r="G288" s="46"/>
      <c r="H288" s="47"/>
    </row>
    <row r="289" spans="1:8" ht="45.75" thickBot="1">
      <c r="A289" s="13">
        <v>4</v>
      </c>
      <c r="B289" s="204" t="s">
        <v>295</v>
      </c>
      <c r="C289" s="80">
        <v>99.9</v>
      </c>
      <c r="D289" s="80">
        <v>99.9</v>
      </c>
      <c r="E289" s="65">
        <f t="shared" si="12"/>
        <v>100</v>
      </c>
      <c r="F289" s="45"/>
      <c r="G289" s="46"/>
      <c r="H289" s="47"/>
    </row>
    <row r="290" spans="1:8" ht="30.75" thickBot="1">
      <c r="A290" s="13">
        <v>5</v>
      </c>
      <c r="B290" s="159" t="s">
        <v>296</v>
      </c>
      <c r="C290" s="80">
        <v>8.1</v>
      </c>
      <c r="D290" s="80">
        <v>8.1</v>
      </c>
      <c r="E290" s="65">
        <f t="shared" si="12"/>
        <v>100</v>
      </c>
      <c r="F290" s="45"/>
      <c r="G290" s="46"/>
      <c r="H290" s="47"/>
    </row>
    <row r="291" spans="1:8" ht="60.75" thickBot="1">
      <c r="A291" s="13">
        <v>6</v>
      </c>
      <c r="B291" s="160" t="s">
        <v>297</v>
      </c>
      <c r="C291" s="80">
        <v>83.3</v>
      </c>
      <c r="D291" s="80">
        <v>83.3</v>
      </c>
      <c r="E291" s="65">
        <f t="shared" si="12"/>
        <v>100</v>
      </c>
      <c r="F291" s="45"/>
      <c r="G291" s="46"/>
      <c r="H291" s="47"/>
    </row>
    <row r="292" spans="1:8" ht="30.75" thickBot="1">
      <c r="A292" s="13">
        <v>7</v>
      </c>
      <c r="B292" s="160" t="s">
        <v>298</v>
      </c>
      <c r="C292" s="80">
        <v>83.1</v>
      </c>
      <c r="D292" s="80">
        <v>83.1</v>
      </c>
      <c r="E292" s="65">
        <f t="shared" si="12"/>
        <v>100</v>
      </c>
      <c r="F292" s="45"/>
      <c r="G292" s="46"/>
      <c r="H292" s="47"/>
    </row>
    <row r="293" spans="1:8" ht="45.75" thickBot="1">
      <c r="A293" s="11">
        <v>8</v>
      </c>
      <c r="B293" s="159" t="s">
        <v>299</v>
      </c>
      <c r="C293" s="80">
        <v>38.3</v>
      </c>
      <c r="D293" s="80">
        <v>38.3</v>
      </c>
      <c r="E293" s="65">
        <f t="shared" si="12"/>
        <v>100</v>
      </c>
      <c r="F293" s="45"/>
      <c r="G293" s="46"/>
      <c r="H293" s="47"/>
    </row>
    <row r="294" spans="1:8" ht="33" customHeight="1" thickBot="1">
      <c r="A294" s="11">
        <v>9</v>
      </c>
      <c r="B294" s="160" t="s">
        <v>300</v>
      </c>
      <c r="C294" s="80">
        <v>12.8</v>
      </c>
      <c r="D294" s="80">
        <v>12.8</v>
      </c>
      <c r="E294" s="65">
        <f t="shared" si="12"/>
        <v>100</v>
      </c>
      <c r="F294" s="45"/>
      <c r="G294" s="46"/>
      <c r="H294" s="47"/>
    </row>
    <row r="295" spans="1:8" ht="36" customHeight="1" thickBot="1">
      <c r="A295" s="13">
        <v>10</v>
      </c>
      <c r="B295" s="159" t="s">
        <v>301</v>
      </c>
      <c r="C295" s="80">
        <v>8.7</v>
      </c>
      <c r="D295" s="80">
        <v>8.7</v>
      </c>
      <c r="E295" s="65">
        <f t="shared" si="12"/>
        <v>100</v>
      </c>
      <c r="F295" s="45"/>
      <c r="G295" s="46"/>
      <c r="H295" s="47"/>
    </row>
    <row r="296" spans="1:8" ht="30" customHeight="1" thickBot="1">
      <c r="A296" s="11">
        <v>11</v>
      </c>
      <c r="B296" s="160" t="s">
        <v>302</v>
      </c>
      <c r="C296" s="80">
        <v>7.16</v>
      </c>
      <c r="D296" s="80">
        <v>7.16</v>
      </c>
      <c r="E296" s="65">
        <f>D296/C296*100</f>
        <v>100</v>
      </c>
      <c r="F296" s="45"/>
      <c r="G296" s="46"/>
      <c r="H296" s="47"/>
    </row>
    <row r="297" spans="1:8" ht="31.5" customHeight="1">
      <c r="A297" s="11"/>
      <c r="B297" s="115" t="s">
        <v>1</v>
      </c>
      <c r="C297" s="231" t="s">
        <v>23</v>
      </c>
      <c r="D297" s="232"/>
      <c r="E297" s="169">
        <f>E281-E285</f>
        <v>0</v>
      </c>
      <c r="F297" s="45"/>
      <c r="G297" s="46"/>
      <c r="H297" s="47"/>
    </row>
    <row r="298" spans="1:8" ht="15">
      <c r="A298" s="93">
        <v>15</v>
      </c>
      <c r="B298" s="71" t="s">
        <v>5</v>
      </c>
      <c r="C298" s="94"/>
      <c r="D298" s="46"/>
      <c r="E298" s="182"/>
      <c r="F298" s="209">
        <v>1000.1</v>
      </c>
      <c r="G298" s="209">
        <v>1000.1</v>
      </c>
      <c r="H298" s="177">
        <f>G298/F298*100</f>
        <v>100</v>
      </c>
    </row>
    <row r="299" spans="1:8" ht="15.75" thickBot="1">
      <c r="A299" s="96"/>
      <c r="B299" s="56" t="s">
        <v>24</v>
      </c>
      <c r="C299" s="98"/>
      <c r="D299" s="98"/>
      <c r="E299" s="164">
        <f>(E300+E301)/2</f>
        <v>100</v>
      </c>
      <c r="F299" s="99"/>
      <c r="G299" s="99"/>
      <c r="H299" s="100"/>
    </row>
    <row r="300" spans="1:8" ht="30.75" thickBot="1">
      <c r="A300" s="13">
        <v>1</v>
      </c>
      <c r="B300" s="124" t="s">
        <v>235</v>
      </c>
      <c r="C300" s="80">
        <v>100</v>
      </c>
      <c r="D300" s="80">
        <v>100</v>
      </c>
      <c r="E300" s="65">
        <f>D300/C300*100</f>
        <v>100</v>
      </c>
      <c r="F300" s="99"/>
      <c r="G300" s="99"/>
      <c r="H300" s="117"/>
    </row>
    <row r="301" spans="1:8" ht="105.75" thickBot="1">
      <c r="A301" s="11">
        <v>2</v>
      </c>
      <c r="B301" s="151" t="s">
        <v>236</v>
      </c>
      <c r="C301" s="80">
        <v>100</v>
      </c>
      <c r="D301" s="80">
        <v>100</v>
      </c>
      <c r="E301" s="65">
        <f>D301/C301*100</f>
        <v>100</v>
      </c>
      <c r="F301" s="99"/>
      <c r="G301" s="99"/>
      <c r="H301" s="100"/>
    </row>
    <row r="302" spans="1:8" ht="15.75" thickBot="1">
      <c r="A302" s="13"/>
      <c r="B302" s="56" t="s">
        <v>25</v>
      </c>
      <c r="C302" s="119"/>
      <c r="D302" s="103"/>
      <c r="E302" s="167">
        <f>(E303+E304+E305+E306+E307+E308+E309+E310+E311)/9</f>
        <v>100</v>
      </c>
      <c r="F302" s="45"/>
      <c r="G302" s="46"/>
      <c r="H302" s="47"/>
    </row>
    <row r="303" spans="1:8" ht="30.75" thickBot="1">
      <c r="A303" s="11">
        <v>1</v>
      </c>
      <c r="B303" s="150" t="s">
        <v>237</v>
      </c>
      <c r="C303" s="80">
        <v>98</v>
      </c>
      <c r="D303" s="80">
        <v>98</v>
      </c>
      <c r="E303" s="65">
        <f aca="true" t="shared" si="13" ref="E303:E310">D303/C303*100</f>
        <v>100</v>
      </c>
      <c r="F303" s="45"/>
      <c r="G303" s="46"/>
      <c r="H303" s="47"/>
    </row>
    <row r="304" spans="1:8" ht="75.75" thickBot="1">
      <c r="A304" s="11">
        <v>2</v>
      </c>
      <c r="B304" s="146" t="s">
        <v>238</v>
      </c>
      <c r="C304" s="80">
        <v>100</v>
      </c>
      <c r="D304" s="80">
        <v>100</v>
      </c>
      <c r="E304" s="65">
        <f t="shared" si="13"/>
        <v>100</v>
      </c>
      <c r="F304" s="45"/>
      <c r="G304" s="46"/>
      <c r="H304" s="47"/>
    </row>
    <row r="305" spans="1:8" ht="32.25" customHeight="1" thickBot="1">
      <c r="A305" s="13">
        <v>3</v>
      </c>
      <c r="B305" s="83" t="s">
        <v>239</v>
      </c>
      <c r="C305" s="80">
        <v>95</v>
      </c>
      <c r="D305" s="80">
        <v>95</v>
      </c>
      <c r="E305" s="173">
        <f t="shared" si="13"/>
        <v>100</v>
      </c>
      <c r="F305" s="45"/>
      <c r="G305" s="46"/>
      <c r="H305" s="47"/>
    </row>
    <row r="306" spans="1:8" ht="105.75" thickBot="1">
      <c r="A306" s="13">
        <v>4</v>
      </c>
      <c r="B306" s="150" t="s">
        <v>240</v>
      </c>
      <c r="C306" s="80">
        <v>100</v>
      </c>
      <c r="D306" s="80">
        <v>100</v>
      </c>
      <c r="E306" s="173">
        <f t="shared" si="13"/>
        <v>100</v>
      </c>
      <c r="F306" s="45"/>
      <c r="G306" s="46"/>
      <c r="H306" s="47"/>
    </row>
    <row r="307" spans="1:8" ht="75.75" thickBot="1">
      <c r="A307" s="13">
        <v>5</v>
      </c>
      <c r="B307" s="146" t="s">
        <v>241</v>
      </c>
      <c r="C307" s="80">
        <v>100</v>
      </c>
      <c r="D307" s="80">
        <v>100</v>
      </c>
      <c r="E307" s="173">
        <f t="shared" si="13"/>
        <v>100</v>
      </c>
      <c r="F307" s="45"/>
      <c r="G307" s="46"/>
      <c r="H307" s="47"/>
    </row>
    <row r="308" spans="1:8" ht="45">
      <c r="A308" s="13">
        <v>6</v>
      </c>
      <c r="B308" s="162" t="s">
        <v>242</v>
      </c>
      <c r="C308" s="80">
        <v>100</v>
      </c>
      <c r="D308" s="80">
        <v>100</v>
      </c>
      <c r="E308" s="173">
        <f t="shared" si="13"/>
        <v>100</v>
      </c>
      <c r="F308" s="45"/>
      <c r="G308" s="46"/>
      <c r="H308" s="47"/>
    </row>
    <row r="309" spans="1:8" ht="105">
      <c r="A309" s="16">
        <v>7</v>
      </c>
      <c r="B309" s="77" t="s">
        <v>243</v>
      </c>
      <c r="C309" s="155">
        <v>100</v>
      </c>
      <c r="D309" s="80">
        <v>100</v>
      </c>
      <c r="E309" s="173">
        <f t="shared" si="13"/>
        <v>100</v>
      </c>
      <c r="F309" s="45"/>
      <c r="G309" s="46"/>
      <c r="H309" s="47"/>
    </row>
    <row r="310" spans="1:8" ht="90">
      <c r="A310" s="13">
        <v>8</v>
      </c>
      <c r="B310" s="101" t="s">
        <v>245</v>
      </c>
      <c r="C310" s="80">
        <v>100</v>
      </c>
      <c r="D310" s="80">
        <v>100</v>
      </c>
      <c r="E310" s="173">
        <f t="shared" si="13"/>
        <v>100</v>
      </c>
      <c r="F310" s="45"/>
      <c r="G310" s="46"/>
      <c r="H310" s="47"/>
    </row>
    <row r="311" spans="1:8" ht="75">
      <c r="A311" s="13">
        <v>9</v>
      </c>
      <c r="B311" s="83" t="s">
        <v>244</v>
      </c>
      <c r="C311" s="80">
        <v>0</v>
      </c>
      <c r="D311" s="80">
        <v>0</v>
      </c>
      <c r="E311" s="173">
        <v>100</v>
      </c>
      <c r="F311" s="45"/>
      <c r="G311" s="46"/>
      <c r="H311" s="47"/>
    </row>
    <row r="312" spans="1:8" ht="31.5" customHeight="1">
      <c r="A312" s="11"/>
      <c r="B312" s="115" t="s">
        <v>1</v>
      </c>
      <c r="C312" s="231" t="s">
        <v>23</v>
      </c>
      <c r="D312" s="232"/>
      <c r="E312" s="169">
        <f>E299-E302</f>
        <v>0</v>
      </c>
      <c r="F312" s="45"/>
      <c r="G312" s="46"/>
      <c r="H312" s="47"/>
    </row>
    <row r="313" spans="1:8" ht="28.5">
      <c r="A313" s="21">
        <v>16</v>
      </c>
      <c r="B313" s="125" t="s">
        <v>76</v>
      </c>
      <c r="C313" s="50"/>
      <c r="D313" s="50"/>
      <c r="E313" s="186"/>
      <c r="F313" s="200">
        <v>12918.9</v>
      </c>
      <c r="G313" s="200">
        <v>12918.9</v>
      </c>
      <c r="H313" s="193">
        <f>G313/F313*100</f>
        <v>100</v>
      </c>
    </row>
    <row r="314" spans="1:8" ht="15">
      <c r="A314" s="13">
        <v>1</v>
      </c>
      <c r="B314" s="97" t="s">
        <v>24</v>
      </c>
      <c r="C314" s="88"/>
      <c r="D314" s="88"/>
      <c r="E314" s="164">
        <f>E315</f>
        <v>100</v>
      </c>
      <c r="F314" s="45"/>
      <c r="G314" s="46"/>
      <c r="H314" s="47"/>
    </row>
    <row r="315" spans="1:8" ht="15">
      <c r="A315" s="13">
        <v>1</v>
      </c>
      <c r="B315" s="52" t="s">
        <v>264</v>
      </c>
      <c r="C315" s="196">
        <v>0.1</v>
      </c>
      <c r="D315" s="197">
        <v>0.1</v>
      </c>
      <c r="E315" s="173">
        <f>D315/C315*100</f>
        <v>100</v>
      </c>
      <c r="F315" s="45"/>
      <c r="G315" s="46"/>
      <c r="H315" s="47"/>
    </row>
    <row r="316" spans="1:8" ht="15">
      <c r="A316" s="22">
        <v>3</v>
      </c>
      <c r="B316" s="115" t="s">
        <v>25</v>
      </c>
      <c r="C316" s="126"/>
      <c r="D316" s="126"/>
      <c r="E316" s="169">
        <f>(E317+E318+E319+E320)/4</f>
        <v>100</v>
      </c>
      <c r="F316" s="45"/>
      <c r="G316" s="46"/>
      <c r="H316" s="47"/>
    </row>
    <row r="317" spans="1:8" ht="30.75" thickBot="1">
      <c r="A317" s="13">
        <v>1</v>
      </c>
      <c r="B317" s="61" t="s">
        <v>246</v>
      </c>
      <c r="C317" s="199">
        <v>8</v>
      </c>
      <c r="D317" s="199">
        <v>8</v>
      </c>
      <c r="E317" s="173">
        <f>D317/C317*100</f>
        <v>100</v>
      </c>
      <c r="F317" s="45"/>
      <c r="G317" s="46"/>
      <c r="H317" s="47"/>
    </row>
    <row r="318" spans="1:8" ht="45.75" thickBot="1">
      <c r="A318" s="13">
        <v>2</v>
      </c>
      <c r="B318" s="124" t="s">
        <v>265</v>
      </c>
      <c r="C318" s="50">
        <v>0</v>
      </c>
      <c r="D318" s="50">
        <v>0</v>
      </c>
      <c r="E318" s="173">
        <v>100</v>
      </c>
      <c r="F318" s="45"/>
      <c r="G318" s="46"/>
      <c r="H318" s="47"/>
    </row>
    <row r="319" spans="1:8" ht="30.75" thickBot="1">
      <c r="A319" s="13">
        <v>3</v>
      </c>
      <c r="B319" s="151" t="s">
        <v>266</v>
      </c>
      <c r="C319" s="50">
        <v>33</v>
      </c>
      <c r="D319" s="50">
        <v>33</v>
      </c>
      <c r="E319" s="173">
        <f>D319/C319*100</f>
        <v>100</v>
      </c>
      <c r="F319" s="45"/>
      <c r="G319" s="46"/>
      <c r="H319" s="47"/>
    </row>
    <row r="320" spans="1:8" ht="30.75" thickBot="1">
      <c r="A320" s="13">
        <v>4</v>
      </c>
      <c r="B320" s="151" t="s">
        <v>267</v>
      </c>
      <c r="C320" s="50">
        <v>0</v>
      </c>
      <c r="D320" s="50">
        <v>0</v>
      </c>
      <c r="E320" s="173">
        <v>100</v>
      </c>
      <c r="F320" s="45"/>
      <c r="G320" s="46"/>
      <c r="H320" s="47"/>
    </row>
    <row r="321" spans="1:8" ht="31.5" customHeight="1">
      <c r="A321" s="21"/>
      <c r="B321" s="115" t="s">
        <v>1</v>
      </c>
      <c r="C321" s="231" t="s">
        <v>23</v>
      </c>
      <c r="D321" s="232"/>
      <c r="E321" s="169">
        <f>E314-E316</f>
        <v>0</v>
      </c>
      <c r="F321" s="45"/>
      <c r="G321" s="46"/>
      <c r="H321" s="47"/>
    </row>
    <row r="322" spans="1:8" ht="28.5">
      <c r="A322" s="21">
        <v>17</v>
      </c>
      <c r="B322" s="125" t="s">
        <v>77</v>
      </c>
      <c r="C322" s="80"/>
      <c r="D322" s="80"/>
      <c r="E322" s="186"/>
      <c r="F322" s="194">
        <v>111749.7</v>
      </c>
      <c r="G322" s="194">
        <v>111111.9</v>
      </c>
      <c r="H322" s="193">
        <f>G322/F322*100</f>
        <v>99.4292602127791</v>
      </c>
    </row>
    <row r="323" spans="1:8" ht="15">
      <c r="A323" s="13">
        <v>1</v>
      </c>
      <c r="B323" s="97" t="s">
        <v>24</v>
      </c>
      <c r="C323" s="98"/>
      <c r="D323" s="98"/>
      <c r="E323" s="164">
        <f>E324</f>
        <v>100</v>
      </c>
      <c r="F323" s="45"/>
      <c r="G323" s="46"/>
      <c r="H323" s="47"/>
    </row>
    <row r="324" spans="1:8" ht="30">
      <c r="A324" s="13">
        <v>1</v>
      </c>
      <c r="B324" s="113" t="s">
        <v>247</v>
      </c>
      <c r="C324" s="80">
        <v>1</v>
      </c>
      <c r="D324" s="80">
        <v>1</v>
      </c>
      <c r="E324" s="173">
        <f>D324/C324*100</f>
        <v>100</v>
      </c>
      <c r="F324" s="45"/>
      <c r="G324" s="46"/>
      <c r="H324" s="47"/>
    </row>
    <row r="325" spans="1:8" ht="15.75" thickBot="1">
      <c r="A325" s="22">
        <v>3</v>
      </c>
      <c r="B325" s="115" t="s">
        <v>25</v>
      </c>
      <c r="C325" s="126"/>
      <c r="D325" s="126"/>
      <c r="E325" s="169">
        <f>(E326+E327+E328)/3</f>
        <v>100</v>
      </c>
      <c r="F325" s="45"/>
      <c r="G325" s="46"/>
      <c r="H325" s="47"/>
    </row>
    <row r="326" spans="1:8" ht="30.75" thickBot="1">
      <c r="A326" s="13">
        <v>1</v>
      </c>
      <c r="B326" s="124" t="s">
        <v>248</v>
      </c>
      <c r="C326" s="80">
        <v>0.1</v>
      </c>
      <c r="D326" s="80">
        <v>0.1</v>
      </c>
      <c r="E326" s="173">
        <f>D326/C326*100</f>
        <v>100</v>
      </c>
      <c r="F326" s="45"/>
      <c r="G326" s="46"/>
      <c r="H326" s="47"/>
    </row>
    <row r="327" spans="1:8" ht="75.75" thickBot="1">
      <c r="A327" s="13">
        <v>2</v>
      </c>
      <c r="B327" s="151" t="s">
        <v>249</v>
      </c>
      <c r="C327" s="80">
        <v>90</v>
      </c>
      <c r="D327" s="80">
        <v>90</v>
      </c>
      <c r="E327" s="173">
        <f>D327/C327*100</f>
        <v>100</v>
      </c>
      <c r="F327" s="45"/>
      <c r="G327" s="46"/>
      <c r="H327" s="47"/>
    </row>
    <row r="328" spans="1:8" ht="61.5" customHeight="1">
      <c r="A328" s="13">
        <v>3</v>
      </c>
      <c r="B328" s="59" t="s">
        <v>250</v>
      </c>
      <c r="C328" s="80">
        <v>0.1</v>
      </c>
      <c r="D328" s="80">
        <v>0.1</v>
      </c>
      <c r="E328" s="173">
        <f>D328/C328*100</f>
        <v>100</v>
      </c>
      <c r="F328" s="45"/>
      <c r="G328" s="46"/>
      <c r="H328" s="47"/>
    </row>
    <row r="329" spans="1:8" ht="31.5" customHeight="1">
      <c r="A329" s="13"/>
      <c r="B329" s="115" t="s">
        <v>1</v>
      </c>
      <c r="C329" s="231" t="s">
        <v>23</v>
      </c>
      <c r="D329" s="232"/>
      <c r="E329" s="169">
        <f>E323-E325</f>
        <v>0</v>
      </c>
      <c r="F329" s="45"/>
      <c r="G329" s="46"/>
      <c r="H329" s="47"/>
    </row>
    <row r="330" spans="1:8" ht="15">
      <c r="A330" s="21">
        <v>18</v>
      </c>
      <c r="B330" s="125" t="s">
        <v>78</v>
      </c>
      <c r="C330" s="80"/>
      <c r="D330" s="80"/>
      <c r="E330" s="186"/>
      <c r="F330" s="194">
        <v>0</v>
      </c>
      <c r="G330" s="195">
        <v>0</v>
      </c>
      <c r="H330" s="181">
        <v>0</v>
      </c>
    </row>
    <row r="331" spans="1:8" ht="15.75" thickBot="1">
      <c r="A331" s="21"/>
      <c r="B331" s="97" t="s">
        <v>24</v>
      </c>
      <c r="C331" s="98"/>
      <c r="D331" s="98"/>
      <c r="E331" s="164">
        <f>(E332+E333)/2</f>
        <v>113.97260273972603</v>
      </c>
      <c r="F331" s="45"/>
      <c r="G331" s="46"/>
      <c r="H331" s="47"/>
    </row>
    <row r="332" spans="1:8" ht="45.75" customHeight="1" thickBot="1">
      <c r="A332" s="13">
        <v>1</v>
      </c>
      <c r="B332" s="138" t="s">
        <v>251</v>
      </c>
      <c r="C332" s="80">
        <v>51</v>
      </c>
      <c r="D332" s="80">
        <v>51</v>
      </c>
      <c r="E332" s="173">
        <f aca="true" t="shared" si="14" ref="E332:E337">D332/C332*100</f>
        <v>100</v>
      </c>
      <c r="F332" s="45"/>
      <c r="G332" s="46"/>
      <c r="H332" s="47"/>
    </row>
    <row r="333" spans="1:8" ht="30.75" thickBot="1">
      <c r="A333" s="13">
        <v>2</v>
      </c>
      <c r="B333" s="142" t="s">
        <v>252</v>
      </c>
      <c r="C333" s="80">
        <v>73</v>
      </c>
      <c r="D333" s="80">
        <v>93.4</v>
      </c>
      <c r="E333" s="173">
        <f>D333/C333*100</f>
        <v>127.94520547945207</v>
      </c>
      <c r="F333" s="45"/>
      <c r="G333" s="46"/>
      <c r="H333" s="47"/>
    </row>
    <row r="334" spans="1:8" ht="15">
      <c r="A334" s="22">
        <v>3</v>
      </c>
      <c r="B334" s="115" t="s">
        <v>25</v>
      </c>
      <c r="C334" s="126"/>
      <c r="D334" s="126"/>
      <c r="E334" s="169">
        <f>(E335+E336+E337)/3</f>
        <v>100</v>
      </c>
      <c r="F334" s="45"/>
      <c r="G334" s="46"/>
      <c r="H334" s="47"/>
    </row>
    <row r="335" spans="1:8" ht="45">
      <c r="A335" s="13">
        <v>1</v>
      </c>
      <c r="B335" s="83" t="s">
        <v>253</v>
      </c>
      <c r="C335" s="80">
        <v>99</v>
      </c>
      <c r="D335" s="80">
        <v>99</v>
      </c>
      <c r="E335" s="173">
        <f t="shared" si="14"/>
        <v>100</v>
      </c>
      <c r="F335" s="45"/>
      <c r="G335" s="46"/>
      <c r="H335" s="47"/>
    </row>
    <row r="336" spans="1:8" ht="30">
      <c r="A336" s="13">
        <v>2</v>
      </c>
      <c r="B336" s="85" t="s">
        <v>254</v>
      </c>
      <c r="C336" s="80">
        <v>1</v>
      </c>
      <c r="D336" s="80">
        <v>1</v>
      </c>
      <c r="E336" s="173">
        <f t="shared" si="14"/>
        <v>100</v>
      </c>
      <c r="F336" s="45"/>
      <c r="G336" s="46"/>
      <c r="H336" s="47"/>
    </row>
    <row r="337" spans="1:8" ht="30">
      <c r="A337" s="13">
        <v>3</v>
      </c>
      <c r="B337" s="83" t="s">
        <v>255</v>
      </c>
      <c r="C337" s="80">
        <v>1</v>
      </c>
      <c r="D337" s="80">
        <v>1</v>
      </c>
      <c r="E337" s="173">
        <f t="shared" si="14"/>
        <v>100</v>
      </c>
      <c r="F337" s="45"/>
      <c r="G337" s="46"/>
      <c r="H337" s="47"/>
    </row>
    <row r="338" spans="1:8" ht="31.5" customHeight="1">
      <c r="A338" s="21"/>
      <c r="B338" s="115" t="s">
        <v>1</v>
      </c>
      <c r="C338" s="231" t="s">
        <v>23</v>
      </c>
      <c r="D338" s="232"/>
      <c r="E338" s="169">
        <f>E331-E334</f>
        <v>13.972602739726028</v>
      </c>
      <c r="F338" s="45"/>
      <c r="G338" s="46"/>
      <c r="H338" s="47"/>
    </row>
    <row r="339" spans="1:8" ht="28.5">
      <c r="A339" s="21">
        <v>19</v>
      </c>
      <c r="B339" s="127" t="s">
        <v>79</v>
      </c>
      <c r="C339" s="80"/>
      <c r="D339" s="80"/>
      <c r="E339" s="187"/>
      <c r="F339" s="194">
        <v>84312.18</v>
      </c>
      <c r="G339" s="195">
        <v>52608.6</v>
      </c>
      <c r="H339" s="172">
        <f>G339/F339*100</f>
        <v>62.39739027030259</v>
      </c>
    </row>
    <row r="340" spans="1:8" ht="15">
      <c r="A340" s="21"/>
      <c r="B340" s="97" t="s">
        <v>24</v>
      </c>
      <c r="C340" s="128"/>
      <c r="D340" s="128"/>
      <c r="E340" s="188">
        <f>E341</f>
        <v>100</v>
      </c>
      <c r="F340" s="129"/>
      <c r="G340" s="130"/>
      <c r="H340" s="47"/>
    </row>
    <row r="341" spans="1:8" ht="30">
      <c r="A341" s="13">
        <v>1</v>
      </c>
      <c r="B341" s="59" t="s">
        <v>303</v>
      </c>
      <c r="C341" s="131">
        <v>20</v>
      </c>
      <c r="D341" s="131">
        <v>20</v>
      </c>
      <c r="E341" s="65">
        <f>D341/C341*100</f>
        <v>100</v>
      </c>
      <c r="F341" s="129"/>
      <c r="G341" s="130"/>
      <c r="H341" s="47"/>
    </row>
    <row r="342" spans="1:8" ht="15.75" thickBot="1">
      <c r="A342" s="21"/>
      <c r="B342" s="132" t="s">
        <v>25</v>
      </c>
      <c r="C342" s="128"/>
      <c r="D342" s="128"/>
      <c r="E342" s="188">
        <f>(E343+E344+E345+E346+E347+E348)/6</f>
        <v>98.66666666666667</v>
      </c>
      <c r="F342" s="129"/>
      <c r="G342" s="130"/>
      <c r="H342" s="47"/>
    </row>
    <row r="343" spans="1:8" ht="30.75" thickBot="1">
      <c r="A343" s="13">
        <v>1</v>
      </c>
      <c r="B343" s="159" t="s">
        <v>304</v>
      </c>
      <c r="C343" s="131">
        <v>100</v>
      </c>
      <c r="D343" s="131">
        <v>100</v>
      </c>
      <c r="E343" s="65">
        <f aca="true" t="shared" si="15" ref="E343:E348">D343/C343*100</f>
        <v>100</v>
      </c>
      <c r="F343" s="129"/>
      <c r="G343" s="130"/>
      <c r="H343" s="47"/>
    </row>
    <row r="344" spans="1:8" ht="60.75" thickBot="1">
      <c r="A344" s="13">
        <v>2</v>
      </c>
      <c r="B344" s="160" t="s">
        <v>305</v>
      </c>
      <c r="C344" s="131">
        <v>25</v>
      </c>
      <c r="D344" s="131">
        <v>23</v>
      </c>
      <c r="E344" s="65">
        <f t="shared" si="15"/>
        <v>92</v>
      </c>
      <c r="F344" s="129"/>
      <c r="G344" s="130"/>
      <c r="H344" s="47"/>
    </row>
    <row r="345" spans="1:8" ht="15.75" thickBot="1">
      <c r="A345" s="13">
        <v>3</v>
      </c>
      <c r="B345" s="159" t="s">
        <v>306</v>
      </c>
      <c r="C345" s="131">
        <v>1.8</v>
      </c>
      <c r="D345" s="131">
        <v>1.8</v>
      </c>
      <c r="E345" s="65">
        <f t="shared" si="15"/>
        <v>100</v>
      </c>
      <c r="F345" s="129"/>
      <c r="G345" s="130"/>
      <c r="H345" s="47"/>
    </row>
    <row r="346" spans="1:8" ht="30.75" thickBot="1">
      <c r="A346" s="13">
        <v>4</v>
      </c>
      <c r="B346" s="160" t="s">
        <v>307</v>
      </c>
      <c r="C346" s="131">
        <v>34</v>
      </c>
      <c r="D346" s="131">
        <v>34</v>
      </c>
      <c r="E346" s="65">
        <f t="shared" si="15"/>
        <v>100</v>
      </c>
      <c r="F346" s="129"/>
      <c r="G346" s="130"/>
      <c r="H346" s="47"/>
    </row>
    <row r="347" spans="1:8" ht="30.75" thickBot="1">
      <c r="A347" s="13">
        <v>5</v>
      </c>
      <c r="B347" s="160" t="s">
        <v>308</v>
      </c>
      <c r="C347" s="131">
        <v>3</v>
      </c>
      <c r="D347" s="131">
        <v>3</v>
      </c>
      <c r="E347" s="65">
        <f t="shared" si="15"/>
        <v>100</v>
      </c>
      <c r="F347" s="129"/>
      <c r="G347" s="130"/>
      <c r="H347" s="47"/>
    </row>
    <row r="348" spans="1:8" ht="30.75" thickBot="1">
      <c r="A348" s="13">
        <v>6</v>
      </c>
      <c r="B348" s="160" t="s">
        <v>309</v>
      </c>
      <c r="C348" s="131">
        <v>22</v>
      </c>
      <c r="D348" s="131">
        <v>22</v>
      </c>
      <c r="E348" s="65">
        <f t="shared" si="15"/>
        <v>100</v>
      </c>
      <c r="F348" s="129"/>
      <c r="G348" s="130"/>
      <c r="H348" s="47"/>
    </row>
    <row r="349" spans="1:8" ht="31.5" customHeight="1">
      <c r="A349" s="21"/>
      <c r="B349" s="115" t="s">
        <v>1</v>
      </c>
      <c r="C349" s="231" t="s">
        <v>23</v>
      </c>
      <c r="D349" s="232"/>
      <c r="E349" s="169">
        <f>E340-E342</f>
        <v>1.3333333333333286</v>
      </c>
      <c r="F349" s="129"/>
      <c r="G349" s="130"/>
      <c r="H349" s="47"/>
    </row>
    <row r="350" spans="1:8" ht="15">
      <c r="A350" s="21">
        <v>20</v>
      </c>
      <c r="B350" s="127" t="s">
        <v>80</v>
      </c>
      <c r="C350" s="131"/>
      <c r="D350" s="131"/>
      <c r="E350" s="189"/>
      <c r="F350" s="215">
        <v>1789.1</v>
      </c>
      <c r="G350" s="216">
        <v>1789.1</v>
      </c>
      <c r="H350" s="172">
        <f>G350/F350*100</f>
        <v>100</v>
      </c>
    </row>
    <row r="351" spans="1:8" ht="15">
      <c r="A351" s="21"/>
      <c r="B351" s="97" t="s">
        <v>24</v>
      </c>
      <c r="C351" s="128"/>
      <c r="D351" s="128"/>
      <c r="E351" s="188">
        <f>(E352+E353)/2</f>
        <v>50</v>
      </c>
      <c r="F351" s="129"/>
      <c r="G351" s="130"/>
      <c r="H351" s="47"/>
    </row>
    <row r="352" spans="1:8" ht="60">
      <c r="A352" s="13">
        <v>1</v>
      </c>
      <c r="B352" s="61" t="s">
        <v>312</v>
      </c>
      <c r="C352" s="24">
        <v>100</v>
      </c>
      <c r="D352" s="24">
        <v>100</v>
      </c>
      <c r="E352" s="65">
        <f>D352/C352*100</f>
        <v>100</v>
      </c>
      <c r="F352" s="25"/>
      <c r="G352" s="26"/>
      <c r="H352" s="7"/>
    </row>
    <row r="353" spans="1:8" ht="30">
      <c r="A353" s="13">
        <v>2</v>
      </c>
      <c r="B353" s="61" t="s">
        <v>313</v>
      </c>
      <c r="C353" s="24">
        <v>0</v>
      </c>
      <c r="D353" s="24">
        <v>0</v>
      </c>
      <c r="E353" s="65">
        <v>0</v>
      </c>
      <c r="F353" s="25"/>
      <c r="G353" s="26"/>
      <c r="H353" s="7"/>
    </row>
    <row r="354" spans="1:8" ht="18.75" thickBot="1">
      <c r="A354" s="21"/>
      <c r="B354" s="27" t="s">
        <v>25</v>
      </c>
      <c r="C354" s="23"/>
      <c r="D354" s="23"/>
      <c r="E354" s="191">
        <f>(E355+E356+E357+E358)/4</f>
        <v>50</v>
      </c>
      <c r="F354" s="25"/>
      <c r="G354" s="26"/>
      <c r="H354" s="7"/>
    </row>
    <row r="355" spans="1:8" ht="30.75" thickBot="1">
      <c r="A355" s="13">
        <v>1</v>
      </c>
      <c r="B355" s="159" t="s">
        <v>314</v>
      </c>
      <c r="C355" s="24">
        <v>0</v>
      </c>
      <c r="D355" s="24">
        <v>1</v>
      </c>
      <c r="E355" s="65">
        <v>100</v>
      </c>
      <c r="F355" s="25"/>
      <c r="G355" s="26"/>
      <c r="H355" s="7"/>
    </row>
    <row r="356" spans="1:8" ht="30.75" thickBot="1">
      <c r="A356" s="13">
        <v>2</v>
      </c>
      <c r="B356" s="160" t="s">
        <v>315</v>
      </c>
      <c r="C356" s="24">
        <v>1</v>
      </c>
      <c r="D356" s="24">
        <v>1</v>
      </c>
      <c r="E356" s="65">
        <f>D356/C356*100</f>
        <v>100</v>
      </c>
      <c r="F356" s="25"/>
      <c r="G356" s="26"/>
      <c r="H356" s="7"/>
    </row>
    <row r="357" spans="1:8" ht="35.25" customHeight="1" thickBot="1">
      <c r="A357" s="13">
        <v>3</v>
      </c>
      <c r="B357" s="159" t="s">
        <v>316</v>
      </c>
      <c r="C357" s="24">
        <v>0</v>
      </c>
      <c r="D357" s="24">
        <v>0</v>
      </c>
      <c r="E357" s="65">
        <v>0</v>
      </c>
      <c r="F357" s="25"/>
      <c r="G357" s="26"/>
      <c r="H357" s="7"/>
    </row>
    <row r="358" spans="1:8" ht="18.75" thickBot="1">
      <c r="A358" s="13">
        <v>4</v>
      </c>
      <c r="B358" s="160" t="s">
        <v>317</v>
      </c>
      <c r="C358" s="24">
        <v>0</v>
      </c>
      <c r="D358" s="24">
        <v>0</v>
      </c>
      <c r="E358" s="65">
        <v>0</v>
      </c>
      <c r="F358" s="25"/>
      <c r="G358" s="26"/>
      <c r="H358" s="7"/>
    </row>
    <row r="359" spans="1:8" ht="28.5">
      <c r="A359" s="21"/>
      <c r="B359" s="115" t="s">
        <v>1</v>
      </c>
      <c r="C359" s="231" t="s">
        <v>23</v>
      </c>
      <c r="D359" s="232"/>
      <c r="E359" s="169">
        <f>E351-E354</f>
        <v>0</v>
      </c>
      <c r="F359" s="25"/>
      <c r="G359" s="26"/>
      <c r="H359" s="7"/>
    </row>
    <row r="360" spans="1:8" ht="15.75">
      <c r="A360" s="21">
        <v>21</v>
      </c>
      <c r="B360" s="219" t="s">
        <v>81</v>
      </c>
      <c r="C360" s="24"/>
      <c r="D360" s="24"/>
      <c r="E360" s="190"/>
      <c r="F360" s="207">
        <v>2</v>
      </c>
      <c r="G360" s="208">
        <v>2</v>
      </c>
      <c r="H360" s="172">
        <f>G360/F360*100</f>
        <v>100</v>
      </c>
    </row>
    <row r="361" spans="1:8" ht="18">
      <c r="A361" s="21"/>
      <c r="B361" s="97" t="s">
        <v>24</v>
      </c>
      <c r="C361" s="23"/>
      <c r="D361" s="23"/>
      <c r="E361" s="191">
        <f>E362</f>
        <v>100</v>
      </c>
      <c r="F361" s="25"/>
      <c r="G361" s="26"/>
      <c r="H361" s="7"/>
    </row>
    <row r="362" spans="1:8" ht="30">
      <c r="A362" s="13">
        <v>1</v>
      </c>
      <c r="B362" s="61" t="s">
        <v>310</v>
      </c>
      <c r="C362" s="206">
        <v>55.1</v>
      </c>
      <c r="D362" s="206">
        <v>55.1</v>
      </c>
      <c r="E362" s="65">
        <f>D362/C362*100</f>
        <v>100</v>
      </c>
      <c r="F362" s="25"/>
      <c r="G362" s="26"/>
      <c r="H362" s="7"/>
    </row>
    <row r="363" spans="1:8" ht="18">
      <c r="A363" s="21"/>
      <c r="B363" s="27" t="s">
        <v>25</v>
      </c>
      <c r="C363" s="23"/>
      <c r="D363" s="23"/>
      <c r="E363" s="191">
        <f>E364</f>
        <v>100</v>
      </c>
      <c r="F363" s="25"/>
      <c r="G363" s="26"/>
      <c r="H363" s="7"/>
    </row>
    <row r="364" spans="1:8" ht="18">
      <c r="A364" s="13">
        <v>1</v>
      </c>
      <c r="B364" s="205" t="s">
        <v>311</v>
      </c>
      <c r="C364" s="206">
        <v>65</v>
      </c>
      <c r="D364" s="206">
        <v>65</v>
      </c>
      <c r="E364" s="65">
        <f>D364/C364*100</f>
        <v>100</v>
      </c>
      <c r="F364" s="25"/>
      <c r="G364" s="26"/>
      <c r="H364" s="7"/>
    </row>
    <row r="365" spans="1:8" ht="28.5">
      <c r="A365" s="13"/>
      <c r="B365" s="115" t="s">
        <v>1</v>
      </c>
      <c r="C365" s="231" t="s">
        <v>23</v>
      </c>
      <c r="D365" s="232"/>
      <c r="E365" s="169">
        <f>E361-E363</f>
        <v>0</v>
      </c>
      <c r="F365" s="25"/>
      <c r="G365" s="26"/>
      <c r="H365" s="7"/>
    </row>
    <row r="366" spans="1:8" ht="28.5">
      <c r="A366" s="21">
        <v>22</v>
      </c>
      <c r="B366" s="217" t="s">
        <v>82</v>
      </c>
      <c r="C366" s="28"/>
      <c r="D366" s="28"/>
      <c r="E366" s="192"/>
      <c r="F366" s="207">
        <v>0</v>
      </c>
      <c r="G366" s="208">
        <v>0</v>
      </c>
      <c r="H366" s="172">
        <v>0</v>
      </c>
    </row>
    <row r="367" spans="1:8" ht="18.75" thickBot="1">
      <c r="A367" s="21"/>
      <c r="B367" s="97" t="s">
        <v>24</v>
      </c>
      <c r="C367" s="23"/>
      <c r="D367" s="23"/>
      <c r="E367" s="191">
        <f>(E368+E369)/2</f>
        <v>100</v>
      </c>
      <c r="F367" s="25"/>
      <c r="G367" s="26"/>
      <c r="H367" s="7"/>
    </row>
    <row r="368" spans="1:8" ht="60.75" thickBot="1">
      <c r="A368" s="13">
        <v>1</v>
      </c>
      <c r="B368" s="124" t="s">
        <v>318</v>
      </c>
      <c r="C368" s="206">
        <v>51</v>
      </c>
      <c r="D368" s="206">
        <v>51</v>
      </c>
      <c r="E368" s="65">
        <f aca="true" t="shared" si="16" ref="E368:E375">D368/C368*100</f>
        <v>100</v>
      </c>
      <c r="F368" s="25"/>
      <c r="G368" s="26"/>
      <c r="H368" s="7"/>
    </row>
    <row r="369" spans="1:8" ht="60.75" thickBot="1">
      <c r="A369" s="13">
        <v>2</v>
      </c>
      <c r="B369" s="151" t="s">
        <v>319</v>
      </c>
      <c r="C369" s="206">
        <v>12.5</v>
      </c>
      <c r="D369" s="206">
        <v>12.5</v>
      </c>
      <c r="E369" s="65">
        <f t="shared" si="16"/>
        <v>100</v>
      </c>
      <c r="F369" s="25"/>
      <c r="G369" s="26"/>
      <c r="H369" s="7"/>
    </row>
    <row r="370" spans="1:8" ht="18.75" thickBot="1">
      <c r="A370" s="13"/>
      <c r="B370" s="132" t="s">
        <v>25</v>
      </c>
      <c r="C370" s="23"/>
      <c r="D370" s="23"/>
      <c r="E370" s="191">
        <f>(E371+E372+E373+E374+E375)/5</f>
        <v>100</v>
      </c>
      <c r="F370" s="25"/>
      <c r="G370" s="26"/>
      <c r="H370" s="7"/>
    </row>
    <row r="371" spans="1:8" ht="45.75" thickBot="1">
      <c r="A371" s="13">
        <v>1</v>
      </c>
      <c r="B371" s="124" t="s">
        <v>320</v>
      </c>
      <c r="C371" s="206">
        <v>100</v>
      </c>
      <c r="D371" s="206">
        <v>100</v>
      </c>
      <c r="E371" s="65">
        <f t="shared" si="16"/>
        <v>100</v>
      </c>
      <c r="F371" s="25"/>
      <c r="G371" s="26"/>
      <c r="H371" s="7"/>
    </row>
    <row r="372" spans="1:8" ht="60.75" thickBot="1">
      <c r="A372" s="13">
        <v>2</v>
      </c>
      <c r="B372" s="151" t="s">
        <v>321</v>
      </c>
      <c r="C372" s="206">
        <v>100</v>
      </c>
      <c r="D372" s="206">
        <v>100</v>
      </c>
      <c r="E372" s="65">
        <f t="shared" si="16"/>
        <v>100</v>
      </c>
      <c r="F372" s="25"/>
      <c r="G372" s="26"/>
      <c r="H372" s="7"/>
    </row>
    <row r="373" spans="1:8" ht="60.75" thickBot="1">
      <c r="A373" s="13">
        <v>3</v>
      </c>
      <c r="B373" s="124" t="s">
        <v>322</v>
      </c>
      <c r="C373" s="206">
        <v>92.5</v>
      </c>
      <c r="D373" s="206">
        <v>92.5</v>
      </c>
      <c r="E373" s="65">
        <f t="shared" si="16"/>
        <v>100</v>
      </c>
      <c r="F373" s="25"/>
      <c r="G373" s="26"/>
      <c r="H373" s="7"/>
    </row>
    <row r="374" spans="1:8" ht="60.75" thickBot="1">
      <c r="A374" s="13">
        <v>4</v>
      </c>
      <c r="B374" s="151" t="s">
        <v>323</v>
      </c>
      <c r="C374" s="206">
        <v>11</v>
      </c>
      <c r="D374" s="206">
        <v>11</v>
      </c>
      <c r="E374" s="65">
        <f t="shared" si="16"/>
        <v>100</v>
      </c>
      <c r="F374" s="25"/>
      <c r="G374" s="26"/>
      <c r="H374" s="7"/>
    </row>
    <row r="375" spans="1:8" ht="75.75" thickBot="1">
      <c r="A375" s="13">
        <v>5</v>
      </c>
      <c r="B375" s="151" t="s">
        <v>324</v>
      </c>
      <c r="C375" s="206">
        <v>40</v>
      </c>
      <c r="D375" s="206">
        <v>40</v>
      </c>
      <c r="E375" s="65">
        <f t="shared" si="16"/>
        <v>100</v>
      </c>
      <c r="F375" s="25"/>
      <c r="G375" s="26"/>
      <c r="H375" s="7"/>
    </row>
    <row r="376" spans="1:8" ht="28.5">
      <c r="A376" s="21"/>
      <c r="B376" s="115" t="s">
        <v>1</v>
      </c>
      <c r="C376" s="231" t="s">
        <v>23</v>
      </c>
      <c r="D376" s="232"/>
      <c r="E376" s="169">
        <f>E367-E370</f>
        <v>0</v>
      </c>
      <c r="F376" s="25"/>
      <c r="G376" s="26"/>
      <c r="H376" s="7"/>
    </row>
    <row r="377" spans="1:8" ht="57">
      <c r="A377" s="21">
        <v>23</v>
      </c>
      <c r="B377" s="218" t="s">
        <v>83</v>
      </c>
      <c r="C377" s="28"/>
      <c r="D377" s="28"/>
      <c r="E377" s="192"/>
      <c r="F377" s="215">
        <v>1873.3</v>
      </c>
      <c r="G377" s="216">
        <v>1873.3</v>
      </c>
      <c r="H377" s="172">
        <v>0</v>
      </c>
    </row>
    <row r="378" spans="1:8" ht="18.75" thickBot="1">
      <c r="A378" s="21"/>
      <c r="B378" s="97" t="s">
        <v>24</v>
      </c>
      <c r="C378" s="23"/>
      <c r="D378" s="23"/>
      <c r="E378" s="188">
        <f>(E379+E380+E381+E382)/4</f>
        <v>100</v>
      </c>
      <c r="F378" s="25"/>
      <c r="G378" s="26"/>
      <c r="H378" s="7"/>
    </row>
    <row r="379" spans="1:8" ht="60.75" thickBot="1">
      <c r="A379" s="13">
        <v>1</v>
      </c>
      <c r="B379" s="124" t="s">
        <v>325</v>
      </c>
      <c r="C379" s="206">
        <v>90.3</v>
      </c>
      <c r="D379" s="206">
        <v>90.3</v>
      </c>
      <c r="E379" s="65">
        <f aca="true" t="shared" si="17" ref="E379:E443">D379/C379*100</f>
        <v>100</v>
      </c>
      <c r="F379" s="25"/>
      <c r="G379" s="26"/>
      <c r="H379" s="7"/>
    </row>
    <row r="380" spans="1:8" ht="75.75" thickBot="1">
      <c r="A380" s="13">
        <v>2</v>
      </c>
      <c r="B380" s="151" t="s">
        <v>326</v>
      </c>
      <c r="C380" s="206">
        <v>94.3</v>
      </c>
      <c r="D380" s="206">
        <v>94.3</v>
      </c>
      <c r="E380" s="65">
        <f t="shared" si="17"/>
        <v>100</v>
      </c>
      <c r="F380" s="25"/>
      <c r="G380" s="26"/>
      <c r="H380" s="7"/>
    </row>
    <row r="381" spans="1:8" ht="60.75" thickBot="1">
      <c r="A381" s="13">
        <v>3</v>
      </c>
      <c r="B381" s="151" t="s">
        <v>327</v>
      </c>
      <c r="C381" s="206">
        <v>99.7</v>
      </c>
      <c r="D381" s="206">
        <v>99.7</v>
      </c>
      <c r="E381" s="65">
        <f t="shared" si="17"/>
        <v>100</v>
      </c>
      <c r="F381" s="25"/>
      <c r="G381" s="26"/>
      <c r="H381" s="7"/>
    </row>
    <row r="382" spans="1:8" ht="60.75" thickBot="1">
      <c r="A382" s="13">
        <v>4</v>
      </c>
      <c r="B382" s="151" t="s">
        <v>328</v>
      </c>
      <c r="C382" s="206">
        <v>100</v>
      </c>
      <c r="D382" s="206">
        <v>100</v>
      </c>
      <c r="E382" s="65">
        <f t="shared" si="17"/>
        <v>100</v>
      </c>
      <c r="F382" s="25"/>
      <c r="G382" s="26"/>
      <c r="H382" s="7"/>
    </row>
    <row r="383" spans="1:8" ht="18.75" thickBot="1">
      <c r="A383" s="13"/>
      <c r="B383" s="132" t="s">
        <v>25</v>
      </c>
      <c r="C383" s="23"/>
      <c r="D383" s="23"/>
      <c r="E383" s="191">
        <f>(E384+E385+E386+E387+E388+E389+E390+E391+E392+E393+E394+E395+E396+E397+E398+E399+E400+E401+E402+E403+E404+E405+E406+E407+E408+E409+E410+E411+E412+E413+E414+E415+E416+E417+E418+E419+E420+E421+E422+E423+E424+E425+E426+E427+E428+E429+E430+E431+E432+E433+E434+E435+E436+E437+E438+E439+E440+E441+E442+E443)/60</f>
        <v>100</v>
      </c>
      <c r="F383" s="25"/>
      <c r="G383" s="26"/>
      <c r="H383" s="7"/>
    </row>
    <row r="384" spans="1:8" ht="60.75" thickBot="1">
      <c r="A384" s="13">
        <v>1</v>
      </c>
      <c r="B384" s="124" t="s">
        <v>329</v>
      </c>
      <c r="C384" s="220">
        <v>0.108</v>
      </c>
      <c r="D384" s="224">
        <v>0.108</v>
      </c>
      <c r="E384" s="65">
        <f t="shared" si="17"/>
        <v>100</v>
      </c>
      <c r="F384" s="25"/>
      <c r="G384" s="26"/>
      <c r="H384" s="7"/>
    </row>
    <row r="385" spans="1:8" ht="60.75" thickBot="1">
      <c r="A385" s="13">
        <v>2</v>
      </c>
      <c r="B385" s="151" t="s">
        <v>330</v>
      </c>
      <c r="C385" s="221">
        <v>20.514</v>
      </c>
      <c r="D385" s="225">
        <v>20.514</v>
      </c>
      <c r="E385" s="65">
        <f t="shared" si="17"/>
        <v>100</v>
      </c>
      <c r="F385" s="25"/>
      <c r="G385" s="26"/>
      <c r="H385" s="7"/>
    </row>
    <row r="386" spans="1:8" ht="60.75" thickBot="1">
      <c r="A386" s="13">
        <v>3</v>
      </c>
      <c r="B386" s="151" t="s">
        <v>331</v>
      </c>
      <c r="C386" s="221">
        <v>2.624</v>
      </c>
      <c r="D386" s="225">
        <v>2.624</v>
      </c>
      <c r="E386" s="65">
        <f t="shared" si="17"/>
        <v>100</v>
      </c>
      <c r="F386" s="25"/>
      <c r="G386" s="26"/>
      <c r="H386" s="7"/>
    </row>
    <row r="387" spans="1:8" ht="60.75" thickBot="1">
      <c r="A387" s="13">
        <v>4</v>
      </c>
      <c r="B387" s="124" t="s">
        <v>332</v>
      </c>
      <c r="C387" s="220">
        <v>316.785</v>
      </c>
      <c r="D387" s="224">
        <v>316.785</v>
      </c>
      <c r="E387" s="65">
        <f t="shared" si="17"/>
        <v>100</v>
      </c>
      <c r="F387" s="25"/>
      <c r="G387" s="26"/>
      <c r="H387" s="7"/>
    </row>
    <row r="388" spans="1:8" ht="63.75" customHeight="1" thickBot="1">
      <c r="A388" s="13">
        <v>5</v>
      </c>
      <c r="B388" s="151" t="s">
        <v>333</v>
      </c>
      <c r="C388" s="221">
        <v>0.448</v>
      </c>
      <c r="D388" s="225">
        <v>0.448</v>
      </c>
      <c r="E388" s="65">
        <f t="shared" si="17"/>
        <v>100</v>
      </c>
      <c r="F388" s="25"/>
      <c r="G388" s="26"/>
      <c r="H388" s="7"/>
    </row>
    <row r="389" spans="1:8" ht="75.75" thickBot="1">
      <c r="A389" s="13">
        <v>6</v>
      </c>
      <c r="B389" s="151" t="s">
        <v>334</v>
      </c>
      <c r="C389" s="221">
        <v>9.599</v>
      </c>
      <c r="D389" s="225">
        <v>9.599</v>
      </c>
      <c r="E389" s="65">
        <f t="shared" si="17"/>
        <v>100</v>
      </c>
      <c r="F389" s="25"/>
      <c r="G389" s="26"/>
      <c r="H389" s="7"/>
    </row>
    <row r="390" spans="1:8" ht="62.25" customHeight="1" thickBot="1">
      <c r="A390" s="13">
        <v>7</v>
      </c>
      <c r="B390" s="124" t="s">
        <v>335</v>
      </c>
      <c r="C390" s="220">
        <v>2.052</v>
      </c>
      <c r="D390" s="224">
        <v>2.052</v>
      </c>
      <c r="E390" s="65">
        <f t="shared" si="17"/>
        <v>100</v>
      </c>
      <c r="F390" s="25"/>
      <c r="G390" s="26"/>
      <c r="H390" s="7"/>
    </row>
    <row r="391" spans="1:8" ht="63.75" customHeight="1" thickBot="1">
      <c r="A391" s="13">
        <v>8</v>
      </c>
      <c r="B391" s="151" t="s">
        <v>336</v>
      </c>
      <c r="C391" s="221">
        <v>306.501</v>
      </c>
      <c r="D391" s="225">
        <v>306.501</v>
      </c>
      <c r="E391" s="65">
        <f t="shared" si="17"/>
        <v>100</v>
      </c>
      <c r="F391" s="25"/>
      <c r="G391" s="26"/>
      <c r="H391" s="7"/>
    </row>
    <row r="392" spans="1:8" ht="75.75" thickBot="1">
      <c r="A392" s="13">
        <v>9</v>
      </c>
      <c r="B392" s="151" t="s">
        <v>337</v>
      </c>
      <c r="C392" s="221">
        <v>0.443</v>
      </c>
      <c r="D392" s="225">
        <v>0.443</v>
      </c>
      <c r="E392" s="65">
        <f t="shared" si="17"/>
        <v>100</v>
      </c>
      <c r="F392" s="25"/>
      <c r="G392" s="26"/>
      <c r="H392" s="7"/>
    </row>
    <row r="393" spans="1:8" ht="75.75" thickBot="1">
      <c r="A393" s="13">
        <v>10</v>
      </c>
      <c r="B393" s="151" t="s">
        <v>338</v>
      </c>
      <c r="C393" s="221">
        <v>61.225</v>
      </c>
      <c r="D393" s="225">
        <v>61.225</v>
      </c>
      <c r="E393" s="65">
        <f t="shared" si="17"/>
        <v>100</v>
      </c>
      <c r="F393" s="25"/>
      <c r="G393" s="26"/>
      <c r="H393" s="7"/>
    </row>
    <row r="394" spans="1:8" ht="75.75" thickBot="1">
      <c r="A394" s="13">
        <v>11</v>
      </c>
      <c r="B394" s="124" t="s">
        <v>339</v>
      </c>
      <c r="C394" s="220">
        <v>7.671</v>
      </c>
      <c r="D394" s="224">
        <v>7.671</v>
      </c>
      <c r="E394" s="65">
        <f t="shared" si="17"/>
        <v>100</v>
      </c>
      <c r="F394" s="25"/>
      <c r="G394" s="26"/>
      <c r="H394" s="7"/>
    </row>
    <row r="395" spans="1:8" ht="45.75" thickBot="1">
      <c r="A395" s="13">
        <v>12</v>
      </c>
      <c r="B395" s="151" t="s">
        <v>340</v>
      </c>
      <c r="C395" s="221">
        <v>0.248</v>
      </c>
      <c r="D395" s="225">
        <v>0.248</v>
      </c>
      <c r="E395" s="65">
        <f t="shared" si="17"/>
        <v>100</v>
      </c>
      <c r="F395" s="25"/>
      <c r="G395" s="26"/>
      <c r="H395" s="7"/>
    </row>
    <row r="396" spans="1:8" ht="45.75" thickBot="1">
      <c r="A396" s="13">
        <v>13</v>
      </c>
      <c r="B396" s="151" t="s">
        <v>341</v>
      </c>
      <c r="C396" s="221">
        <v>22.804</v>
      </c>
      <c r="D396" s="225">
        <v>22.804</v>
      </c>
      <c r="E396" s="65">
        <f t="shared" si="17"/>
        <v>100</v>
      </c>
      <c r="F396" s="25"/>
      <c r="G396" s="26"/>
      <c r="H396" s="7"/>
    </row>
    <row r="397" spans="1:8" ht="45.75" thickBot="1">
      <c r="A397" s="13">
        <v>14</v>
      </c>
      <c r="B397" s="151" t="s">
        <v>342</v>
      </c>
      <c r="C397" s="221">
        <v>8.689</v>
      </c>
      <c r="D397" s="225">
        <v>8.689</v>
      </c>
      <c r="E397" s="65">
        <f t="shared" si="17"/>
        <v>100</v>
      </c>
      <c r="F397" s="25"/>
      <c r="G397" s="26"/>
      <c r="H397" s="7"/>
    </row>
    <row r="398" spans="1:8" ht="45.75" thickBot="1">
      <c r="A398" s="13">
        <v>15</v>
      </c>
      <c r="B398" s="124" t="s">
        <v>343</v>
      </c>
      <c r="C398" s="220">
        <v>406.599</v>
      </c>
      <c r="D398" s="224">
        <v>406.599</v>
      </c>
      <c r="E398" s="65">
        <f t="shared" si="17"/>
        <v>100</v>
      </c>
      <c r="F398" s="25"/>
      <c r="G398" s="26"/>
      <c r="H398" s="7"/>
    </row>
    <row r="399" spans="1:8" ht="45.75" thickBot="1">
      <c r="A399" s="13">
        <v>16</v>
      </c>
      <c r="B399" s="151" t="s">
        <v>344</v>
      </c>
      <c r="C399" s="221">
        <v>0.216</v>
      </c>
      <c r="D399" s="225">
        <v>0.216</v>
      </c>
      <c r="E399" s="65">
        <f t="shared" si="17"/>
        <v>100</v>
      </c>
      <c r="F399" s="25"/>
      <c r="G399" s="26"/>
      <c r="H399" s="7"/>
    </row>
    <row r="400" spans="1:8" ht="45.75" thickBot="1">
      <c r="A400" s="13">
        <v>17</v>
      </c>
      <c r="B400" s="151" t="s">
        <v>345</v>
      </c>
      <c r="C400" s="221">
        <v>21.716</v>
      </c>
      <c r="D400" s="225">
        <v>21.716</v>
      </c>
      <c r="E400" s="65">
        <f t="shared" si="17"/>
        <v>100</v>
      </c>
      <c r="F400" s="25"/>
      <c r="G400" s="26"/>
      <c r="H400" s="7"/>
    </row>
    <row r="401" spans="1:8" ht="45.75" thickBot="1">
      <c r="A401" s="13">
        <v>18</v>
      </c>
      <c r="B401" s="151" t="s">
        <v>346</v>
      </c>
      <c r="C401" s="221">
        <v>3.474</v>
      </c>
      <c r="D401" s="225">
        <v>3.474</v>
      </c>
      <c r="E401" s="65">
        <f t="shared" si="17"/>
        <v>100</v>
      </c>
      <c r="F401" s="25"/>
      <c r="G401" s="26"/>
      <c r="H401" s="7"/>
    </row>
    <row r="402" spans="1:8" ht="45.75" thickBot="1">
      <c r="A402" s="13">
        <v>19</v>
      </c>
      <c r="B402" s="124" t="s">
        <v>347</v>
      </c>
      <c r="C402" s="220">
        <v>326.891</v>
      </c>
      <c r="D402" s="224">
        <v>326.891</v>
      </c>
      <c r="E402" s="65">
        <f t="shared" si="17"/>
        <v>100</v>
      </c>
      <c r="F402" s="25"/>
      <c r="G402" s="26"/>
      <c r="H402" s="7"/>
    </row>
    <row r="403" spans="1:8" ht="60.75" thickBot="1">
      <c r="A403" s="13">
        <v>20</v>
      </c>
      <c r="B403" s="151" t="s">
        <v>348</v>
      </c>
      <c r="C403" s="221">
        <v>60.6</v>
      </c>
      <c r="D403" s="225">
        <v>60.6</v>
      </c>
      <c r="E403" s="65">
        <f t="shared" si="17"/>
        <v>100</v>
      </c>
      <c r="F403" s="25"/>
      <c r="G403" s="26"/>
      <c r="H403" s="7"/>
    </row>
    <row r="404" spans="1:8" ht="60.75" thickBot="1">
      <c r="A404" s="13">
        <v>21</v>
      </c>
      <c r="B404" s="151" t="s">
        <v>349</v>
      </c>
      <c r="C404" s="221">
        <v>100</v>
      </c>
      <c r="D404" s="225">
        <v>100</v>
      </c>
      <c r="E404" s="65">
        <f t="shared" si="17"/>
        <v>100</v>
      </c>
      <c r="F404" s="25"/>
      <c r="G404" s="26"/>
      <c r="H404" s="7"/>
    </row>
    <row r="405" spans="1:8" ht="60.75" thickBot="1">
      <c r="A405" s="13">
        <v>22</v>
      </c>
      <c r="B405" s="124" t="s">
        <v>350</v>
      </c>
      <c r="C405" s="220">
        <v>73.9</v>
      </c>
      <c r="D405" s="224">
        <v>73.9</v>
      </c>
      <c r="E405" s="65">
        <f t="shared" si="17"/>
        <v>100</v>
      </c>
      <c r="F405" s="25"/>
      <c r="G405" s="26"/>
      <c r="H405" s="7"/>
    </row>
    <row r="406" spans="1:8" ht="90.75" thickBot="1">
      <c r="A406" s="13">
        <v>23</v>
      </c>
      <c r="B406" s="151" t="s">
        <v>351</v>
      </c>
      <c r="C406" s="221">
        <v>55.4</v>
      </c>
      <c r="D406" s="225">
        <v>55.4</v>
      </c>
      <c r="E406" s="65">
        <f t="shared" si="17"/>
        <v>100</v>
      </c>
      <c r="F406" s="25"/>
      <c r="G406" s="26"/>
      <c r="H406" s="7"/>
    </row>
    <row r="407" spans="1:8" ht="90.75" thickBot="1">
      <c r="A407" s="13">
        <v>24</v>
      </c>
      <c r="B407" s="151" t="s">
        <v>352</v>
      </c>
      <c r="C407" s="221">
        <v>100</v>
      </c>
      <c r="D407" s="225">
        <v>100</v>
      </c>
      <c r="E407" s="65">
        <f t="shared" si="17"/>
        <v>100</v>
      </c>
      <c r="F407" s="25"/>
      <c r="G407" s="26"/>
      <c r="H407" s="7"/>
    </row>
    <row r="408" spans="1:8" ht="90.75" thickBot="1">
      <c r="A408" s="13">
        <v>25</v>
      </c>
      <c r="B408" s="124" t="s">
        <v>353</v>
      </c>
      <c r="C408" s="220">
        <v>90.2</v>
      </c>
      <c r="D408" s="224">
        <v>90.2</v>
      </c>
      <c r="E408" s="65">
        <f t="shared" si="17"/>
        <v>100</v>
      </c>
      <c r="F408" s="25"/>
      <c r="G408" s="26"/>
      <c r="H408" s="7"/>
    </row>
    <row r="409" spans="1:8" ht="90.75" thickBot="1">
      <c r="A409" s="13">
        <v>26</v>
      </c>
      <c r="B409" s="151" t="s">
        <v>354</v>
      </c>
      <c r="C409" s="221">
        <v>100</v>
      </c>
      <c r="D409" s="225">
        <v>100</v>
      </c>
      <c r="E409" s="65">
        <f t="shared" si="17"/>
        <v>100</v>
      </c>
      <c r="F409" s="25"/>
      <c r="G409" s="26"/>
      <c r="H409" s="7"/>
    </row>
    <row r="410" spans="1:8" ht="45.75" thickBot="1">
      <c r="A410" s="13">
        <v>27</v>
      </c>
      <c r="B410" s="151" t="s">
        <v>355</v>
      </c>
      <c r="C410" s="221">
        <v>6.8</v>
      </c>
      <c r="D410" s="225">
        <v>6.8</v>
      </c>
      <c r="E410" s="65">
        <f t="shared" si="17"/>
        <v>100</v>
      </c>
      <c r="F410" s="25"/>
      <c r="G410" s="26"/>
      <c r="H410" s="7"/>
    </row>
    <row r="411" spans="1:8" ht="60.75" thickBot="1">
      <c r="A411" s="13">
        <v>28</v>
      </c>
      <c r="B411" s="124" t="s">
        <v>356</v>
      </c>
      <c r="C411" s="222">
        <v>0</v>
      </c>
      <c r="D411" s="223">
        <v>0</v>
      </c>
      <c r="E411" s="65">
        <v>100</v>
      </c>
      <c r="F411" s="25"/>
      <c r="G411" s="26"/>
      <c r="H411" s="7"/>
    </row>
    <row r="412" spans="1:8" ht="45.75" thickBot="1">
      <c r="A412" s="13">
        <v>29</v>
      </c>
      <c r="B412" s="151" t="s">
        <v>357</v>
      </c>
      <c r="C412" s="221">
        <v>0.183</v>
      </c>
      <c r="D412" s="225">
        <v>0.183</v>
      </c>
      <c r="E412" s="65">
        <f t="shared" si="17"/>
        <v>100</v>
      </c>
      <c r="F412" s="25"/>
      <c r="G412" s="26"/>
      <c r="H412" s="7"/>
    </row>
    <row r="413" spans="1:8" ht="45.75" thickBot="1">
      <c r="A413" s="13">
        <v>30</v>
      </c>
      <c r="B413" s="152" t="s">
        <v>358</v>
      </c>
      <c r="C413" s="226">
        <v>32.249</v>
      </c>
      <c r="D413" s="227">
        <v>32.249</v>
      </c>
      <c r="E413" s="65">
        <f t="shared" si="17"/>
        <v>100</v>
      </c>
      <c r="F413" s="25"/>
      <c r="G413" s="26"/>
      <c r="H413" s="7"/>
    </row>
    <row r="414" spans="1:8" ht="45.75" thickBot="1">
      <c r="A414" s="13">
        <v>31</v>
      </c>
      <c r="B414" s="124" t="s">
        <v>359</v>
      </c>
      <c r="C414" s="220">
        <v>13.754</v>
      </c>
      <c r="D414" s="224">
        <v>13.754</v>
      </c>
      <c r="E414" s="65">
        <f t="shared" si="17"/>
        <v>100</v>
      </c>
      <c r="F414" s="25"/>
      <c r="G414" s="26"/>
      <c r="H414" s="7"/>
    </row>
    <row r="415" spans="1:8" ht="45.75" thickBot="1">
      <c r="A415" s="13">
        <v>32</v>
      </c>
      <c r="B415" s="151" t="s">
        <v>360</v>
      </c>
      <c r="C415" s="221">
        <v>621.817</v>
      </c>
      <c r="D415" s="225">
        <v>621.817</v>
      </c>
      <c r="E415" s="65">
        <f t="shared" si="17"/>
        <v>100</v>
      </c>
      <c r="F415" s="25"/>
      <c r="G415" s="26"/>
      <c r="H415" s="7"/>
    </row>
    <row r="416" spans="1:8" ht="90.75" thickBot="1">
      <c r="A416" s="13">
        <v>33</v>
      </c>
      <c r="B416" s="151" t="s">
        <v>361</v>
      </c>
      <c r="C416" s="221">
        <v>0</v>
      </c>
      <c r="D416" s="225">
        <v>0</v>
      </c>
      <c r="E416" s="65">
        <v>100</v>
      </c>
      <c r="F416" s="25"/>
      <c r="G416" s="26"/>
      <c r="H416" s="7"/>
    </row>
    <row r="417" spans="1:8" ht="45.75" thickBot="1">
      <c r="A417" s="13">
        <v>34</v>
      </c>
      <c r="B417" s="152" t="s">
        <v>362</v>
      </c>
      <c r="C417" s="226">
        <v>0</v>
      </c>
      <c r="D417" s="227">
        <v>0</v>
      </c>
      <c r="E417" s="65">
        <v>100</v>
      </c>
      <c r="F417" s="25"/>
      <c r="G417" s="26"/>
      <c r="H417" s="7"/>
    </row>
    <row r="418" spans="1:8" ht="45.75" thickBot="1">
      <c r="A418" s="13">
        <v>35</v>
      </c>
      <c r="B418" s="124" t="s">
        <v>363</v>
      </c>
      <c r="C418" s="220">
        <v>0</v>
      </c>
      <c r="D418" s="224">
        <v>0</v>
      </c>
      <c r="E418" s="65">
        <v>100</v>
      </c>
      <c r="F418" s="25"/>
      <c r="G418" s="26"/>
      <c r="H418" s="7"/>
    </row>
    <row r="419" spans="1:8" ht="45.75" thickBot="1">
      <c r="A419" s="13">
        <v>36</v>
      </c>
      <c r="B419" s="151" t="s">
        <v>364</v>
      </c>
      <c r="C419" s="221">
        <v>180.33</v>
      </c>
      <c r="D419" s="225">
        <v>180.33</v>
      </c>
      <c r="E419" s="65">
        <f t="shared" si="17"/>
        <v>100</v>
      </c>
      <c r="F419" s="25"/>
      <c r="G419" s="26"/>
      <c r="H419" s="7"/>
    </row>
    <row r="420" spans="1:8" ht="60.75" thickBot="1">
      <c r="A420" s="13">
        <v>37</v>
      </c>
      <c r="B420" s="151" t="s">
        <v>365</v>
      </c>
      <c r="C420" s="221">
        <v>9.2</v>
      </c>
      <c r="D420" s="225">
        <v>9.2</v>
      </c>
      <c r="E420" s="65">
        <f t="shared" si="17"/>
        <v>100</v>
      </c>
      <c r="F420" s="25"/>
      <c r="G420" s="26"/>
      <c r="H420" s="7"/>
    </row>
    <row r="421" spans="1:8" ht="45.75" thickBot="1">
      <c r="A421" s="13">
        <v>38</v>
      </c>
      <c r="B421" s="151" t="s">
        <v>366</v>
      </c>
      <c r="C421" s="221">
        <v>10.9</v>
      </c>
      <c r="D421" s="225">
        <v>10.9</v>
      </c>
      <c r="E421" s="65">
        <f t="shared" si="17"/>
        <v>100</v>
      </c>
      <c r="F421" s="25"/>
      <c r="G421" s="26"/>
      <c r="H421" s="7"/>
    </row>
    <row r="422" spans="1:8" ht="60.75" thickBot="1">
      <c r="A422" s="13">
        <v>39</v>
      </c>
      <c r="B422" s="124" t="s">
        <v>367</v>
      </c>
      <c r="C422" s="220">
        <v>22.3</v>
      </c>
      <c r="D422" s="224">
        <v>22.3</v>
      </c>
      <c r="E422" s="65">
        <f t="shared" si="17"/>
        <v>100</v>
      </c>
      <c r="F422" s="25"/>
      <c r="G422" s="26"/>
      <c r="H422" s="7"/>
    </row>
    <row r="423" spans="1:8" ht="45.75" thickBot="1">
      <c r="A423" s="13">
        <v>40</v>
      </c>
      <c r="B423" s="151" t="s">
        <v>368</v>
      </c>
      <c r="C423" s="221">
        <v>0.061</v>
      </c>
      <c r="D423" s="225">
        <v>0.061</v>
      </c>
      <c r="E423" s="65">
        <f t="shared" si="17"/>
        <v>100</v>
      </c>
      <c r="F423" s="25"/>
      <c r="G423" s="26"/>
      <c r="H423" s="7"/>
    </row>
    <row r="424" spans="1:8" ht="60.75" thickBot="1">
      <c r="A424" s="13">
        <v>41</v>
      </c>
      <c r="B424" s="151" t="s">
        <v>369</v>
      </c>
      <c r="C424" s="221">
        <v>1.96</v>
      </c>
      <c r="D424" s="225">
        <v>1.96</v>
      </c>
      <c r="E424" s="65">
        <f t="shared" si="17"/>
        <v>100</v>
      </c>
      <c r="F424" s="25"/>
      <c r="G424" s="26"/>
      <c r="H424" s="7"/>
    </row>
    <row r="425" spans="1:8" ht="60.75" thickBot="1">
      <c r="A425" s="13">
        <v>42</v>
      </c>
      <c r="B425" s="151" t="s">
        <v>370</v>
      </c>
      <c r="C425" s="221">
        <v>0.78</v>
      </c>
      <c r="D425" s="225">
        <v>0.78</v>
      </c>
      <c r="E425" s="65">
        <f t="shared" si="17"/>
        <v>100</v>
      </c>
      <c r="F425" s="25"/>
      <c r="G425" s="26"/>
      <c r="H425" s="7"/>
    </row>
    <row r="426" spans="1:8" ht="60.75" thickBot="1">
      <c r="A426" s="13">
        <v>43</v>
      </c>
      <c r="B426" s="124" t="s">
        <v>371</v>
      </c>
      <c r="C426" s="220">
        <v>0.6</v>
      </c>
      <c r="D426" s="224">
        <v>0.6</v>
      </c>
      <c r="E426" s="65">
        <f t="shared" si="17"/>
        <v>100</v>
      </c>
      <c r="F426" s="25"/>
      <c r="G426" s="26"/>
      <c r="H426" s="7"/>
    </row>
    <row r="427" spans="1:8" ht="60.75" thickBot="1">
      <c r="A427" s="13">
        <v>44</v>
      </c>
      <c r="B427" s="151" t="s">
        <v>372</v>
      </c>
      <c r="C427" s="221">
        <v>0.37</v>
      </c>
      <c r="D427" s="225">
        <v>0.37</v>
      </c>
      <c r="E427" s="65">
        <f t="shared" si="17"/>
        <v>100</v>
      </c>
      <c r="F427" s="25"/>
      <c r="G427" s="26"/>
      <c r="H427" s="7"/>
    </row>
    <row r="428" spans="1:8" ht="60.75" thickBot="1">
      <c r="A428" s="13">
        <v>45</v>
      </c>
      <c r="B428" s="151" t="s">
        <v>373</v>
      </c>
      <c r="C428" s="221">
        <v>91.5</v>
      </c>
      <c r="D428" s="225">
        <v>91.5</v>
      </c>
      <c r="E428" s="65">
        <f t="shared" si="17"/>
        <v>100</v>
      </c>
      <c r="F428" s="25"/>
      <c r="G428" s="26"/>
      <c r="H428" s="7"/>
    </row>
    <row r="429" spans="1:8" ht="60.75" thickBot="1">
      <c r="A429" s="13">
        <v>46</v>
      </c>
      <c r="B429" s="151" t="s">
        <v>374</v>
      </c>
      <c r="C429" s="221">
        <v>96.8</v>
      </c>
      <c r="D429" s="225">
        <v>96.8</v>
      </c>
      <c r="E429" s="65">
        <f t="shared" si="17"/>
        <v>100</v>
      </c>
      <c r="F429" s="25"/>
      <c r="G429" s="26"/>
      <c r="H429" s="7"/>
    </row>
    <row r="430" spans="1:8" ht="60.75" thickBot="1">
      <c r="A430" s="13">
        <v>47</v>
      </c>
      <c r="B430" s="124" t="s">
        <v>375</v>
      </c>
      <c r="C430" s="220">
        <v>82</v>
      </c>
      <c r="D430" s="224">
        <v>82</v>
      </c>
      <c r="E430" s="65">
        <f t="shared" si="17"/>
        <v>100</v>
      </c>
      <c r="F430" s="25"/>
      <c r="G430" s="26"/>
      <c r="H430" s="7"/>
    </row>
    <row r="431" spans="1:8" ht="60.75" thickBot="1">
      <c r="A431" s="13">
        <v>48</v>
      </c>
      <c r="B431" s="151" t="s">
        <v>376</v>
      </c>
      <c r="C431" s="221">
        <v>89.5</v>
      </c>
      <c r="D431" s="225">
        <v>89.5</v>
      </c>
      <c r="E431" s="65">
        <f t="shared" si="17"/>
        <v>100</v>
      </c>
      <c r="F431" s="25"/>
      <c r="G431" s="26"/>
      <c r="H431" s="7"/>
    </row>
    <row r="432" spans="1:8" ht="60.75" thickBot="1">
      <c r="A432" s="13">
        <v>49</v>
      </c>
      <c r="B432" s="151" t="s">
        <v>377</v>
      </c>
      <c r="C432" s="221">
        <v>98.7</v>
      </c>
      <c r="D432" s="225">
        <v>98.7</v>
      </c>
      <c r="E432" s="65">
        <f t="shared" si="17"/>
        <v>100</v>
      </c>
      <c r="F432" s="25"/>
      <c r="G432" s="26"/>
      <c r="H432" s="7"/>
    </row>
    <row r="433" spans="1:8" ht="45.75" thickBot="1">
      <c r="A433" s="13">
        <v>50</v>
      </c>
      <c r="B433" s="151" t="s">
        <v>378</v>
      </c>
      <c r="C433" s="221">
        <v>1</v>
      </c>
      <c r="D433" s="225">
        <v>1</v>
      </c>
      <c r="E433" s="65">
        <f t="shared" si="17"/>
        <v>100</v>
      </c>
      <c r="F433" s="25"/>
      <c r="G433" s="26"/>
      <c r="H433" s="7"/>
    </row>
    <row r="434" spans="1:8" ht="45.75" thickBot="1">
      <c r="A434" s="13">
        <v>51</v>
      </c>
      <c r="B434" s="124" t="s">
        <v>379</v>
      </c>
      <c r="C434" s="220">
        <v>3.7</v>
      </c>
      <c r="D434" s="224">
        <v>3.7</v>
      </c>
      <c r="E434" s="65">
        <f t="shared" si="17"/>
        <v>100</v>
      </c>
      <c r="F434" s="25"/>
      <c r="G434" s="26"/>
      <c r="H434" s="7"/>
    </row>
    <row r="435" spans="1:8" ht="80.25" customHeight="1" thickBot="1">
      <c r="A435" s="13">
        <v>52</v>
      </c>
      <c r="B435" s="151" t="s">
        <v>380</v>
      </c>
      <c r="C435" s="221">
        <v>0.324</v>
      </c>
      <c r="D435" s="225">
        <v>0.324</v>
      </c>
      <c r="E435" s="65">
        <f t="shared" si="17"/>
        <v>100</v>
      </c>
      <c r="F435" s="25"/>
      <c r="G435" s="26"/>
      <c r="H435" s="7"/>
    </row>
    <row r="436" spans="1:8" ht="78" customHeight="1" thickBot="1">
      <c r="A436" s="13">
        <v>53</v>
      </c>
      <c r="B436" s="151" t="s">
        <v>381</v>
      </c>
      <c r="C436" s="221">
        <v>0.051</v>
      </c>
      <c r="D436" s="225">
        <v>0.051</v>
      </c>
      <c r="E436" s="65">
        <f t="shared" si="17"/>
        <v>100</v>
      </c>
      <c r="F436" s="25"/>
      <c r="G436" s="26"/>
      <c r="H436" s="7"/>
    </row>
    <row r="437" spans="1:8" ht="78.75" customHeight="1" thickBot="1">
      <c r="A437" s="13">
        <v>54</v>
      </c>
      <c r="B437" s="151" t="s">
        <v>381</v>
      </c>
      <c r="C437" s="220">
        <v>0.035</v>
      </c>
      <c r="D437" s="224">
        <v>0.035</v>
      </c>
      <c r="E437" s="65">
        <f t="shared" si="17"/>
        <v>100</v>
      </c>
      <c r="F437" s="25"/>
      <c r="G437" s="26"/>
      <c r="H437" s="7"/>
    </row>
    <row r="438" spans="1:8" ht="75.75" thickBot="1">
      <c r="A438" s="13">
        <v>55</v>
      </c>
      <c r="B438" s="124" t="s">
        <v>382</v>
      </c>
      <c r="C438" s="220">
        <v>0</v>
      </c>
      <c r="D438" s="224">
        <v>0</v>
      </c>
      <c r="E438" s="65">
        <v>100</v>
      </c>
      <c r="F438" s="25"/>
      <c r="G438" s="26"/>
      <c r="H438" s="7"/>
    </row>
    <row r="439" spans="1:8" ht="63.75" customHeight="1" thickBot="1">
      <c r="A439" s="13">
        <v>56</v>
      </c>
      <c r="B439" s="151" t="s">
        <v>383</v>
      </c>
      <c r="C439" s="221">
        <v>0</v>
      </c>
      <c r="D439" s="225">
        <v>0</v>
      </c>
      <c r="E439" s="65">
        <v>100</v>
      </c>
      <c r="F439" s="25"/>
      <c r="G439" s="26"/>
      <c r="H439" s="7"/>
    </row>
    <row r="440" spans="1:8" ht="45.75" thickBot="1">
      <c r="A440" s="13">
        <v>57</v>
      </c>
      <c r="B440" s="151" t="s">
        <v>384</v>
      </c>
      <c r="C440" s="221">
        <v>56.9</v>
      </c>
      <c r="D440" s="225">
        <v>56.9</v>
      </c>
      <c r="E440" s="65">
        <f t="shared" si="17"/>
        <v>100</v>
      </c>
      <c r="F440" s="25"/>
      <c r="G440" s="26"/>
      <c r="H440" s="7"/>
    </row>
    <row r="441" spans="1:8" ht="150.75" thickBot="1">
      <c r="A441" s="13">
        <v>58</v>
      </c>
      <c r="B441" s="151" t="s">
        <v>385</v>
      </c>
      <c r="C441" s="221">
        <v>0</v>
      </c>
      <c r="D441" s="228">
        <v>0</v>
      </c>
      <c r="E441" s="173">
        <v>100</v>
      </c>
      <c r="F441" s="25"/>
      <c r="G441" s="26"/>
      <c r="H441" s="7"/>
    </row>
    <row r="442" spans="1:8" ht="75.75" thickBot="1">
      <c r="A442" s="13">
        <v>59</v>
      </c>
      <c r="B442" s="124" t="s">
        <v>386</v>
      </c>
      <c r="C442" s="220">
        <v>0</v>
      </c>
      <c r="D442" s="224">
        <v>0</v>
      </c>
      <c r="E442" s="173">
        <v>100</v>
      </c>
      <c r="F442" s="25"/>
      <c r="G442" s="26"/>
      <c r="H442" s="7"/>
    </row>
    <row r="443" spans="1:8" ht="150">
      <c r="A443" s="13">
        <v>60</v>
      </c>
      <c r="B443" s="152" t="s">
        <v>387</v>
      </c>
      <c r="C443" s="226">
        <v>6</v>
      </c>
      <c r="D443" s="227">
        <v>6</v>
      </c>
      <c r="E443" s="65">
        <f t="shared" si="17"/>
        <v>100</v>
      </c>
      <c r="F443" s="25"/>
      <c r="G443" s="26"/>
      <c r="H443" s="7"/>
    </row>
    <row r="444" spans="1:8" ht="28.5">
      <c r="A444" s="13"/>
      <c r="B444" s="115" t="s">
        <v>1</v>
      </c>
      <c r="C444" s="231" t="s">
        <v>23</v>
      </c>
      <c r="D444" s="232"/>
      <c r="E444" s="169">
        <f>E378-E383</f>
        <v>0</v>
      </c>
      <c r="F444" s="5"/>
      <c r="G444" s="6"/>
      <c r="H444" s="7"/>
    </row>
  </sheetData>
  <sheetProtection selectLockedCells="1" selectUnlockedCells="1"/>
  <mergeCells count="31">
    <mergeCell ref="C376:D376"/>
    <mergeCell ref="C444:D444"/>
    <mergeCell ref="C365:D365"/>
    <mergeCell ref="C279:D279"/>
    <mergeCell ref="C312:D312"/>
    <mergeCell ref="C359:D359"/>
    <mergeCell ref="C256:D256"/>
    <mergeCell ref="C86:D86"/>
    <mergeCell ref="C104:D104"/>
    <mergeCell ref="C160:D160"/>
    <mergeCell ref="C148:D148"/>
    <mergeCell ref="H4:H6"/>
    <mergeCell ref="F4:G4"/>
    <mergeCell ref="C47:D47"/>
    <mergeCell ref="C4:D4"/>
    <mergeCell ref="C194:D194"/>
    <mergeCell ref="G1:H1"/>
    <mergeCell ref="A3:G3"/>
    <mergeCell ref="A4:A5"/>
    <mergeCell ref="B4:B6"/>
    <mergeCell ref="E4:E6"/>
    <mergeCell ref="C220:D220"/>
    <mergeCell ref="C125:D125"/>
    <mergeCell ref="C31:D31"/>
    <mergeCell ref="C349:D349"/>
    <mergeCell ref="C297:D297"/>
    <mergeCell ref="C321:D321"/>
    <mergeCell ref="C329:D329"/>
    <mergeCell ref="C338:D338"/>
    <mergeCell ref="C268:D268"/>
    <mergeCell ref="C236:D236"/>
  </mergeCells>
  <printOptions/>
  <pageMargins left="0.1968503937007874" right="0.1968503937007874" top="0" bottom="0" header="0.5118110236220472" footer="0.5118110236220472"/>
  <pageSetup horizontalDpi="300" verticalDpi="300" orientation="portrait"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activeCellId="1" sqref="A18:IV18 A1"/>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activeCellId="1" sqref="A18:IV18 A1"/>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dc:creator>
  <cp:keywords/>
  <dc:description/>
  <cp:lastModifiedBy>mio1</cp:lastModifiedBy>
  <cp:lastPrinted>2024-03-27T12:02:28Z</cp:lastPrinted>
  <dcterms:created xsi:type="dcterms:W3CDTF">2014-08-26T10:41:34Z</dcterms:created>
  <dcterms:modified xsi:type="dcterms:W3CDTF">2024-03-27T13:41:11Z</dcterms:modified>
  <cp:category/>
  <cp:version/>
  <cp:contentType/>
  <cp:contentStatus/>
</cp:coreProperties>
</file>