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310" activeTab="0"/>
  </bookViews>
  <sheets>
    <sheet name="Все источники_ГП" sheetId="1" r:id="rId1"/>
  </sheets>
  <definedNames>
    <definedName name="_xlnm._FilterDatabase" localSheetId="0" hidden="1">'Все источники_ГП'!$A$6:$F$823</definedName>
    <definedName name="_xlnm.Print_Area" localSheetId="0">'Все источники_ГП'!$A$1:$F$823</definedName>
  </definedNames>
  <calcPr fullCalcOnLoad="1"/>
</workbook>
</file>

<file path=xl/sharedStrings.xml><?xml version="1.0" encoding="utf-8"?>
<sst xmlns="http://schemas.openxmlformats.org/spreadsheetml/2006/main" count="1119" uniqueCount="199">
  <si>
    <t>Статус</t>
  </si>
  <si>
    <t>Наименование государственной программы Чувашской Республики (подпрограммы государственной программы Чувашской Республики), программы</t>
  </si>
  <si>
    <t>Источники финансирования</t>
  </si>
  <si>
    <r>
      <t>Фактические расходы, тыс. рублей</t>
    </r>
    <r>
      <rPr>
        <vertAlign val="superscript"/>
        <sz val="11"/>
        <color indexed="8"/>
        <rFont val="Times New Roman"/>
        <family val="1"/>
      </rPr>
      <t>2</t>
    </r>
  </si>
  <si>
    <t>Государственная программа Чувашской Республики </t>
  </si>
  <si>
    <t xml:space="preserve">«Развитие здравоохранения» </t>
  </si>
  <si>
    <t>всего</t>
  </si>
  <si>
    <t>федеральный бюджет</t>
  </si>
  <si>
    <t>республиканский бюджет Чувашской Республики</t>
  </si>
  <si>
    <t>ТФОМС Чувашской Республики</t>
  </si>
  <si>
    <t>ФСС по Чувашской Республике</t>
  </si>
  <si>
    <t>Подпрограмма 1 </t>
  </si>
  <si>
    <t>Подпрограмма 2</t>
  </si>
  <si>
    <t xml:space="preserve">Развитие и внедрение инновационных методов диагностики, профилактики и лечения, а также основ персонализированной медицины
</t>
  </si>
  <si>
    <t>Подпограмма 3</t>
  </si>
  <si>
    <t>Подпрограмма 4</t>
  </si>
  <si>
    <t xml:space="preserve">Развитие медицинской реабилитации и санаторно-курортного лечения, в том числе детей
</t>
  </si>
  <si>
    <t>Подпрограмма 5</t>
  </si>
  <si>
    <t xml:space="preserve">Развитие кадровых ресурсов в здравоохранении
</t>
  </si>
  <si>
    <t>Подпрограмма 6</t>
  </si>
  <si>
    <t xml:space="preserve">Совершенствование системы лекарственного обеспечения, в том числе в амбулаторных условиях
</t>
  </si>
  <si>
    <t>Подпрограмма 7</t>
  </si>
  <si>
    <t xml:space="preserve">Информационные технологии и управление развитием отрасли
</t>
  </si>
  <si>
    <t>Подпрограмма 8</t>
  </si>
  <si>
    <t>Организация обязательного медицинского страхования граждан Российской Федерации</t>
  </si>
  <si>
    <t xml:space="preserve">Подпрограмма 9
</t>
  </si>
  <si>
    <t>местные бюджеты</t>
  </si>
  <si>
    <t xml:space="preserve">территориальный государственный внебюджетный фонд Чувашской Республики
</t>
  </si>
  <si>
    <t>внебюджетные источники</t>
  </si>
  <si>
    <t>Подпрограмма 1</t>
  </si>
  <si>
    <t>территориальный государственный внебюджетный фонд Чувашской Республики</t>
  </si>
  <si>
    <t xml:space="preserve">Подпрограмма 2 </t>
  </si>
  <si>
    <t>Подпрограмма 3</t>
  </si>
  <si>
    <t xml:space="preserve">«Социальная поддержка граждан»  </t>
  </si>
  <si>
    <t>Государственная программа Чуваш-ской Республики</t>
  </si>
  <si>
    <t xml:space="preserve">"Доступная среда" </t>
  </si>
  <si>
    <t xml:space="preserve">Подпрограмма 1 </t>
  </si>
  <si>
    <t xml:space="preserve">"Содействие занятости населения" </t>
  </si>
  <si>
    <t>средства ГУ-РО Фонда социального с трахования Российской Федерации по Чувашской Республике-Чувашии</t>
  </si>
  <si>
    <t>Государственная поддержка развития образования</t>
  </si>
  <si>
    <t>Молодёжь Чувашской Республики</t>
  </si>
  <si>
    <t xml:space="preserve">Подпрограмма 3 </t>
  </si>
  <si>
    <t>Комплексное развитие профессионального образования в Чувашской Республике</t>
  </si>
  <si>
    <t xml:space="preserve">Подпрограмма 4 </t>
  </si>
  <si>
    <t>Создание в Чувашской Республике новых мест в общеобразовательных организациях 
в соответствии с прогнозируемой потребностью и современными условиями обучения</t>
  </si>
  <si>
    <t>Развитие воспитания в образовательных организациях Чувашской Республики</t>
  </si>
  <si>
    <t>Патриотическое воспитание и допризывная подготовка молодежи Чувашской Республики</t>
  </si>
  <si>
    <t>Государственная программа Чувашской Республики</t>
  </si>
  <si>
    <t>"Обеспечение граждан в Чувашской Республике доступным и комфортным жильем"</t>
  </si>
  <si>
    <t>Обустройство мест массового отдыха населения (городских парков)</t>
  </si>
  <si>
    <t>Безопасные и качественные автомобильные дороги</t>
  </si>
  <si>
    <t>Пассажирский транспорт</t>
  </si>
  <si>
    <t>Расширение использования природного газа в качестве моторного топлива</t>
  </si>
  <si>
    <t xml:space="preserve">Обеспечение реализации государственной программы Чувашской Республики "Развитие транспортной системы Чувашской Республики"
</t>
  </si>
  <si>
    <t>Обеспечение общественного порядка и противодействие преступности</t>
  </si>
  <si>
    <t>Профилактика правонарушений</t>
  </si>
  <si>
    <t>Профилактика незаконного потребления наркотических средств и психотропных веществ, наркомании в Чувашской Республике</t>
  </si>
  <si>
    <t>Предупреждение детской беспризорности, безнадзорности и правонарушений несовершеннолетних</t>
  </si>
  <si>
    <t>Обеспечение реализации государственной программы Чувашской Республики "Обеспечение общественного порядка и противодействие преступности"</t>
  </si>
  <si>
    <t>Развитие сельского хозяйства и регулирование рынка сельскохозяйственной продукции, сырья и продовольствия Чувашской Республики</t>
  </si>
  <si>
    <t>Техническая и технологическая модернизация, инновационное развитие</t>
  </si>
  <si>
    <t>Развитие ветеринарии в Чувашской Республике</t>
  </si>
  <si>
    <t>Развитие мелиорации земель сельскохозяйственного назначения Чувашской Республики</t>
  </si>
  <si>
    <t>Развитие отраслей агропромышленного комплекса</t>
  </si>
  <si>
    <t>Обеспечение общих условий функционирования отраслей агропромышленного комплекса</t>
  </si>
  <si>
    <t>Стимулирование инвестиционной деятельности в агропромышленном комплексе</t>
  </si>
  <si>
    <t>Экспорт продукции агропромышленного комплекса</t>
  </si>
  <si>
    <t>Создание системы поддержки фермеров и развитие сельской кооперации</t>
  </si>
  <si>
    <t>Цифровое общество Чувашии</t>
  </si>
  <si>
    <t>Развитие информационных технологий</t>
  </si>
  <si>
    <t>Информационная инфраструктура</t>
  </si>
  <si>
    <t>Информационная безопасность</t>
  </si>
  <si>
    <t>Массовые коммуникации</t>
  </si>
  <si>
    <t>Обеспечение реализации государственной программы Чувашской Республики "Цифровое общество Чувашии"</t>
  </si>
  <si>
    <t>"Управление общественными финансами и государственным долгом Чувашской Республики</t>
  </si>
  <si>
    <t xml:space="preserve">Развитие потенциала государственного управления </t>
  </si>
  <si>
    <t xml:space="preserve">Совершенствование государственного управления в сфере юстиции </t>
  </si>
  <si>
    <t>Развитие муниципальной службы в Чувашской Республике</t>
  </si>
  <si>
    <t>Противодействие коррупции в Чувашской Республике</t>
  </si>
  <si>
    <t xml:space="preserve">Совершенствование кадровой политики и развитие кадрового потенциала государственной гражданской службы Чувашской Республики </t>
  </si>
  <si>
    <t>Обеспечение реализации государственной программы Чувашской Республики "Развитие потенциала государственного управления"</t>
  </si>
  <si>
    <t>Государственные программы Чувашской Республики </t>
  </si>
  <si>
    <t>ИТОГО</t>
  </si>
  <si>
    <t>Государственная программа</t>
  </si>
  <si>
    <t>Благоустройство дворовых и общественных территорий муниципальных образований Чувашской Республики</t>
  </si>
  <si>
    <t>Подпрограмма  7</t>
  </si>
  <si>
    <t>Подпрограмма  3</t>
  </si>
  <si>
    <t>Подпрограмма 9</t>
  </si>
  <si>
    <t>«Развитие потенциала природно-сырьевых ресурсов и обеспечение экологической безопасности»</t>
  </si>
  <si>
    <t xml:space="preserve">Подпрограмма 6 </t>
  </si>
  <si>
    <t>"Развитие физической культуры и спорта"</t>
  </si>
  <si>
    <t xml:space="preserve"> «Развитие образования» </t>
  </si>
  <si>
    <t>Градостроительная деятельность в Чувашской Республике</t>
  </si>
  <si>
    <t>Снятие административных барьеров в строительстве</t>
  </si>
  <si>
    <t>Кадровое обеспечение задач строительства</t>
  </si>
  <si>
    <t>Развитие промышленности строительных материалов и индустриального домостроения в Чувашской Республике</t>
  </si>
  <si>
    <t xml:space="preserve">Подпрограмма 3  </t>
  </si>
  <si>
    <t xml:space="preserve">Государственная программа Чувашской Республики </t>
  </si>
  <si>
    <t>"Развитие земельных и имущественных отношений"</t>
  </si>
  <si>
    <t xml:space="preserve"> «Развитие промышленности и инновационная экономика»</t>
  </si>
  <si>
    <t>"Экономическое развитие Чувашской Республики"</t>
  </si>
  <si>
    <t xml:space="preserve">Развитие систем коммунальной инфраструктуры и объектов, используемых для очистки сточных вод </t>
  </si>
  <si>
    <t>Подпрограмма  4</t>
  </si>
  <si>
    <t>Создание условий для обеспечения доступным и комфортным жильем сельского населения</t>
  </si>
  <si>
    <t>Создание и развитие инфраструктуры на сельских территориях</t>
  </si>
  <si>
    <t>«Развитие рынка труда (кадрового потенциала) на сельских территориях».</t>
  </si>
  <si>
    <t xml:space="preserve">«Комплексное развитие сельских территорий Чувашской Республики» </t>
  </si>
  <si>
    <t xml:space="preserve">Охрана здоровья матери и ребенка
</t>
  </si>
  <si>
    <t xml:space="preserve">Социальное обеспечение граждан
</t>
  </si>
  <si>
    <t>Поддержка социально ориентированных некоммерческих организаций в Чувашской Республике</t>
  </si>
  <si>
    <t xml:space="preserve">Старшее поколение </t>
  </si>
  <si>
    <t>Совершенствование социальной поддержки семьи и детей</t>
  </si>
  <si>
    <t>Оказание содействия добровольному переселению в Чувашскую Республику соотечественников, проживающих за рубежом</t>
  </si>
  <si>
    <t xml:space="preserve">Обеспечение реализации государственной программы Чувашской Республики "Социальная поддержка граждан
</t>
  </si>
  <si>
    <t>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</si>
  <si>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Формирование системы комплексной реабилитации и абилитации инвалидов, в том числе детей-инвалидов, в Чувашской Республике</t>
  </si>
  <si>
    <t>Обеспечение реализации государственной программы Чувашской Республики "Доступная среда</t>
  </si>
  <si>
    <t>Развитие физической культуры и массового спорта</t>
  </si>
  <si>
    <t>Развитие спорта высших достижений и системы подготовки спортивного резерва</t>
  </si>
  <si>
    <t>Обеспечение реализации государственной программы Чувашской Республики "Развитие физической культуры и спорта</t>
  </si>
  <si>
    <t>Активная политика занятости населения и социальная поддержка безработных граждан</t>
  </si>
  <si>
    <t>Безопасный труд</t>
  </si>
  <si>
    <t>Сопровождение инвалидов молодого возраста при получении ими профессионального образования и содействие в последующем трудоустройстве</t>
  </si>
  <si>
    <t>Развитие культуры в Чувашской Республике</t>
  </si>
  <si>
    <t>Поддержка и развитие чтения в Чувашской Республике</t>
  </si>
  <si>
    <t>Сохранение, изучение и развитие чувашского языка</t>
  </si>
  <si>
    <t xml:space="preserve">Государственная поддержка строительства жилья в Чувашской Республике  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</si>
  <si>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</si>
  <si>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"Развитие строительного комплекса и архитектуры"</t>
  </si>
  <si>
    <t>Модернизация коммунальной инфраструктуры на территории Чувашской Республики</t>
  </si>
  <si>
    <t xml:space="preserve">Строительство и реконструкция (модернизация) объектов питьевого водоснабжения и водоподготовки с учетом оценки качества и безопасности питьевой воды
</t>
  </si>
  <si>
    <t>Газификация Чувашской Республики</t>
  </si>
  <si>
    <t xml:space="preserve">"Модернизация и развитие сферы
жилищно-коммунального хозяйства"
</t>
  </si>
  <si>
    <t xml:space="preserve"> "Развитие транспортной системы Чувашской Республики»"</t>
  </si>
  <si>
    <t>Использование минерально-сырьевых ресурсов и оценка их состояния</t>
  </si>
  <si>
    <t>Обеспечение экологической безопасности на территории Чувашской Республики</t>
  </si>
  <si>
    <t>Биологическое разнообразие Чувашской Республики</t>
  </si>
  <si>
    <t>Развитие водохозяйственного комплекса Чувашской Республики</t>
  </si>
  <si>
    <t>Развитие лесного хозяйства в Чувашской Республике</t>
  </si>
  <si>
    <t>Обращение с отходами, в том числе с твердыми коммунальными отходами, на территории Чувашской Республики</t>
  </si>
  <si>
    <t>Строительство и реконструкция (модернизация) очистных сооружений централизованных систем водоотведения</t>
  </si>
  <si>
    <t>Обеспечение реализации государственной программы Чувашской Республики «Развитие потенциала природно-сырьевых ресурсов и обеспечение экологической безопасности</t>
  </si>
  <si>
    <t>Профилактика терроризма и экстремистской деятельности в Чувашской Республике</t>
  </si>
  <si>
    <t>Защита населения и территорий от чрезвычайных ситуаций природного и техногенного характера, обеспечение пожарной безопасности и безопасности населения на водных объектах на территории Чувашской Республики</t>
  </si>
  <si>
    <t>Построение (развитие) аппаратно-программного комплекса «Безопасный город» на территории Чувашской Республики</t>
  </si>
  <si>
    <t>Обеспечение реализации государственной программы Чувашской Республики «Повышение безопасности жизнедеятельности населения и территорий Чувашской Республики</t>
  </si>
  <si>
    <t>Подпрограмма  1</t>
  </si>
  <si>
    <t xml:space="preserve">Подпрограмма 2  </t>
  </si>
  <si>
    <t xml:space="preserve">Совершенствование системы государственного стратегического управления
</t>
  </si>
  <si>
    <t xml:space="preserve">Развитие субъектов малого и среднего предпринимательства в Чувашской Республике
</t>
  </si>
  <si>
    <t xml:space="preserve">Совершенствование потребительского рынка и системы защиты прав потребителей
</t>
  </si>
  <si>
    <t xml:space="preserve">Содействие развитию внешнеэкономической деятельности
</t>
  </si>
  <si>
    <t xml:space="preserve">Повышение качества предоставления государственных и муниципальных услуг
</t>
  </si>
  <si>
    <t>Инвестиционный климат</t>
  </si>
  <si>
    <t>Обеспечение реализации государственной программы Чувашской Республики "Экономическое развитие Чувашской Республики"</t>
  </si>
  <si>
    <t>Инновационное развитие промышленности Чувашской Республики</t>
  </si>
  <si>
    <t>Качество</t>
  </si>
  <si>
    <t>Внедрение композиционных материалов (композитов), конструкций и изделий из них в сфере транспортной инфраструктуры, строительства, жилищно-коммунального хозяйства, физической культуры, спорта и других сферах экономики Чувашской Республики</t>
  </si>
  <si>
    <t xml:space="preserve"> Энергосбережение в Чувашской Республике</t>
  </si>
  <si>
    <t>Обеспечение реализации государственной программы Чувашской Республики "Развитие промышленности и инновационная экономика"</t>
  </si>
  <si>
    <t>Управление государственным имуществом Чувашской Республики</t>
  </si>
  <si>
    <t>Формирование эффективного государственного сектора экономики Чувашской Республики</t>
  </si>
  <si>
    <t>Совершенствование бюджетной политики и обеспечение сбалансированности консолидированного бюджета Чувашской Республики</t>
  </si>
  <si>
    <t>Повышение эффективности бюджетных расходов Чувашской Республики</t>
  </si>
  <si>
    <t>Повышение финансовой грамотности населения Чувашской Республики</t>
  </si>
  <si>
    <t xml:space="preserve">Обеспечение реализации государственной программы Чувашской Республики "Управление общественными финансами и государственным долгом Чувашской Республики" </t>
  </si>
  <si>
    <t>республканский бюджет Чувашской Республики</t>
  </si>
  <si>
    <t xml:space="preserve">План по ГП, тыс. рублей </t>
  </si>
  <si>
    <t>% исполнения от плана</t>
  </si>
  <si>
    <t>Приложение №2 к сводному годовому докладу о ходе реализации и об оценке эффективности  государственных программ Чувашской Республики за 2022 год</t>
  </si>
  <si>
    <t xml:space="preserve">Информация о финансировании реализации государственной программы Чувашской Республики за счет всех источников финансирования за 2022 год
</t>
  </si>
  <si>
    <t>-</t>
  </si>
  <si>
    <t>Совершенствование оказания медицинской помощи, включая профилактику заболеваний и формирование здорового образа жизни</t>
  </si>
  <si>
    <t>Обеспечение реализации государственной программы Чувашской Республики "Развитие здравоохранения"</t>
  </si>
  <si>
    <t>Строительство (реконструкция) и модернизация муниципальных учреждений культуры клубного типа</t>
  </si>
  <si>
    <t>Подрограмма 7</t>
  </si>
  <si>
    <t>Региональный проект по модернизации школьных систем образования в Чувашской Республике</t>
  </si>
  <si>
    <t xml:space="preserve">Безопасность дорожного движения </t>
  </si>
  <si>
    <t>"Развитие культуры"</t>
  </si>
  <si>
    <t>Обеспечение реализации государственной программы Чувашской Республики "Содействие занятости населения"</t>
  </si>
  <si>
    <t>Обеспечение реализации государственной программы Чувашской Республики "Развитие образования"</t>
  </si>
  <si>
    <t>Укрепление единства российской нации и этнокультурное развитие народов Чувашской Республики</t>
  </si>
  <si>
    <t>Обеспечение реализации государственной программы Чувашской Республики "Развитие культуры"</t>
  </si>
  <si>
    <t>Обеспечение реализации государственной программы Чувашской Республики "Обеспечение граждан Чувашской Республики доступным и комфортным жильем"</t>
  </si>
  <si>
    <t>"Обеспечение реализации государственной программы Чувашской Республики "Развитие строительного комплекса и арзитектуры"</t>
  </si>
  <si>
    <t xml:space="preserve">Подпрограмма 5 </t>
  </si>
  <si>
    <t>Обеспечение реализации государственной программы Чувашской Республики "Модернизация и развитие сферы жилищно-коммунального хозяйства"</t>
  </si>
  <si>
    <t>Обеспечение реализации государственной программы Чувашской Республики "Формирование современной городской среды на трритории Чувашской Республики" на 2018-2024 годы"</t>
  </si>
  <si>
    <t>Обеспечение реализации государственной программы Чувашской Республики "Комплексное развитие сельских территорий Чувашской Республики"</t>
  </si>
  <si>
    <t>Обеспечение реализации государственной программы Чувашской Республики "Рзвитие сельского хозяйства и регулирование рынка сельскохозяйственной продукции, сырья и продовольствия Чувашской Республики"</t>
  </si>
  <si>
    <t>Обеспечение реализации государственной программы Чувашской Республики "Развитие земельных и имущественных отношений"</t>
  </si>
  <si>
    <t>"Развитие туризма и индустрии гостеприимства"</t>
  </si>
  <si>
    <t>Развитие туристической инфраструктуры</t>
  </si>
  <si>
    <t>Повышение доступности туристических продуктов</t>
  </si>
  <si>
    <t>Обеспечение реализации государственной программы Чувашской Республики "Развитие туризма и индустрии гостеприимства"</t>
  </si>
  <si>
    <t>прочие безвозмездные поступления</t>
  </si>
  <si>
    <t>"Повышение безопасности жизнедеятельности населения и территории Чувашской Республики"</t>
  </si>
  <si>
    <t xml:space="preserve">"Формирование современной городской среды на территории Чувашской Республики" 
</t>
  </si>
  <si>
    <t>=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</si>
</sst>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_-* #,##0.0\ _₽_-;\-* #,##0.0\ _₽_-;_-* &quot;-&quot;?\ _₽_-;_-@_-"/>
    <numFmt numFmtId="180" formatCode="_-* #,##0.0\ _₽_-;\-* #,##0.0\ _₽_-;_-* &quot;-&quot;??\ _₽_-;_-@_-"/>
    <numFmt numFmtId="181" formatCode="_-* #,##0.000\ _₽_-;\-* #,##0.000\ _₽_-;_-* &quot;-&quot;??\ _₽_-;_-@_-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FC19]d\ mmmm\ yyyy\ &quot;г.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.5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.5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0" fontId="51" fillId="0" borderId="0" xfId="0" applyFont="1" applyAlignment="1">
      <alignment wrapText="1"/>
    </xf>
    <xf numFmtId="0" fontId="51" fillId="0" borderId="10" xfId="0" applyFont="1" applyBorder="1" applyAlignment="1">
      <alignment horizontal="center" vertical="center" wrapText="1"/>
    </xf>
    <xf numFmtId="0" fontId="51" fillId="33" borderId="0" xfId="0" applyFont="1" applyFill="1" applyAlignment="1">
      <alignment wrapText="1"/>
    </xf>
    <xf numFmtId="0" fontId="52" fillId="33" borderId="0" xfId="0" applyFont="1" applyFill="1" applyAlignment="1">
      <alignment wrapText="1"/>
    </xf>
    <xf numFmtId="0" fontId="52" fillId="33" borderId="0" xfId="0" applyFont="1" applyFill="1" applyAlignment="1">
      <alignment horizontal="center" wrapText="1"/>
    </xf>
    <xf numFmtId="0" fontId="51" fillId="33" borderId="0" xfId="0" applyFont="1" applyFill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172" fontId="51" fillId="0" borderId="0" xfId="0" applyNumberFormat="1" applyFont="1" applyAlignment="1">
      <alignment wrapText="1"/>
    </xf>
    <xf numFmtId="180" fontId="4" fillId="33" borderId="0" xfId="0" applyNumberFormat="1" applyFont="1" applyFill="1" applyBorder="1" applyAlignment="1" applyProtection="1">
      <alignment horizontal="right" vertical="top" wrapText="1"/>
      <protection/>
    </xf>
    <xf numFmtId="172" fontId="52" fillId="0" borderId="0" xfId="0" applyNumberFormat="1" applyFont="1" applyAlignment="1">
      <alignment wrapText="1"/>
    </xf>
    <xf numFmtId="172" fontId="52" fillId="33" borderId="0" xfId="0" applyNumberFormat="1" applyFont="1" applyFill="1" applyAlignment="1">
      <alignment wrapText="1"/>
    </xf>
    <xf numFmtId="172" fontId="52" fillId="33" borderId="0" xfId="0" applyNumberFormat="1" applyFont="1" applyFill="1" applyAlignment="1">
      <alignment horizontal="center" wrapText="1"/>
    </xf>
    <xf numFmtId="172" fontId="52" fillId="33" borderId="0" xfId="0" applyNumberFormat="1" applyFont="1" applyFill="1" applyAlignment="1">
      <alignment horizontal="right" wrapText="1"/>
    </xf>
    <xf numFmtId="180" fontId="52" fillId="33" borderId="0" xfId="0" applyNumberFormat="1" applyFont="1" applyFill="1" applyAlignment="1">
      <alignment wrapText="1"/>
    </xf>
    <xf numFmtId="172" fontId="52" fillId="33" borderId="0" xfId="0" applyNumberFormat="1" applyFont="1" applyFill="1" applyAlignment="1">
      <alignment horizontal="right" vertical="center" wrapText="1"/>
    </xf>
    <xf numFmtId="179" fontId="51" fillId="0" borderId="0" xfId="0" applyNumberFormat="1" applyFont="1" applyAlignment="1">
      <alignment wrapText="1"/>
    </xf>
    <xf numFmtId="179" fontId="52" fillId="33" borderId="0" xfId="0" applyNumberFormat="1" applyFont="1" applyFill="1" applyAlignment="1">
      <alignment wrapText="1"/>
    </xf>
    <xf numFmtId="179" fontId="52" fillId="33" borderId="0" xfId="0" applyNumberFormat="1" applyFont="1" applyFill="1" applyAlignment="1">
      <alignment horizontal="center" wrapText="1"/>
    </xf>
    <xf numFmtId="179" fontId="52" fillId="0" borderId="0" xfId="0" applyNumberFormat="1" applyFont="1" applyAlignment="1">
      <alignment wrapText="1"/>
    </xf>
    <xf numFmtId="179" fontId="52" fillId="33" borderId="0" xfId="0" applyNumberFormat="1" applyFont="1" applyFill="1" applyAlignment="1">
      <alignment horizontal="center" vertical="center" wrapText="1"/>
    </xf>
    <xf numFmtId="2" fontId="52" fillId="34" borderId="0" xfId="0" applyNumberFormat="1" applyFont="1" applyFill="1" applyAlignment="1">
      <alignment wrapText="1"/>
    </xf>
    <xf numFmtId="179" fontId="51" fillId="33" borderId="0" xfId="0" applyNumberFormat="1" applyFont="1" applyFill="1" applyAlignment="1">
      <alignment wrapText="1"/>
    </xf>
    <xf numFmtId="180" fontId="51" fillId="0" borderId="0" xfId="0" applyNumberFormat="1" applyFont="1" applyAlignment="1">
      <alignment wrapText="1"/>
    </xf>
    <xf numFmtId="179" fontId="51" fillId="33" borderId="0" xfId="0" applyNumberFormat="1" applyFont="1" applyFill="1" applyAlignment="1">
      <alignment horizontal="center" wrapText="1"/>
    </xf>
    <xf numFmtId="0" fontId="51" fillId="33" borderId="0" xfId="0" applyFont="1" applyFill="1" applyAlignment="1">
      <alignment horizontal="center" wrapText="1"/>
    </xf>
    <xf numFmtId="179" fontId="51" fillId="33" borderId="0" xfId="0" applyNumberFormat="1" applyFont="1" applyFill="1" applyAlignment="1">
      <alignment horizontal="center" vertical="center" wrapText="1"/>
    </xf>
    <xf numFmtId="180" fontId="51" fillId="0" borderId="10" xfId="61" applyNumberFormat="1" applyFont="1" applyFill="1" applyBorder="1" applyAlignment="1">
      <alignment horizontal="center" vertical="center" wrapText="1"/>
    </xf>
    <xf numFmtId="180" fontId="51" fillId="0" borderId="10" xfId="61" applyNumberFormat="1" applyFont="1" applyFill="1" applyBorder="1" applyAlignment="1">
      <alignment horizontal="right" vertical="center" wrapText="1"/>
    </xf>
    <xf numFmtId="0" fontId="51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Fill="1" applyBorder="1" applyAlignment="1">
      <alignment horizontal="left" vertical="top"/>
    </xf>
    <xf numFmtId="4" fontId="6" fillId="0" borderId="10" xfId="0" applyNumberFormat="1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justify" vertical="top"/>
    </xf>
    <xf numFmtId="0" fontId="51" fillId="0" borderId="10" xfId="0" applyFont="1" applyFill="1" applyBorder="1" applyAlignment="1">
      <alignment horizontal="justify" vertical="top"/>
    </xf>
    <xf numFmtId="0" fontId="52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173" fontId="53" fillId="0" borderId="10" xfId="0" applyNumberFormat="1" applyFont="1" applyFill="1" applyBorder="1" applyAlignment="1">
      <alignment horizontal="justify" vertical="center" wrapText="1"/>
    </xf>
    <xf numFmtId="0" fontId="52" fillId="0" borderId="10" xfId="0" applyNumberFormat="1" applyFont="1" applyFill="1" applyBorder="1" applyAlignment="1">
      <alignment horizontal="left" vertical="top" wrapText="1"/>
    </xf>
    <xf numFmtId="0" fontId="51" fillId="0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justify" vertical="top" wrapText="1"/>
    </xf>
    <xf numFmtId="180" fontId="4" fillId="33" borderId="10" xfId="0" applyNumberFormat="1" applyFont="1" applyFill="1" applyBorder="1" applyAlignment="1" applyProtection="1">
      <alignment horizontal="right" vertical="top" wrapText="1"/>
      <protection/>
    </xf>
    <xf numFmtId="180" fontId="4" fillId="33" borderId="11" xfId="0" applyNumberFormat="1" applyFont="1" applyFill="1" applyBorder="1" applyAlignment="1" applyProtection="1">
      <alignment horizontal="right" vertical="top" wrapText="1"/>
      <protection/>
    </xf>
    <xf numFmtId="0" fontId="8" fillId="0" borderId="10" xfId="0" applyFont="1" applyFill="1" applyBorder="1" applyAlignment="1">
      <alignment horizontal="center" vertical="top" wrapText="1"/>
    </xf>
    <xf numFmtId="180" fontId="54" fillId="0" borderId="10" xfId="0" applyNumberFormat="1" applyFont="1" applyFill="1" applyBorder="1" applyAlignment="1">
      <alignment horizontal="center" vertical="center" wrapText="1"/>
    </xf>
    <xf numFmtId="180" fontId="54" fillId="0" borderId="1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top" wrapText="1"/>
    </xf>
    <xf numFmtId="0" fontId="5" fillId="33" borderId="10" xfId="0" applyFont="1" applyFill="1" applyBorder="1" applyAlignment="1">
      <alignment horizontal="justify" vertical="top"/>
    </xf>
    <xf numFmtId="0" fontId="5" fillId="33" borderId="10" xfId="0" applyFont="1" applyFill="1" applyBorder="1" applyAlignment="1">
      <alignment horizontal="justify" vertical="center"/>
    </xf>
    <xf numFmtId="180" fontId="5" fillId="33" borderId="10" xfId="0" applyNumberFormat="1" applyFont="1" applyFill="1" applyBorder="1" applyAlignment="1">
      <alignment/>
    </xf>
    <xf numFmtId="0" fontId="55" fillId="33" borderId="10" xfId="0" applyFont="1" applyFill="1" applyBorder="1" applyAlignment="1">
      <alignment horizontal="left" vertical="top" wrapText="1"/>
    </xf>
    <xf numFmtId="180" fontId="7" fillId="33" borderId="10" xfId="0" applyNumberFormat="1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justify" vertical="top"/>
    </xf>
    <xf numFmtId="180" fontId="52" fillId="33" borderId="10" xfId="61" applyNumberFormat="1" applyFont="1" applyFill="1" applyBorder="1" applyAlignment="1">
      <alignment horizontal="center" vertical="center" wrapText="1"/>
    </xf>
    <xf numFmtId="180" fontId="4" fillId="33" borderId="10" xfId="61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left" vertical="center" wrapText="1"/>
    </xf>
    <xf numFmtId="180" fontId="4" fillId="33" borderId="10" xfId="61" applyNumberFormat="1" applyFont="1" applyFill="1" applyBorder="1" applyAlignment="1">
      <alignment horizontal="right" vertical="center"/>
    </xf>
    <xf numFmtId="173" fontId="56" fillId="33" borderId="10" xfId="0" applyNumberFormat="1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left" vertical="top"/>
    </xf>
    <xf numFmtId="0" fontId="52" fillId="33" borderId="10" xfId="0" applyFont="1" applyFill="1" applyBorder="1" applyAlignment="1">
      <alignment horizontal="left" vertical="top" wrapText="1"/>
    </xf>
    <xf numFmtId="0" fontId="52" fillId="33" borderId="10" xfId="0" applyNumberFormat="1" applyFont="1" applyFill="1" applyBorder="1" applyAlignment="1">
      <alignment horizontal="left" vertical="top" wrapText="1"/>
    </xf>
    <xf numFmtId="0" fontId="52" fillId="33" borderId="12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top"/>
    </xf>
    <xf numFmtId="0" fontId="51" fillId="0" borderId="13" xfId="0" applyFont="1" applyFill="1" applyBorder="1" applyAlignment="1">
      <alignment horizontal="center" vertical="top"/>
    </xf>
    <xf numFmtId="0" fontId="51" fillId="0" borderId="14" xfId="0" applyFont="1" applyFill="1" applyBorder="1" applyAlignment="1">
      <alignment horizontal="center" vertical="top"/>
    </xf>
    <xf numFmtId="0" fontId="51" fillId="0" borderId="12" xfId="0" applyFont="1" applyFill="1" applyBorder="1" applyAlignment="1">
      <alignment horizontal="center" vertical="top" wrapText="1"/>
    </xf>
    <xf numFmtId="0" fontId="51" fillId="0" borderId="13" xfId="0" applyFont="1" applyFill="1" applyBorder="1" applyAlignment="1">
      <alignment horizontal="center" vertical="top" wrapText="1"/>
    </xf>
    <xf numFmtId="0" fontId="51" fillId="0" borderId="14" xfId="0" applyFont="1" applyFill="1" applyBorder="1" applyAlignment="1">
      <alignment horizontal="center" vertical="top" wrapText="1"/>
    </xf>
    <xf numFmtId="0" fontId="52" fillId="33" borderId="13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top" wrapText="1"/>
    </xf>
    <xf numFmtId="0" fontId="58" fillId="0" borderId="15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/>
    </xf>
    <xf numFmtId="0" fontId="51" fillId="0" borderId="10" xfId="0" applyFont="1" applyFill="1" applyBorder="1" applyAlignment="1">
      <alignment horizontal="center" vertical="top"/>
    </xf>
    <xf numFmtId="0" fontId="53" fillId="0" borderId="10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4" xfId="0" applyFont="1" applyFill="1" applyBorder="1" applyAlignment="1">
      <alignment horizontal="center" vertical="top" wrapText="1"/>
    </xf>
    <xf numFmtId="0" fontId="52" fillId="33" borderId="12" xfId="0" applyFont="1" applyFill="1" applyBorder="1" applyAlignment="1">
      <alignment horizontal="center" vertical="center"/>
    </xf>
    <xf numFmtId="0" fontId="51" fillId="0" borderId="12" xfId="0" applyNumberFormat="1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>
      <alignment horizontal="center" vertical="center" wrapText="1"/>
    </xf>
    <xf numFmtId="0" fontId="51" fillId="0" borderId="14" xfId="0" applyNumberFormat="1" applyFont="1" applyFill="1" applyBorder="1" applyAlignment="1">
      <alignment horizontal="center" vertical="center" wrapText="1"/>
    </xf>
    <xf numFmtId="0" fontId="52" fillId="33" borderId="12" xfId="0" applyNumberFormat="1" applyFont="1" applyFill="1" applyBorder="1" applyAlignment="1">
      <alignment horizontal="center" vertical="center" wrapText="1"/>
    </xf>
    <xf numFmtId="0" fontId="52" fillId="33" borderId="13" xfId="0" applyNumberFormat="1" applyFont="1" applyFill="1" applyBorder="1" applyAlignment="1">
      <alignment horizontal="center" vertical="center" wrapText="1"/>
    </xf>
    <xf numFmtId="0" fontId="52" fillId="33" borderId="14" xfId="0" applyNumberFormat="1" applyFont="1" applyFill="1" applyBorder="1" applyAlignment="1">
      <alignment horizontal="center" vertical="center" wrapText="1"/>
    </xf>
    <xf numFmtId="0" fontId="51" fillId="0" borderId="16" xfId="0" applyFont="1" applyBorder="1" applyAlignment="1">
      <alignment horizontal="center" wrapText="1"/>
    </xf>
    <xf numFmtId="0" fontId="51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820</xdr:row>
      <xdr:rowOff>161925</xdr:rowOff>
    </xdr:from>
    <xdr:to>
      <xdr:col>5</xdr:col>
      <xdr:colOff>1971675</xdr:colOff>
      <xdr:row>822</xdr:row>
      <xdr:rowOff>66675</xdr:rowOff>
    </xdr:to>
    <xdr:pic>
      <xdr:nvPicPr>
        <xdr:cNvPr id="1" name="Рисунок 1" descr="ЭЦП 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178812825"/>
          <a:ext cx="1095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23"/>
  <sheetViews>
    <sheetView tabSelected="1" view="pageBreakPreview" zoomScale="90" zoomScaleSheetLayoutView="90" zoomScalePageLayoutView="0" workbookViewId="0" topLeftCell="A787">
      <selection activeCell="H811" sqref="H811"/>
    </sheetView>
  </sheetViews>
  <sheetFormatPr defaultColWidth="9.140625" defaultRowHeight="15"/>
  <cols>
    <col min="1" max="1" width="18.28125" style="1" customWidth="1"/>
    <col min="2" max="2" width="43.57421875" style="1" customWidth="1"/>
    <col min="3" max="3" width="50.57421875" style="1" customWidth="1"/>
    <col min="4" max="4" width="23.57421875" style="1" customWidth="1"/>
    <col min="5" max="5" width="24.00390625" style="1" hidden="1" customWidth="1"/>
    <col min="6" max="6" width="35.140625" style="1" customWidth="1"/>
    <col min="7" max="7" width="18.57421875" style="1" customWidth="1"/>
    <col min="8" max="8" width="18.00390625" style="1" customWidth="1"/>
    <col min="9" max="9" width="16.57421875" style="1" bestFit="1" customWidth="1"/>
    <col min="10" max="10" width="15.421875" style="1" bestFit="1" customWidth="1"/>
    <col min="11" max="11" width="11.421875" style="1" bestFit="1" customWidth="1"/>
    <col min="12" max="16384" width="9.140625" style="1" customWidth="1"/>
  </cols>
  <sheetData>
    <row r="1" spans="3:6" ht="30" customHeight="1">
      <c r="C1" s="96" t="s">
        <v>169</v>
      </c>
      <c r="D1" s="96"/>
      <c r="E1" s="96"/>
      <c r="F1" s="96"/>
    </row>
    <row r="3" spans="1:6" ht="22.5" customHeight="1">
      <c r="A3" s="97" t="s">
        <v>170</v>
      </c>
      <c r="B3" s="97"/>
      <c r="C3" s="97"/>
      <c r="D3" s="97"/>
      <c r="E3" s="97"/>
      <c r="F3" s="97"/>
    </row>
    <row r="4" spans="1:9" ht="15" customHeight="1">
      <c r="A4" s="98" t="s">
        <v>0</v>
      </c>
      <c r="B4" s="98" t="s">
        <v>1</v>
      </c>
      <c r="C4" s="98" t="s">
        <v>2</v>
      </c>
      <c r="D4" s="119" t="s">
        <v>167</v>
      </c>
      <c r="E4" s="99"/>
      <c r="F4" s="98" t="s">
        <v>3</v>
      </c>
      <c r="G4" s="118" t="s">
        <v>168</v>
      </c>
      <c r="I4" s="16"/>
    </row>
    <row r="5" spans="1:9" ht="54" customHeight="1">
      <c r="A5" s="98"/>
      <c r="B5" s="98"/>
      <c r="C5" s="98"/>
      <c r="D5" s="119"/>
      <c r="E5" s="100"/>
      <c r="F5" s="98"/>
      <c r="G5" s="118"/>
      <c r="H5" s="16">
        <f>D8+D9+D10+D11+D12+D13+D14</f>
        <v>136420245</v>
      </c>
      <c r="I5" s="16">
        <f>F8+F9+F10+F11+F12+F13+F14</f>
        <v>134090492.5</v>
      </c>
    </row>
    <row r="6" spans="1:6" ht="15">
      <c r="A6" s="2">
        <v>1</v>
      </c>
      <c r="B6" s="2">
        <v>2</v>
      </c>
      <c r="C6" s="2">
        <v>3</v>
      </c>
      <c r="D6" s="7"/>
      <c r="E6" s="2"/>
      <c r="F6" s="2">
        <v>5</v>
      </c>
    </row>
    <row r="7" spans="1:9" ht="24" customHeight="1">
      <c r="A7" s="92" t="s">
        <v>4</v>
      </c>
      <c r="B7" s="92" t="s">
        <v>82</v>
      </c>
      <c r="C7" s="52" t="s">
        <v>6</v>
      </c>
      <c r="D7" s="53">
        <f>D8+D9+D10+D11+D12+D13+D14</f>
        <v>136420245</v>
      </c>
      <c r="E7" s="53"/>
      <c r="F7" s="54">
        <f>F8+F9+F10+F11+F12+F13+F14</f>
        <v>134090492.5</v>
      </c>
      <c r="G7" s="9">
        <f aca="true" t="shared" si="0" ref="G7:G19">(F7/D7)*100</f>
        <v>98.29222378247452</v>
      </c>
      <c r="H7" s="19">
        <f>D8+D9+D10+D11+D12+D13+D14</f>
        <v>136420245</v>
      </c>
      <c r="I7" s="21">
        <f>F8+F9+F10+F11+F12+F13+F14</f>
        <v>134090492.5</v>
      </c>
    </row>
    <row r="8" spans="1:9" ht="15.75">
      <c r="A8" s="93"/>
      <c r="B8" s="93"/>
      <c r="C8" s="55" t="s">
        <v>7</v>
      </c>
      <c r="D8" s="53">
        <f>D16+D68+D113+D137+D161+D188+D242+D276+D297+D320+D357+D394+D417+D447+D501+D530+D555+D585+D625+D663+D699+D735+D759+D789</f>
        <v>23686857.900000006</v>
      </c>
      <c r="E8" s="53"/>
      <c r="F8" s="54">
        <f>F16+F68+F113+F137+F161+F188+F242+F276+F297+F320+F357+F394+F417+F447+F501+F530+F555+F585+F625+F663+F699+F735+F759+F789</f>
        <v>23510315.23</v>
      </c>
      <c r="G8" s="9">
        <f t="shared" si="0"/>
        <v>99.25468092583101</v>
      </c>
      <c r="H8" s="19">
        <f>D15+D67+D112+D136+D160+D187+D241+D275+D296+D319+D355+D393+D416+D446+D500+D529+D554+D584+D624+D662+D698+D734+D758+D788</f>
        <v>136420245</v>
      </c>
      <c r="I8" s="19">
        <f>F15+F67+F112+F136+F160+F187+F241+F275+F296+F319+F355+F393+F416+F446+F500+F529+F554+F584+F624+F662+F698+F734+F758+F788</f>
        <v>134090492.50000001</v>
      </c>
    </row>
    <row r="9" spans="1:9" ht="15.75">
      <c r="A9" s="93"/>
      <c r="B9" s="93"/>
      <c r="C9" s="55" t="s">
        <v>195</v>
      </c>
      <c r="D9" s="53">
        <f>D69+D298+D356</f>
        <v>0</v>
      </c>
      <c r="E9" s="53"/>
      <c r="F9" s="54">
        <f>F69+F298+F356</f>
        <v>361811.7</v>
      </c>
      <c r="G9" s="9"/>
      <c r="H9" s="19">
        <f>D15+D67+D112+D136+D160+D187+D241+D275+D296+D319+D355+D393+D416+D446+D500+D529+D554+D584+D624+D662+D698+D734+D758+D788</f>
        <v>136420245</v>
      </c>
      <c r="I9" s="19">
        <f>F15+F67+F112+F136+F160+F187+F241+F275+F296+F319+F355+F393+F416+F446+F500+F529+F554+F584+F624+F662+F698+F734+F758+F788</f>
        <v>134090492.50000001</v>
      </c>
    </row>
    <row r="10" spans="1:11" ht="15.75" customHeight="1">
      <c r="A10" s="93"/>
      <c r="B10" s="93"/>
      <c r="C10" s="55" t="s">
        <v>8</v>
      </c>
      <c r="D10" s="53">
        <f>D17+D70+D114+D138+D162+D189+D243+D277+D299+D321+D358+D395+D418+D448+D502+D531+D556+D586+D626+D664+D700+D736+D760+D790</f>
        <v>52468045.79999999</v>
      </c>
      <c r="E10" s="53"/>
      <c r="F10" s="54">
        <f>F17+F70+F114+F138+F162+F189+F243+F277+F299+F321+F358+F395+F418+F448+F502+F531+F556+F586+F626+F664+F700+F736+F760+F790</f>
        <v>50747085.56999999</v>
      </c>
      <c r="G10" s="9">
        <f t="shared" si="0"/>
        <v>96.71998412793945</v>
      </c>
      <c r="I10" s="16"/>
      <c r="J10" s="16"/>
      <c r="K10" s="8" t="e">
        <f>J10/I10*100</f>
        <v>#DIV/0!</v>
      </c>
    </row>
    <row r="11" spans="1:7" ht="15.75">
      <c r="A11" s="93"/>
      <c r="B11" s="93"/>
      <c r="C11" s="55" t="s">
        <v>26</v>
      </c>
      <c r="D11" s="53">
        <f>D71+D115+D139+D163+D190+D244+D278+D300+D322+D359+D396+D419+D449+D503+D532+D557+D587+D665+D701+D737+D761+D791</f>
        <v>1320927.0999999999</v>
      </c>
      <c r="E11" s="53"/>
      <c r="F11" s="54">
        <f>F71+F115+F139+F163+F190+F244+F278+F300+F322+F359+F396+F419+F449+F503+F532+F557+F587+F665+F701+F737+F761+F791</f>
        <v>1402809.8</v>
      </c>
      <c r="G11" s="9">
        <f t="shared" si="0"/>
        <v>106.19888107375495</v>
      </c>
    </row>
    <row r="12" spans="1:7" ht="15.75">
      <c r="A12" s="93"/>
      <c r="B12" s="93"/>
      <c r="C12" s="55" t="s">
        <v>9</v>
      </c>
      <c r="D12" s="53">
        <f>D18</f>
        <v>17827096.1</v>
      </c>
      <c r="E12" s="53"/>
      <c r="F12" s="54">
        <f>F18</f>
        <v>17571368.599999998</v>
      </c>
      <c r="G12" s="9">
        <f t="shared" si="0"/>
        <v>98.56551230460914</v>
      </c>
    </row>
    <row r="13" spans="1:7" ht="15.75">
      <c r="A13" s="93"/>
      <c r="B13" s="93"/>
      <c r="C13" s="55" t="s">
        <v>10</v>
      </c>
      <c r="D13" s="53">
        <f>D19+D164</f>
        <v>656289.7</v>
      </c>
      <c r="E13" s="53"/>
      <c r="F13" s="54">
        <f>F19+F164</f>
        <v>658474.4</v>
      </c>
      <c r="G13" s="9">
        <f t="shared" si="0"/>
        <v>100.33288652861687</v>
      </c>
    </row>
    <row r="14" spans="1:7" ht="17.25" customHeight="1">
      <c r="A14" s="94"/>
      <c r="B14" s="94"/>
      <c r="C14" s="55" t="s">
        <v>28</v>
      </c>
      <c r="D14" s="53">
        <f>D20+D73+D117+D141+D165+D192+D245+D279+D301+D324+D361+D398+D420+D451+D505+D533+D559+D588+D627+D667+D703+D739+D763+D793</f>
        <v>40461028.400000006</v>
      </c>
      <c r="E14" s="53"/>
      <c r="F14" s="54">
        <f>F20+F73+F117+F141+F165+F192+F245+F279+F301+F324+F361+F398+F420+F451+F505+F533+F559+F588+F627+F667+F703+F739+F763+F793</f>
        <v>39838627.2</v>
      </c>
      <c r="G14" s="9">
        <f t="shared" si="0"/>
        <v>98.46172669204819</v>
      </c>
    </row>
    <row r="15" spans="1:9" s="3" customFormat="1" ht="15">
      <c r="A15" s="71" t="s">
        <v>81</v>
      </c>
      <c r="B15" s="89" t="s">
        <v>5</v>
      </c>
      <c r="C15" s="49" t="s">
        <v>6</v>
      </c>
      <c r="D15" s="50">
        <f>D16+D17+D18+D19+D20</f>
        <v>26091323.8</v>
      </c>
      <c r="E15" s="50"/>
      <c r="F15" s="51">
        <f>F16+F17+F18+F19+F20</f>
        <v>25049858.56</v>
      </c>
      <c r="G15" s="9">
        <f t="shared" si="0"/>
        <v>96.00838482561011</v>
      </c>
      <c r="I15" s="17"/>
    </row>
    <row r="16" spans="1:7" s="3" customFormat="1" ht="15">
      <c r="A16" s="72"/>
      <c r="B16" s="90"/>
      <c r="C16" s="49" t="s">
        <v>7</v>
      </c>
      <c r="D16" s="50">
        <f>D22+D27+D32+D38+D43+D48+D53+D58+D63</f>
        <v>2763457.6</v>
      </c>
      <c r="E16" s="50"/>
      <c r="F16" s="51">
        <f>F22+F27+F32+F38+F43+F48+F53+F58+F63</f>
        <v>2446950.06</v>
      </c>
      <c r="G16" s="9">
        <f t="shared" si="0"/>
        <v>88.54668369075031</v>
      </c>
    </row>
    <row r="17" spans="1:9" s="3" customFormat="1" ht="21" customHeight="1">
      <c r="A17" s="72"/>
      <c r="B17" s="90"/>
      <c r="C17" s="49" t="s">
        <v>8</v>
      </c>
      <c r="D17" s="50">
        <f>D23+D28+D33+D39+D44+D49+D54+D59+D64</f>
        <v>5333317.1</v>
      </c>
      <c r="E17" s="50"/>
      <c r="F17" s="51">
        <f>F23+F28+F33+F39+F44+F49+F54+F59+F64</f>
        <v>4887119.1</v>
      </c>
      <c r="G17" s="9">
        <f t="shared" si="0"/>
        <v>91.63376203526319</v>
      </c>
      <c r="H17" s="22">
        <f>D16+D17+D18+D19+D20</f>
        <v>26091323.8</v>
      </c>
      <c r="I17" s="22">
        <f>F16+F17+F18+F19+F20</f>
        <v>25049858.56</v>
      </c>
    </row>
    <row r="18" spans="1:9" s="3" customFormat="1" ht="15">
      <c r="A18" s="72"/>
      <c r="B18" s="90"/>
      <c r="C18" s="49" t="s">
        <v>9</v>
      </c>
      <c r="D18" s="50">
        <f>D24+D29+D34+D40+D45+D50+D55+D60+D65</f>
        <v>17827096.1</v>
      </c>
      <c r="E18" s="50"/>
      <c r="F18" s="51">
        <f>F24+F29+F34+F40+F45+F50+F55+F60+F65</f>
        <v>17571368.599999998</v>
      </c>
      <c r="G18" s="9">
        <f t="shared" si="0"/>
        <v>98.56551230460914</v>
      </c>
      <c r="H18" s="22">
        <f>D21+D26+D31+D37+D42+D47+D52+D57+D62</f>
        <v>26091323.8</v>
      </c>
      <c r="I18" s="22">
        <f>F21+F26+F31+F37+F42+F47+F52+F57+F62</f>
        <v>25049858.56</v>
      </c>
    </row>
    <row r="19" spans="1:9" s="3" customFormat="1" ht="15">
      <c r="A19" s="72"/>
      <c r="B19" s="90"/>
      <c r="C19" s="49" t="s">
        <v>10</v>
      </c>
      <c r="D19" s="50">
        <f>D35</f>
        <v>142248</v>
      </c>
      <c r="E19" s="50"/>
      <c r="F19" s="51">
        <f>F35</f>
        <v>119215.8</v>
      </c>
      <c r="G19" s="9">
        <f t="shared" si="0"/>
        <v>83.8084190990383</v>
      </c>
      <c r="H19" s="22">
        <f>D16+D17+D18+D19+D20</f>
        <v>26091323.8</v>
      </c>
      <c r="I19" s="22">
        <f>F16+F17+F18+F19+F20</f>
        <v>25049858.56</v>
      </c>
    </row>
    <row r="20" spans="1:7" s="3" customFormat="1" ht="15">
      <c r="A20" s="73"/>
      <c r="B20" s="91"/>
      <c r="C20" s="49" t="s">
        <v>28</v>
      </c>
      <c r="D20" s="50">
        <f>D25+D30+D36+D41+D46+D51++D56+D61+D66</f>
        <v>25205</v>
      </c>
      <c r="E20" s="50"/>
      <c r="F20" s="51">
        <f>F25+F30+F36+F41+F46+F51++F56+F61+F66</f>
        <v>25205</v>
      </c>
      <c r="G20" s="9">
        <v>0</v>
      </c>
    </row>
    <row r="21" spans="1:7" ht="14.25" customHeight="1">
      <c r="A21" s="77" t="s">
        <v>11</v>
      </c>
      <c r="B21" s="77" t="s">
        <v>172</v>
      </c>
      <c r="C21" s="29" t="s">
        <v>6</v>
      </c>
      <c r="D21" s="27">
        <f>SUM(D22:D25)</f>
        <v>5183620</v>
      </c>
      <c r="E21" s="27"/>
      <c r="F21" s="27">
        <f>SUM(F22:F25)</f>
        <v>4774718.9</v>
      </c>
      <c r="G21" s="8"/>
    </row>
    <row r="22" spans="1:7" ht="15">
      <c r="A22" s="78"/>
      <c r="B22" s="78"/>
      <c r="C22" s="29" t="s">
        <v>7</v>
      </c>
      <c r="D22" s="27">
        <v>1192844.7</v>
      </c>
      <c r="E22" s="27"/>
      <c r="F22" s="27">
        <v>1131564.4</v>
      </c>
      <c r="G22" s="8"/>
    </row>
    <row r="23" spans="1:7" ht="15">
      <c r="A23" s="78"/>
      <c r="B23" s="78"/>
      <c r="C23" s="29" t="s">
        <v>8</v>
      </c>
      <c r="D23" s="27">
        <v>3990775.3</v>
      </c>
      <c r="E23" s="27"/>
      <c r="F23" s="27">
        <v>3643154.5</v>
      </c>
      <c r="G23" s="8"/>
    </row>
    <row r="24" spans="1:7" ht="15">
      <c r="A24" s="78"/>
      <c r="B24" s="78"/>
      <c r="C24" s="29" t="s">
        <v>9</v>
      </c>
      <c r="D24" s="27">
        <v>0</v>
      </c>
      <c r="E24" s="27"/>
      <c r="F24" s="27">
        <v>0</v>
      </c>
      <c r="G24" s="8"/>
    </row>
    <row r="25" spans="1:7" ht="15">
      <c r="A25" s="79"/>
      <c r="B25" s="79"/>
      <c r="C25" s="29" t="s">
        <v>28</v>
      </c>
      <c r="D25" s="27">
        <v>0</v>
      </c>
      <c r="E25" s="27"/>
      <c r="F25" s="27">
        <v>0</v>
      </c>
      <c r="G25" s="8"/>
    </row>
    <row r="26" spans="1:7" ht="14.25" customHeight="1">
      <c r="A26" s="77" t="s">
        <v>12</v>
      </c>
      <c r="B26" s="77" t="s">
        <v>13</v>
      </c>
      <c r="C26" s="29" t="s">
        <v>6</v>
      </c>
      <c r="D26" s="27">
        <f>SUM(D27:D30)</f>
        <v>484654</v>
      </c>
      <c r="E26" s="27"/>
      <c r="F26" s="27">
        <f>SUM(F27:F30)</f>
        <v>266276.9</v>
      </c>
      <c r="G26" s="8"/>
    </row>
    <row r="27" spans="1:8" ht="15">
      <c r="A27" s="78"/>
      <c r="B27" s="78"/>
      <c r="C27" s="29" t="s">
        <v>7</v>
      </c>
      <c r="D27" s="27">
        <v>464246.1</v>
      </c>
      <c r="E27" s="27"/>
      <c r="F27" s="27">
        <v>246088</v>
      </c>
      <c r="G27" s="8"/>
      <c r="H27" s="1" t="s">
        <v>198</v>
      </c>
    </row>
    <row r="28" spans="1:7" ht="15">
      <c r="A28" s="78"/>
      <c r="B28" s="78"/>
      <c r="C28" s="29" t="s">
        <v>8</v>
      </c>
      <c r="D28" s="27">
        <v>20407.9</v>
      </c>
      <c r="E28" s="27"/>
      <c r="F28" s="27">
        <v>20188.9</v>
      </c>
      <c r="G28" s="8"/>
    </row>
    <row r="29" spans="1:7" ht="15">
      <c r="A29" s="78"/>
      <c r="B29" s="78"/>
      <c r="C29" s="29" t="s">
        <v>9</v>
      </c>
      <c r="D29" s="27">
        <v>0</v>
      </c>
      <c r="E29" s="27"/>
      <c r="F29" s="27"/>
      <c r="G29" s="8"/>
    </row>
    <row r="30" spans="1:7" ht="15">
      <c r="A30" s="79"/>
      <c r="B30" s="79"/>
      <c r="C30" s="29" t="s">
        <v>28</v>
      </c>
      <c r="D30" s="27">
        <v>0</v>
      </c>
      <c r="E30" s="27"/>
      <c r="F30" s="27"/>
      <c r="G30" s="8"/>
    </row>
    <row r="31" spans="1:7" ht="14.25" customHeight="1">
      <c r="A31" s="77" t="s">
        <v>14</v>
      </c>
      <c r="B31" s="77" t="s">
        <v>107</v>
      </c>
      <c r="C31" s="29" t="s">
        <v>6</v>
      </c>
      <c r="D31" s="27">
        <f>SUM(D32:D36)</f>
        <v>262445</v>
      </c>
      <c r="E31" s="27"/>
      <c r="F31" s="27">
        <f>SUM(F32:F36)</f>
        <v>204272.2</v>
      </c>
      <c r="G31" s="8"/>
    </row>
    <row r="32" spans="1:7" ht="15">
      <c r="A32" s="78"/>
      <c r="B32" s="78"/>
      <c r="C32" s="29" t="s">
        <v>7</v>
      </c>
      <c r="D32" s="27">
        <v>0</v>
      </c>
      <c r="E32" s="27"/>
      <c r="F32" s="27">
        <v>0</v>
      </c>
      <c r="G32" s="8"/>
    </row>
    <row r="33" spans="1:7" ht="15">
      <c r="A33" s="78"/>
      <c r="B33" s="78"/>
      <c r="C33" s="29" t="s">
        <v>8</v>
      </c>
      <c r="D33" s="27">
        <v>120197</v>
      </c>
      <c r="E33" s="27"/>
      <c r="F33" s="27">
        <v>85056.4</v>
      </c>
      <c r="G33" s="8"/>
    </row>
    <row r="34" spans="1:7" ht="15">
      <c r="A34" s="78"/>
      <c r="B34" s="78"/>
      <c r="C34" s="29" t="s">
        <v>9</v>
      </c>
      <c r="D34" s="27">
        <v>0</v>
      </c>
      <c r="E34" s="27"/>
      <c r="F34" s="27">
        <v>0</v>
      </c>
      <c r="G34" s="8"/>
    </row>
    <row r="35" spans="1:7" ht="15">
      <c r="A35" s="78"/>
      <c r="B35" s="78"/>
      <c r="C35" s="29" t="s">
        <v>10</v>
      </c>
      <c r="D35" s="27">
        <v>142248</v>
      </c>
      <c r="E35" s="27"/>
      <c r="F35" s="27">
        <v>119215.8</v>
      </c>
      <c r="G35" s="8"/>
    </row>
    <row r="36" spans="1:7" ht="14.25" customHeight="1">
      <c r="A36" s="79"/>
      <c r="B36" s="79"/>
      <c r="C36" s="29" t="s">
        <v>28</v>
      </c>
      <c r="D36" s="27">
        <v>0</v>
      </c>
      <c r="E36" s="27"/>
      <c r="F36" s="27">
        <v>0</v>
      </c>
      <c r="G36" s="8"/>
    </row>
    <row r="37" spans="1:7" ht="14.25" customHeight="1">
      <c r="A37" s="77" t="s">
        <v>15</v>
      </c>
      <c r="B37" s="77" t="s">
        <v>16</v>
      </c>
      <c r="C37" s="29" t="s">
        <v>6</v>
      </c>
      <c r="D37" s="27">
        <f>SUM(D38:D41)</f>
        <v>311861</v>
      </c>
      <c r="E37" s="27"/>
      <c r="F37" s="27">
        <f>SUM(F38:F41)</f>
        <v>302225.19999999995</v>
      </c>
      <c r="G37" s="8"/>
    </row>
    <row r="38" spans="1:7" ht="15">
      <c r="A38" s="78"/>
      <c r="B38" s="78"/>
      <c r="C38" s="29" t="s">
        <v>7</v>
      </c>
      <c r="D38" s="27">
        <v>127117.4</v>
      </c>
      <c r="E38" s="27"/>
      <c r="F38" s="27">
        <v>127117.4</v>
      </c>
      <c r="G38" s="8"/>
    </row>
    <row r="39" spans="1:7" ht="15">
      <c r="A39" s="78"/>
      <c r="B39" s="78"/>
      <c r="C39" s="29" t="s">
        <v>8</v>
      </c>
      <c r="D39" s="27">
        <v>184743.6</v>
      </c>
      <c r="E39" s="27"/>
      <c r="F39" s="27">
        <v>175107.8</v>
      </c>
      <c r="G39" s="8"/>
    </row>
    <row r="40" spans="1:7" ht="15">
      <c r="A40" s="78"/>
      <c r="B40" s="78"/>
      <c r="C40" s="29" t="s">
        <v>9</v>
      </c>
      <c r="D40" s="27">
        <v>0</v>
      </c>
      <c r="E40" s="27"/>
      <c r="F40" s="27"/>
      <c r="G40" s="8"/>
    </row>
    <row r="41" spans="1:7" ht="17.25" customHeight="1">
      <c r="A41" s="79"/>
      <c r="B41" s="79"/>
      <c r="C41" s="29" t="s">
        <v>28</v>
      </c>
      <c r="D41" s="27">
        <v>0</v>
      </c>
      <c r="E41" s="27"/>
      <c r="F41" s="27"/>
      <c r="G41" s="8"/>
    </row>
    <row r="42" spans="1:7" ht="14.25" customHeight="1">
      <c r="A42" s="77" t="s">
        <v>17</v>
      </c>
      <c r="B42" s="77" t="s">
        <v>18</v>
      </c>
      <c r="C42" s="29" t="s">
        <v>6</v>
      </c>
      <c r="D42" s="27">
        <v>223738.5</v>
      </c>
      <c r="E42" s="27"/>
      <c r="F42" s="27">
        <f>SUM(F43:F46)</f>
        <v>215622.76</v>
      </c>
      <c r="G42" s="8"/>
    </row>
    <row r="43" spans="1:7" ht="15">
      <c r="A43" s="78"/>
      <c r="B43" s="78"/>
      <c r="C43" s="29" t="s">
        <v>7</v>
      </c>
      <c r="D43" s="27">
        <v>89100</v>
      </c>
      <c r="E43" s="27"/>
      <c r="F43" s="27">
        <v>81208.46</v>
      </c>
      <c r="G43" s="8"/>
    </row>
    <row r="44" spans="1:7" ht="15">
      <c r="A44" s="78"/>
      <c r="B44" s="78"/>
      <c r="C44" s="29" t="s">
        <v>8</v>
      </c>
      <c r="D44" s="27">
        <v>109433.5</v>
      </c>
      <c r="E44" s="27"/>
      <c r="F44" s="27">
        <v>109209.3</v>
      </c>
      <c r="G44" s="8"/>
    </row>
    <row r="45" spans="1:7" ht="15">
      <c r="A45" s="78"/>
      <c r="B45" s="78"/>
      <c r="C45" s="29" t="s">
        <v>9</v>
      </c>
      <c r="D45" s="27">
        <v>0</v>
      </c>
      <c r="E45" s="27"/>
      <c r="F45" s="27"/>
      <c r="G45" s="8"/>
    </row>
    <row r="46" spans="1:7" ht="15">
      <c r="A46" s="79"/>
      <c r="B46" s="79"/>
      <c r="C46" s="29" t="s">
        <v>28</v>
      </c>
      <c r="D46" s="27">
        <v>25205</v>
      </c>
      <c r="E46" s="27"/>
      <c r="F46" s="27">
        <v>25205</v>
      </c>
      <c r="G46" s="8"/>
    </row>
    <row r="47" spans="1:7" ht="14.25" customHeight="1">
      <c r="A47" s="77" t="s">
        <v>19</v>
      </c>
      <c r="B47" s="77" t="s">
        <v>20</v>
      </c>
      <c r="C47" s="29" t="s">
        <v>6</v>
      </c>
      <c r="D47" s="27">
        <f>SUM(D48:D51)</f>
        <v>831347.8999999999</v>
      </c>
      <c r="E47" s="27"/>
      <c r="F47" s="27">
        <f>SUM(F48:F51)</f>
        <v>761146.7</v>
      </c>
      <c r="G47" s="8"/>
    </row>
    <row r="48" spans="1:7" ht="15">
      <c r="A48" s="78"/>
      <c r="B48" s="78"/>
      <c r="C48" s="29" t="s">
        <v>7</v>
      </c>
      <c r="D48" s="27">
        <v>346678.1</v>
      </c>
      <c r="E48" s="27"/>
      <c r="F48" s="27">
        <v>317500.5</v>
      </c>
      <c r="G48" s="8"/>
    </row>
    <row r="49" spans="1:7" ht="15">
      <c r="A49" s="78"/>
      <c r="B49" s="78"/>
      <c r="C49" s="29" t="s">
        <v>8</v>
      </c>
      <c r="D49" s="27">
        <v>484669.8</v>
      </c>
      <c r="E49" s="27"/>
      <c r="F49" s="27">
        <v>443646.2</v>
      </c>
      <c r="G49" s="8"/>
    </row>
    <row r="50" spans="1:7" ht="15">
      <c r="A50" s="78"/>
      <c r="B50" s="78"/>
      <c r="C50" s="29" t="s">
        <v>9</v>
      </c>
      <c r="D50" s="27">
        <v>0</v>
      </c>
      <c r="E50" s="27"/>
      <c r="F50" s="27"/>
      <c r="G50" s="8"/>
    </row>
    <row r="51" spans="1:7" ht="15">
      <c r="A51" s="79"/>
      <c r="B51" s="79"/>
      <c r="C51" s="29" t="s">
        <v>28</v>
      </c>
      <c r="D51" s="27">
        <v>0</v>
      </c>
      <c r="E51" s="27"/>
      <c r="F51" s="27"/>
      <c r="G51" s="8"/>
    </row>
    <row r="52" spans="1:7" ht="14.25" customHeight="1">
      <c r="A52" s="77" t="s">
        <v>21</v>
      </c>
      <c r="B52" s="77" t="s">
        <v>22</v>
      </c>
      <c r="C52" s="29" t="s">
        <v>6</v>
      </c>
      <c r="D52" s="27">
        <f>SUM(D53:D56)</f>
        <v>99531.6</v>
      </c>
      <c r="E52" s="27"/>
      <c r="F52" s="27">
        <f>SUM(F53:F56)</f>
        <v>99412</v>
      </c>
      <c r="G52" s="8"/>
    </row>
    <row r="53" spans="1:7" ht="15">
      <c r="A53" s="78"/>
      <c r="B53" s="78"/>
      <c r="C53" s="29" t="s">
        <v>7</v>
      </c>
      <c r="D53" s="27">
        <v>70052.6</v>
      </c>
      <c r="E53" s="27"/>
      <c r="F53" s="27">
        <v>70052.6</v>
      </c>
      <c r="G53" s="8"/>
    </row>
    <row r="54" spans="1:7" ht="15">
      <c r="A54" s="78"/>
      <c r="B54" s="78"/>
      <c r="C54" s="29" t="s">
        <v>8</v>
      </c>
      <c r="D54" s="27">
        <v>29479</v>
      </c>
      <c r="E54" s="27"/>
      <c r="F54" s="27">
        <v>29359.4</v>
      </c>
      <c r="G54" s="8"/>
    </row>
    <row r="55" spans="1:7" ht="15">
      <c r="A55" s="78"/>
      <c r="B55" s="78"/>
      <c r="C55" s="29" t="s">
        <v>9</v>
      </c>
      <c r="D55" s="27">
        <v>0</v>
      </c>
      <c r="E55" s="27"/>
      <c r="F55" s="27"/>
      <c r="G55" s="8"/>
    </row>
    <row r="56" spans="1:7" ht="15">
      <c r="A56" s="79"/>
      <c r="B56" s="79"/>
      <c r="C56" s="29" t="s">
        <v>28</v>
      </c>
      <c r="D56" s="27">
        <v>0</v>
      </c>
      <c r="E56" s="27"/>
      <c r="F56" s="27">
        <v>0</v>
      </c>
      <c r="G56" s="8"/>
    </row>
    <row r="57" spans="1:7" ht="14.25" customHeight="1">
      <c r="A57" s="77" t="s">
        <v>23</v>
      </c>
      <c r="B57" s="77" t="s">
        <v>24</v>
      </c>
      <c r="C57" s="29" t="s">
        <v>6</v>
      </c>
      <c r="D57" s="27">
        <f>SUM(D58:D61)</f>
        <v>18207908</v>
      </c>
      <c r="E57" s="27"/>
      <c r="F57" s="27">
        <f>SUM(F58:F61)</f>
        <v>17952180.599999998</v>
      </c>
      <c r="G57" s="8"/>
    </row>
    <row r="58" spans="1:7" ht="15">
      <c r="A58" s="78"/>
      <c r="B58" s="78"/>
      <c r="C58" s="29" t="s">
        <v>7</v>
      </c>
      <c r="D58" s="27">
        <v>473418.7</v>
      </c>
      <c r="E58" s="27"/>
      <c r="F58" s="27">
        <v>473418.7</v>
      </c>
      <c r="G58" s="8"/>
    </row>
    <row r="59" spans="1:7" ht="15">
      <c r="A59" s="78"/>
      <c r="B59" s="78"/>
      <c r="C59" s="29" t="s">
        <v>8</v>
      </c>
      <c r="D59" s="27">
        <v>0</v>
      </c>
      <c r="E59" s="27"/>
      <c r="F59" s="27">
        <v>0</v>
      </c>
      <c r="G59" s="8"/>
    </row>
    <row r="60" spans="1:7" ht="15">
      <c r="A60" s="78"/>
      <c r="B60" s="78"/>
      <c r="C60" s="29" t="s">
        <v>9</v>
      </c>
      <c r="D60" s="27">
        <v>17734489.3</v>
      </c>
      <c r="E60" s="27"/>
      <c r="F60" s="27">
        <v>17478761.9</v>
      </c>
      <c r="G60" s="8"/>
    </row>
    <row r="61" spans="1:7" ht="15">
      <c r="A61" s="79"/>
      <c r="B61" s="79"/>
      <c r="C61" s="29" t="s">
        <v>28</v>
      </c>
      <c r="D61" s="27">
        <v>0</v>
      </c>
      <c r="E61" s="27"/>
      <c r="F61" s="27">
        <v>0</v>
      </c>
      <c r="G61" s="8"/>
    </row>
    <row r="62" spans="1:7" ht="14.25" customHeight="1">
      <c r="A62" s="77" t="s">
        <v>25</v>
      </c>
      <c r="B62" s="77" t="s">
        <v>173</v>
      </c>
      <c r="C62" s="29" t="s">
        <v>6</v>
      </c>
      <c r="D62" s="27">
        <v>486217.8</v>
      </c>
      <c r="E62" s="27"/>
      <c r="F62" s="27">
        <f>SUM(F63:F66)</f>
        <v>474003.3</v>
      </c>
      <c r="G62" s="8"/>
    </row>
    <row r="63" spans="1:7" ht="15">
      <c r="A63" s="78"/>
      <c r="B63" s="78"/>
      <c r="C63" s="29" t="s">
        <v>7</v>
      </c>
      <c r="D63" s="27">
        <v>0</v>
      </c>
      <c r="E63" s="27"/>
      <c r="F63" s="27">
        <v>0</v>
      </c>
      <c r="G63" s="8"/>
    </row>
    <row r="64" spans="1:7" ht="15">
      <c r="A64" s="78"/>
      <c r="B64" s="78"/>
      <c r="C64" s="29" t="s">
        <v>8</v>
      </c>
      <c r="D64" s="27">
        <v>393611</v>
      </c>
      <c r="E64" s="27"/>
      <c r="F64" s="27">
        <v>381396.6</v>
      </c>
      <c r="G64" s="8"/>
    </row>
    <row r="65" spans="1:7" ht="15">
      <c r="A65" s="78"/>
      <c r="B65" s="78"/>
      <c r="C65" s="29" t="s">
        <v>9</v>
      </c>
      <c r="D65" s="27">
        <v>92606.8</v>
      </c>
      <c r="E65" s="27"/>
      <c r="F65" s="27">
        <v>92606.7</v>
      </c>
      <c r="G65" s="8"/>
    </row>
    <row r="66" spans="1:7" ht="15">
      <c r="A66" s="79"/>
      <c r="B66" s="79"/>
      <c r="C66" s="29" t="s">
        <v>28</v>
      </c>
      <c r="D66" s="27">
        <v>0</v>
      </c>
      <c r="E66" s="27"/>
      <c r="F66" s="27">
        <v>0</v>
      </c>
      <c r="G66" s="8"/>
    </row>
    <row r="67" spans="1:9" s="3" customFormat="1" ht="15">
      <c r="A67" s="71" t="s">
        <v>83</v>
      </c>
      <c r="B67" s="89" t="s">
        <v>33</v>
      </c>
      <c r="C67" s="49" t="s">
        <v>6</v>
      </c>
      <c r="D67" s="50">
        <f>D68+D69+D70+D71+D72+D73</f>
        <v>12580150.7</v>
      </c>
      <c r="E67" s="50"/>
      <c r="F67" s="50">
        <f>F68+F69+F70+F71+F72+F73</f>
        <v>12456582.3</v>
      </c>
      <c r="G67" s="10">
        <f>F67/D67*100</f>
        <v>99.01775103536717</v>
      </c>
      <c r="I67" s="17"/>
    </row>
    <row r="68" spans="1:7" s="3" customFormat="1" ht="15">
      <c r="A68" s="72"/>
      <c r="B68" s="90"/>
      <c r="C68" s="49" t="s">
        <v>7</v>
      </c>
      <c r="D68" s="50">
        <f>D75+D82+D89+D95+D101+D107</f>
        <v>6778731.399999999</v>
      </c>
      <c r="E68" s="50"/>
      <c r="F68" s="50">
        <f>F75+F82+F89+F95+F101+F107</f>
        <v>6774781.3</v>
      </c>
      <c r="G68" s="10">
        <f>F68/D68*100</f>
        <v>99.94172803483555</v>
      </c>
    </row>
    <row r="69" spans="1:7" s="3" customFormat="1" ht="15">
      <c r="A69" s="72"/>
      <c r="B69" s="90"/>
      <c r="C69" s="49" t="s">
        <v>195</v>
      </c>
      <c r="D69" s="50">
        <f>D76+D83</f>
        <v>0</v>
      </c>
      <c r="E69" s="50"/>
      <c r="F69" s="50">
        <f>F76+F83</f>
        <v>0</v>
      </c>
      <c r="G69" s="10"/>
    </row>
    <row r="70" spans="1:7" s="3" customFormat="1" ht="21" customHeight="1">
      <c r="A70" s="72"/>
      <c r="B70" s="90"/>
      <c r="C70" s="49" t="s">
        <v>8</v>
      </c>
      <c r="D70" s="50">
        <f>D77+D84+D90+D96+D102+D108</f>
        <v>5287572.999999999</v>
      </c>
      <c r="E70" s="50"/>
      <c r="F70" s="50">
        <f>F77+F84+F90+F96+F102+F108</f>
        <v>5168094.800000001</v>
      </c>
      <c r="G70" s="10">
        <f>F70/D70*100</f>
        <v>97.7403962082415</v>
      </c>
    </row>
    <row r="71" spans="1:7" s="3" customFormat="1" ht="15">
      <c r="A71" s="72"/>
      <c r="B71" s="90"/>
      <c r="C71" s="49" t="s">
        <v>26</v>
      </c>
      <c r="D71" s="50">
        <f>D78+D85+D91+D97+D103+D109</f>
        <v>0</v>
      </c>
      <c r="E71" s="50"/>
      <c r="F71" s="50">
        <f>F78+F85+F91+F97+F103+F109</f>
        <v>0</v>
      </c>
      <c r="G71" s="10">
        <v>0</v>
      </c>
    </row>
    <row r="72" spans="1:7" s="3" customFormat="1" ht="33" customHeight="1">
      <c r="A72" s="72"/>
      <c r="B72" s="90"/>
      <c r="C72" s="49" t="s">
        <v>27</v>
      </c>
      <c r="D72" s="50">
        <f>D79+D86+D92+D98+D104+D110</f>
        <v>0</v>
      </c>
      <c r="E72" s="50"/>
      <c r="F72" s="50">
        <f>F79+F86+F92+F98+F104+F110</f>
        <v>0</v>
      </c>
      <c r="G72" s="10">
        <v>0</v>
      </c>
    </row>
    <row r="73" spans="1:7" s="3" customFormat="1" ht="15">
      <c r="A73" s="73"/>
      <c r="B73" s="91"/>
      <c r="C73" s="49" t="s">
        <v>28</v>
      </c>
      <c r="D73" s="50">
        <f>D80+D87+D93+D99+D105+D111</f>
        <v>513846.30000000005</v>
      </c>
      <c r="E73" s="50"/>
      <c r="F73" s="50">
        <f>F80+F87+F93+F99+F105+F111</f>
        <v>513706.20000000007</v>
      </c>
      <c r="G73" s="10">
        <f>F73/D73*100</f>
        <v>99.97273503769513</v>
      </c>
    </row>
    <row r="74" spans="1:7" ht="15.75" customHeight="1">
      <c r="A74" s="82" t="s">
        <v>29</v>
      </c>
      <c r="B74" s="82" t="s">
        <v>108</v>
      </c>
      <c r="C74" s="30" t="s">
        <v>6</v>
      </c>
      <c r="D74" s="27">
        <f>D75+D76+D77+D78+D79+D80</f>
        <v>5282038.100000001</v>
      </c>
      <c r="E74" s="27"/>
      <c r="F74" s="27">
        <f>F75+F76+F77+F78+F79+F80</f>
        <v>5205468.5</v>
      </c>
      <c r="G74" s="8"/>
    </row>
    <row r="75" spans="1:7" ht="15">
      <c r="A75" s="83"/>
      <c r="B75" s="83"/>
      <c r="C75" s="31" t="s">
        <v>7</v>
      </c>
      <c r="D75" s="27">
        <v>1141035.5</v>
      </c>
      <c r="E75" s="27"/>
      <c r="F75" s="27">
        <v>1137449.2</v>
      </c>
      <c r="G75" s="8"/>
    </row>
    <row r="76" spans="1:9" ht="15">
      <c r="A76" s="83"/>
      <c r="B76" s="83"/>
      <c r="C76" s="31" t="s">
        <v>195</v>
      </c>
      <c r="D76" s="27">
        <v>0</v>
      </c>
      <c r="E76" s="27"/>
      <c r="F76" s="27">
        <v>0</v>
      </c>
      <c r="G76" s="8"/>
      <c r="H76" s="16">
        <f>D68+D69+D70+D71+D72+D73</f>
        <v>12580150.7</v>
      </c>
      <c r="I76" s="16">
        <f>F68+F69+F70+F71+F72+F73</f>
        <v>12456582.3</v>
      </c>
    </row>
    <row r="77" spans="1:9" ht="15">
      <c r="A77" s="83"/>
      <c r="B77" s="83"/>
      <c r="C77" s="31" t="s">
        <v>8</v>
      </c>
      <c r="D77" s="27">
        <v>3677563.7</v>
      </c>
      <c r="E77" s="27"/>
      <c r="F77" s="27">
        <v>3604580.4</v>
      </c>
      <c r="G77" s="8"/>
      <c r="H77" s="16">
        <f>D74+D81+D88+D94+D100+D106</f>
        <v>12580150.700000001</v>
      </c>
      <c r="I77" s="16">
        <f>F74+F81+F88+F94+F100+F106</f>
        <v>12456582.3</v>
      </c>
    </row>
    <row r="78" spans="1:9" ht="15">
      <c r="A78" s="83"/>
      <c r="B78" s="83"/>
      <c r="C78" s="31" t="s">
        <v>26</v>
      </c>
      <c r="D78" s="27">
        <v>0</v>
      </c>
      <c r="E78" s="27"/>
      <c r="F78" s="27">
        <v>0</v>
      </c>
      <c r="G78" s="8"/>
      <c r="H78" s="16">
        <f>D68+D69+D70+D71+D72+D73</f>
        <v>12580150.7</v>
      </c>
      <c r="I78" s="16">
        <f>F68+F69+F70+F71+F72+F73</f>
        <v>12456582.3</v>
      </c>
    </row>
    <row r="79" spans="1:7" ht="30">
      <c r="A79" s="83"/>
      <c r="B79" s="83"/>
      <c r="C79" s="31" t="s">
        <v>30</v>
      </c>
      <c r="D79" s="27">
        <v>0</v>
      </c>
      <c r="E79" s="27"/>
      <c r="F79" s="27">
        <v>0</v>
      </c>
      <c r="G79" s="8"/>
    </row>
    <row r="80" spans="1:7" ht="15">
      <c r="A80" s="84"/>
      <c r="B80" s="84"/>
      <c r="C80" s="31" t="s">
        <v>28</v>
      </c>
      <c r="D80" s="27">
        <v>463438.9</v>
      </c>
      <c r="E80" s="27"/>
      <c r="F80" s="27">
        <v>463438.9</v>
      </c>
      <c r="G80" s="8"/>
    </row>
    <row r="81" spans="1:7" ht="15.75" customHeight="1">
      <c r="A81" s="101" t="s">
        <v>31</v>
      </c>
      <c r="B81" s="101" t="s">
        <v>109</v>
      </c>
      <c r="C81" s="32" t="s">
        <v>6</v>
      </c>
      <c r="D81" s="27">
        <f>D82+D83+D84+D85+D86+D87</f>
        <v>40825.9</v>
      </c>
      <c r="E81" s="27"/>
      <c r="F81" s="27">
        <f>F82+F83+F84+F85+F86+F87</f>
        <v>40545.100000000006</v>
      </c>
      <c r="G81" s="8"/>
    </row>
    <row r="82" spans="1:7" ht="15">
      <c r="A82" s="101"/>
      <c r="B82" s="101"/>
      <c r="C82" s="32" t="s">
        <v>7</v>
      </c>
      <c r="D82" s="27">
        <v>0</v>
      </c>
      <c r="E82" s="27"/>
      <c r="F82" s="27">
        <v>0</v>
      </c>
      <c r="G82" s="8"/>
    </row>
    <row r="83" spans="1:7" ht="15">
      <c r="A83" s="101"/>
      <c r="B83" s="101"/>
      <c r="C83" s="32" t="s">
        <v>195</v>
      </c>
      <c r="D83" s="27">
        <v>0</v>
      </c>
      <c r="E83" s="27"/>
      <c r="F83" s="27">
        <v>0</v>
      </c>
      <c r="G83" s="8"/>
    </row>
    <row r="84" spans="1:7" ht="15">
      <c r="A84" s="101"/>
      <c r="B84" s="101"/>
      <c r="C84" s="32" t="s">
        <v>8</v>
      </c>
      <c r="D84" s="27">
        <v>20826.4</v>
      </c>
      <c r="E84" s="27"/>
      <c r="F84" s="27">
        <v>20685.7</v>
      </c>
      <c r="G84" s="8"/>
    </row>
    <row r="85" spans="1:7" ht="15">
      <c r="A85" s="101"/>
      <c r="B85" s="101"/>
      <c r="C85" s="32" t="s">
        <v>26</v>
      </c>
      <c r="D85" s="27">
        <v>0</v>
      </c>
      <c r="E85" s="27"/>
      <c r="F85" s="27">
        <v>0</v>
      </c>
      <c r="G85" s="8"/>
    </row>
    <row r="86" spans="1:7" ht="15">
      <c r="A86" s="101"/>
      <c r="B86" s="101"/>
      <c r="C86" s="32" t="s">
        <v>30</v>
      </c>
      <c r="D86" s="27">
        <v>0</v>
      </c>
      <c r="E86" s="27"/>
      <c r="F86" s="27">
        <v>0</v>
      </c>
      <c r="G86" s="8"/>
    </row>
    <row r="87" spans="1:7" ht="15">
      <c r="A87" s="101"/>
      <c r="B87" s="101"/>
      <c r="C87" s="32" t="s">
        <v>28</v>
      </c>
      <c r="D87" s="27">
        <v>19999.5</v>
      </c>
      <c r="E87" s="27"/>
      <c r="F87" s="27">
        <v>19859.4</v>
      </c>
      <c r="G87" s="8"/>
    </row>
    <row r="88" spans="1:7" ht="15">
      <c r="A88" s="101" t="s">
        <v>32</v>
      </c>
      <c r="B88" s="101" t="s">
        <v>110</v>
      </c>
      <c r="C88" s="30" t="s">
        <v>6</v>
      </c>
      <c r="D88" s="27">
        <f>SUM(D89:D93)</f>
        <v>12586.5</v>
      </c>
      <c r="E88" s="27"/>
      <c r="F88" s="27">
        <f>SUM(F89:F93)</f>
        <v>0</v>
      </c>
      <c r="G88" s="8"/>
    </row>
    <row r="89" spans="1:7" ht="15">
      <c r="A89" s="102"/>
      <c r="B89" s="102"/>
      <c r="C89" s="31" t="s">
        <v>7</v>
      </c>
      <c r="D89" s="27">
        <v>0</v>
      </c>
      <c r="E89" s="27"/>
      <c r="F89" s="27">
        <v>0</v>
      </c>
      <c r="G89" s="8"/>
    </row>
    <row r="90" spans="1:7" ht="15">
      <c r="A90" s="102"/>
      <c r="B90" s="102"/>
      <c r="C90" s="31" t="s">
        <v>8</v>
      </c>
      <c r="D90" s="27">
        <v>12586.5</v>
      </c>
      <c r="E90" s="27"/>
      <c r="F90" s="27">
        <v>0</v>
      </c>
      <c r="G90" s="8"/>
    </row>
    <row r="91" spans="1:7" ht="15">
      <c r="A91" s="102"/>
      <c r="B91" s="102"/>
      <c r="C91" s="31" t="s">
        <v>26</v>
      </c>
      <c r="D91" s="27">
        <v>0</v>
      </c>
      <c r="E91" s="27"/>
      <c r="F91" s="27">
        <v>0</v>
      </c>
      <c r="G91" s="8"/>
    </row>
    <row r="92" spans="1:7" ht="30">
      <c r="A92" s="102"/>
      <c r="B92" s="102"/>
      <c r="C92" s="31" t="s">
        <v>30</v>
      </c>
      <c r="D92" s="27">
        <v>0</v>
      </c>
      <c r="E92" s="27"/>
      <c r="F92" s="27">
        <v>0</v>
      </c>
      <c r="G92" s="8"/>
    </row>
    <row r="93" spans="1:7" ht="15">
      <c r="A93" s="102"/>
      <c r="B93" s="102"/>
      <c r="C93" s="31" t="s">
        <v>28</v>
      </c>
      <c r="D93" s="27">
        <v>0</v>
      </c>
      <c r="E93" s="27"/>
      <c r="F93" s="27">
        <v>0</v>
      </c>
      <c r="G93" s="8"/>
    </row>
    <row r="94" spans="1:7" ht="15.75" customHeight="1">
      <c r="A94" s="101" t="s">
        <v>15</v>
      </c>
      <c r="B94" s="101" t="s">
        <v>111</v>
      </c>
      <c r="C94" s="30" t="s">
        <v>6</v>
      </c>
      <c r="D94" s="27">
        <f>SUM(D95:D99)</f>
        <v>7096884.7</v>
      </c>
      <c r="E94" s="27"/>
      <c r="F94" s="27">
        <f>SUM(F95:F99)</f>
        <v>7063874.2</v>
      </c>
      <c r="G94" s="8"/>
    </row>
    <row r="95" spans="1:7" ht="15">
      <c r="A95" s="102"/>
      <c r="B95" s="102"/>
      <c r="C95" s="31" t="s">
        <v>7</v>
      </c>
      <c r="D95" s="27">
        <v>5637359.3</v>
      </c>
      <c r="E95" s="27"/>
      <c r="F95" s="27">
        <v>5637038</v>
      </c>
      <c r="G95" s="8"/>
    </row>
    <row r="96" spans="1:7" ht="15">
      <c r="A96" s="102"/>
      <c r="B96" s="102"/>
      <c r="C96" s="31" t="s">
        <v>8</v>
      </c>
      <c r="D96" s="27">
        <v>1429117.5</v>
      </c>
      <c r="E96" s="27"/>
      <c r="F96" s="27">
        <v>1396428.3</v>
      </c>
      <c r="G96" s="8"/>
    </row>
    <row r="97" spans="1:7" ht="15">
      <c r="A97" s="102"/>
      <c r="B97" s="102"/>
      <c r="C97" s="31" t="s">
        <v>26</v>
      </c>
      <c r="D97" s="27">
        <v>0</v>
      </c>
      <c r="E97" s="27"/>
      <c r="F97" s="27">
        <v>0</v>
      </c>
      <c r="G97" s="8"/>
    </row>
    <row r="98" spans="1:7" ht="30">
      <c r="A98" s="102"/>
      <c r="B98" s="102"/>
      <c r="C98" s="31" t="s">
        <v>30</v>
      </c>
      <c r="D98" s="27">
        <v>0</v>
      </c>
      <c r="E98" s="27"/>
      <c r="F98" s="27">
        <v>0</v>
      </c>
      <c r="G98" s="8"/>
    </row>
    <row r="99" spans="1:7" ht="15">
      <c r="A99" s="102"/>
      <c r="B99" s="102"/>
      <c r="C99" s="31" t="s">
        <v>28</v>
      </c>
      <c r="D99" s="27">
        <v>30407.9</v>
      </c>
      <c r="E99" s="27"/>
      <c r="F99" s="27">
        <v>30407.9</v>
      </c>
      <c r="G99" s="8"/>
    </row>
    <row r="100" spans="1:7" ht="15.75" customHeight="1">
      <c r="A100" s="101" t="s">
        <v>17</v>
      </c>
      <c r="B100" s="101" t="s">
        <v>112</v>
      </c>
      <c r="C100" s="30" t="s">
        <v>6</v>
      </c>
      <c r="D100" s="27">
        <f>SUM(D101:D105)</f>
        <v>342.90000000000003</v>
      </c>
      <c r="E100" s="27"/>
      <c r="F100" s="27">
        <f>SUM(F101:F105)</f>
        <v>297.1</v>
      </c>
      <c r="G100" s="8"/>
    </row>
    <row r="101" spans="1:7" ht="15">
      <c r="A101" s="101"/>
      <c r="B101" s="101"/>
      <c r="C101" s="31" t="s">
        <v>7</v>
      </c>
      <c r="D101" s="27">
        <v>336.6</v>
      </c>
      <c r="E101" s="27"/>
      <c r="F101" s="27">
        <v>294.1</v>
      </c>
      <c r="G101" s="8"/>
    </row>
    <row r="102" spans="1:7" ht="15">
      <c r="A102" s="101"/>
      <c r="B102" s="101"/>
      <c r="C102" s="31" t="s">
        <v>8</v>
      </c>
      <c r="D102" s="27">
        <v>6.3</v>
      </c>
      <c r="E102" s="27"/>
      <c r="F102" s="27">
        <v>3</v>
      </c>
      <c r="G102" s="8"/>
    </row>
    <row r="103" spans="1:7" ht="15">
      <c r="A103" s="101"/>
      <c r="B103" s="101"/>
      <c r="C103" s="31" t="s">
        <v>26</v>
      </c>
      <c r="D103" s="27">
        <v>0</v>
      </c>
      <c r="E103" s="27"/>
      <c r="F103" s="27">
        <v>0</v>
      </c>
      <c r="G103" s="8"/>
    </row>
    <row r="104" spans="1:7" ht="30">
      <c r="A104" s="101"/>
      <c r="B104" s="101"/>
      <c r="C104" s="31" t="s">
        <v>30</v>
      </c>
      <c r="D104" s="27">
        <v>0</v>
      </c>
      <c r="E104" s="27"/>
      <c r="F104" s="27">
        <v>0</v>
      </c>
      <c r="G104" s="8"/>
    </row>
    <row r="105" spans="1:7" ht="15">
      <c r="A105" s="101"/>
      <c r="B105" s="101"/>
      <c r="C105" s="31" t="s">
        <v>28</v>
      </c>
      <c r="D105" s="27">
        <v>0</v>
      </c>
      <c r="E105" s="27"/>
      <c r="F105" s="27">
        <v>0</v>
      </c>
      <c r="G105" s="8"/>
    </row>
    <row r="106" spans="1:7" ht="15.75" customHeight="1">
      <c r="A106" s="101" t="s">
        <v>19</v>
      </c>
      <c r="B106" s="101" t="s">
        <v>113</v>
      </c>
      <c r="C106" s="30" t="s">
        <v>6</v>
      </c>
      <c r="D106" s="27">
        <f>SUM(D107:D111)</f>
        <v>147472.6</v>
      </c>
      <c r="E106" s="27"/>
      <c r="F106" s="27">
        <f>SUM(F107:F111)</f>
        <v>146397.4</v>
      </c>
      <c r="G106" s="8"/>
    </row>
    <row r="107" spans="1:7" ht="15">
      <c r="A107" s="101"/>
      <c r="B107" s="102"/>
      <c r="C107" s="31" t="s">
        <v>7</v>
      </c>
      <c r="D107" s="27">
        <v>0</v>
      </c>
      <c r="E107" s="27"/>
      <c r="F107" s="27">
        <v>0</v>
      </c>
      <c r="G107" s="8"/>
    </row>
    <row r="108" spans="1:7" ht="15">
      <c r="A108" s="101"/>
      <c r="B108" s="102"/>
      <c r="C108" s="31" t="s">
        <v>8</v>
      </c>
      <c r="D108" s="27">
        <v>147472.6</v>
      </c>
      <c r="E108" s="27"/>
      <c r="F108" s="27">
        <v>146397.4</v>
      </c>
      <c r="G108" s="8"/>
    </row>
    <row r="109" spans="1:7" ht="15">
      <c r="A109" s="101"/>
      <c r="B109" s="102"/>
      <c r="C109" s="31" t="s">
        <v>26</v>
      </c>
      <c r="D109" s="27">
        <v>0</v>
      </c>
      <c r="E109" s="27"/>
      <c r="F109" s="27">
        <v>0</v>
      </c>
      <c r="G109" s="8"/>
    </row>
    <row r="110" spans="1:7" ht="30">
      <c r="A110" s="101"/>
      <c r="B110" s="102"/>
      <c r="C110" s="31" t="s">
        <v>30</v>
      </c>
      <c r="D110" s="27">
        <v>0</v>
      </c>
      <c r="E110" s="27"/>
      <c r="F110" s="27">
        <v>0</v>
      </c>
      <c r="G110" s="8"/>
    </row>
    <row r="111" spans="1:7" ht="15">
      <c r="A111" s="101"/>
      <c r="B111" s="102"/>
      <c r="C111" s="31" t="s">
        <v>28</v>
      </c>
      <c r="D111" s="27">
        <v>0</v>
      </c>
      <c r="E111" s="27"/>
      <c r="F111" s="27">
        <v>0</v>
      </c>
      <c r="G111" s="8"/>
    </row>
    <row r="112" spans="1:9" s="3" customFormat="1" ht="15" customHeight="1">
      <c r="A112" s="71" t="s">
        <v>47</v>
      </c>
      <c r="B112" s="89" t="s">
        <v>35</v>
      </c>
      <c r="C112" s="49" t="s">
        <v>6</v>
      </c>
      <c r="D112" s="50">
        <f>D113+D114+D115+D116+D117</f>
        <v>9159.4</v>
      </c>
      <c r="E112" s="50"/>
      <c r="F112" s="50">
        <f>F113+F114+F115+F116+F117</f>
        <v>9142.199999999999</v>
      </c>
      <c r="G112" s="10">
        <f>F112/D112*100</f>
        <v>99.81221477389349</v>
      </c>
      <c r="I112" s="17">
        <f>D113+D114+D115+D116+D117</f>
        <v>9159.4</v>
      </c>
    </row>
    <row r="113" spans="1:7" s="3" customFormat="1" ht="15">
      <c r="A113" s="72"/>
      <c r="B113" s="90"/>
      <c r="C113" s="49" t="s">
        <v>7</v>
      </c>
      <c r="D113" s="50">
        <f>D119+D125+D131</f>
        <v>0</v>
      </c>
      <c r="E113" s="50"/>
      <c r="F113" s="50">
        <f>F119+F125+F131</f>
        <v>0</v>
      </c>
      <c r="G113" s="10" t="e">
        <f>F113/D113*100</f>
        <v>#DIV/0!</v>
      </c>
    </row>
    <row r="114" spans="1:7" s="3" customFormat="1" ht="28.5">
      <c r="A114" s="72"/>
      <c r="B114" s="90"/>
      <c r="C114" s="49" t="s">
        <v>8</v>
      </c>
      <c r="D114" s="50">
        <f>D120+D126+D132</f>
        <v>9021.6</v>
      </c>
      <c r="E114" s="50"/>
      <c r="F114" s="50">
        <f>F120+F126+F132</f>
        <v>9004.4</v>
      </c>
      <c r="G114" s="10">
        <f>F114/D114*100</f>
        <v>99.80934645739114</v>
      </c>
    </row>
    <row r="115" spans="1:7" s="3" customFormat="1" ht="15">
      <c r="A115" s="72"/>
      <c r="B115" s="90"/>
      <c r="C115" s="49" t="s">
        <v>26</v>
      </c>
      <c r="D115" s="50">
        <v>137.8</v>
      </c>
      <c r="E115" s="50"/>
      <c r="F115" s="50">
        <f>F121+F127+F133</f>
        <v>137.8</v>
      </c>
      <c r="G115" s="10">
        <v>0</v>
      </c>
    </row>
    <row r="116" spans="1:7" s="3" customFormat="1" ht="28.5">
      <c r="A116" s="72"/>
      <c r="B116" s="90"/>
      <c r="C116" s="49" t="s">
        <v>30</v>
      </c>
      <c r="D116" s="50">
        <f>D122+D128+D134</f>
        <v>0</v>
      </c>
      <c r="E116" s="50"/>
      <c r="F116" s="50">
        <f>F122+F128+F134</f>
        <v>0</v>
      </c>
      <c r="G116" s="10">
        <v>0</v>
      </c>
    </row>
    <row r="117" spans="1:9" s="3" customFormat="1" ht="15">
      <c r="A117" s="73"/>
      <c r="B117" s="91"/>
      <c r="C117" s="49" t="s">
        <v>28</v>
      </c>
      <c r="D117" s="50">
        <f>D123+D129+D135</f>
        <v>0</v>
      </c>
      <c r="E117" s="50"/>
      <c r="F117" s="50">
        <f>F123+F129+F135</f>
        <v>0</v>
      </c>
      <c r="G117" s="10">
        <v>0</v>
      </c>
      <c r="H117" s="22">
        <f>D114+D115</f>
        <v>9159.4</v>
      </c>
      <c r="I117" s="22">
        <f>F114+F115</f>
        <v>9142.199999999999</v>
      </c>
    </row>
    <row r="118" spans="1:9" ht="15" customHeight="1">
      <c r="A118" s="85" t="s">
        <v>36</v>
      </c>
      <c r="B118" s="85" t="s">
        <v>114</v>
      </c>
      <c r="C118" s="33" t="s">
        <v>6</v>
      </c>
      <c r="D118" s="27">
        <f>SUM(D119:D123)</f>
        <v>9159.4</v>
      </c>
      <c r="E118" s="27"/>
      <c r="F118" s="27">
        <f>SUM(F119:F123)</f>
        <v>9142.199999999999</v>
      </c>
      <c r="G118" s="8"/>
      <c r="H118" s="23">
        <f>D118</f>
        <v>9159.4</v>
      </c>
      <c r="I118" s="23">
        <f>F118</f>
        <v>9142.199999999999</v>
      </c>
    </row>
    <row r="119" spans="1:9" ht="15">
      <c r="A119" s="86"/>
      <c r="B119" s="86"/>
      <c r="C119" s="33" t="s">
        <v>7</v>
      </c>
      <c r="D119" s="27">
        <v>0</v>
      </c>
      <c r="E119" s="27"/>
      <c r="F119" s="27">
        <v>0</v>
      </c>
      <c r="G119" s="8"/>
      <c r="H119" s="16">
        <f>D113+D114+D115+D116+D117</f>
        <v>9159.4</v>
      </c>
      <c r="I119" s="16">
        <f>F113+F114+F115+F116+F117</f>
        <v>9142.199999999999</v>
      </c>
    </row>
    <row r="120" spans="1:7" ht="15">
      <c r="A120" s="86"/>
      <c r="B120" s="86"/>
      <c r="C120" s="33" t="s">
        <v>8</v>
      </c>
      <c r="D120" s="27">
        <v>9021.6</v>
      </c>
      <c r="E120" s="27"/>
      <c r="F120" s="27">
        <v>9004.4</v>
      </c>
      <c r="G120" s="8"/>
    </row>
    <row r="121" spans="1:7" ht="15">
      <c r="A121" s="86"/>
      <c r="B121" s="86"/>
      <c r="C121" s="33" t="s">
        <v>26</v>
      </c>
      <c r="D121" s="27">
        <v>137.8</v>
      </c>
      <c r="E121" s="27"/>
      <c r="F121" s="27">
        <v>137.8</v>
      </c>
      <c r="G121" s="8"/>
    </row>
    <row r="122" spans="1:7" ht="30">
      <c r="A122" s="86"/>
      <c r="B122" s="86"/>
      <c r="C122" s="33" t="s">
        <v>30</v>
      </c>
      <c r="D122" s="27">
        <v>0</v>
      </c>
      <c r="E122" s="27"/>
      <c r="F122" s="27">
        <v>0</v>
      </c>
      <c r="G122" s="8"/>
    </row>
    <row r="123" spans="1:7" ht="15">
      <c r="A123" s="87"/>
      <c r="B123" s="87"/>
      <c r="C123" s="33" t="s">
        <v>28</v>
      </c>
      <c r="D123" s="27">
        <v>0</v>
      </c>
      <c r="E123" s="27"/>
      <c r="F123" s="27">
        <v>0</v>
      </c>
      <c r="G123" s="8"/>
    </row>
    <row r="124" spans="1:7" ht="15" customHeight="1">
      <c r="A124" s="85" t="s">
        <v>12</v>
      </c>
      <c r="B124" s="85" t="s">
        <v>115</v>
      </c>
      <c r="C124" s="33" t="s">
        <v>6</v>
      </c>
      <c r="D124" s="27">
        <f>SUM(D125:D129)</f>
        <v>0</v>
      </c>
      <c r="E124" s="27"/>
      <c r="F124" s="27">
        <f>SUM(F125:F129)</f>
        <v>0</v>
      </c>
      <c r="G124" s="8"/>
    </row>
    <row r="125" spans="1:7" ht="15">
      <c r="A125" s="86"/>
      <c r="B125" s="86"/>
      <c r="C125" s="33" t="s">
        <v>7</v>
      </c>
      <c r="D125" s="27"/>
      <c r="E125" s="27"/>
      <c r="F125" s="27"/>
      <c r="G125" s="8"/>
    </row>
    <row r="126" spans="1:7" ht="15">
      <c r="A126" s="86"/>
      <c r="B126" s="86"/>
      <c r="C126" s="33" t="s">
        <v>8</v>
      </c>
      <c r="D126" s="27">
        <v>0</v>
      </c>
      <c r="E126" s="27"/>
      <c r="F126" s="27">
        <v>0</v>
      </c>
      <c r="G126" s="8"/>
    </row>
    <row r="127" spans="1:7" ht="15">
      <c r="A127" s="86"/>
      <c r="B127" s="86"/>
      <c r="C127" s="33" t="s">
        <v>26</v>
      </c>
      <c r="D127" s="27">
        <v>0</v>
      </c>
      <c r="E127" s="27"/>
      <c r="F127" s="27">
        <v>0</v>
      </c>
      <c r="G127" s="8"/>
    </row>
    <row r="128" spans="1:7" ht="30">
      <c r="A128" s="86"/>
      <c r="B128" s="86"/>
      <c r="C128" s="33" t="s">
        <v>30</v>
      </c>
      <c r="D128" s="27">
        <v>0</v>
      </c>
      <c r="E128" s="27"/>
      <c r="F128" s="27">
        <v>0</v>
      </c>
      <c r="G128" s="8"/>
    </row>
    <row r="129" spans="1:7" ht="15">
      <c r="A129" s="87"/>
      <c r="B129" s="87"/>
      <c r="C129" s="33" t="s">
        <v>28</v>
      </c>
      <c r="D129" s="27">
        <v>0</v>
      </c>
      <c r="E129" s="27"/>
      <c r="F129" s="27">
        <v>0</v>
      </c>
      <c r="G129" s="8"/>
    </row>
    <row r="130" spans="1:7" ht="15" customHeight="1">
      <c r="A130" s="85" t="s">
        <v>32</v>
      </c>
      <c r="B130" s="85" t="s">
        <v>116</v>
      </c>
      <c r="C130" s="33" t="s">
        <v>6</v>
      </c>
      <c r="D130" s="27">
        <f>SUM(D131:D135)</f>
        <v>0</v>
      </c>
      <c r="E130" s="27"/>
      <c r="F130" s="27">
        <f>SUM(F131:F135)</f>
        <v>0</v>
      </c>
      <c r="G130" s="8"/>
    </row>
    <row r="131" spans="1:7" ht="15">
      <c r="A131" s="86"/>
      <c r="B131" s="86"/>
      <c r="C131" s="33" t="s">
        <v>7</v>
      </c>
      <c r="D131" s="27"/>
      <c r="E131" s="27"/>
      <c r="F131" s="27"/>
      <c r="G131" s="8"/>
    </row>
    <row r="132" spans="1:7" ht="15">
      <c r="A132" s="86"/>
      <c r="B132" s="86"/>
      <c r="C132" s="33" t="s">
        <v>8</v>
      </c>
      <c r="D132" s="27">
        <v>0</v>
      </c>
      <c r="E132" s="27"/>
      <c r="F132" s="27">
        <v>0</v>
      </c>
      <c r="G132" s="8"/>
    </row>
    <row r="133" spans="1:7" ht="15">
      <c r="A133" s="86"/>
      <c r="B133" s="86"/>
      <c r="C133" s="33" t="s">
        <v>26</v>
      </c>
      <c r="D133" s="27">
        <v>0</v>
      </c>
      <c r="E133" s="27"/>
      <c r="F133" s="27">
        <v>0</v>
      </c>
      <c r="G133" s="8"/>
    </row>
    <row r="134" spans="1:7" ht="30">
      <c r="A134" s="86"/>
      <c r="B134" s="86"/>
      <c r="C134" s="33" t="s">
        <v>30</v>
      </c>
      <c r="D134" s="27">
        <v>0</v>
      </c>
      <c r="E134" s="27"/>
      <c r="F134" s="27">
        <v>0</v>
      </c>
      <c r="G134" s="8"/>
    </row>
    <row r="135" spans="1:7" ht="15">
      <c r="A135" s="87"/>
      <c r="B135" s="87"/>
      <c r="C135" s="33" t="s">
        <v>28</v>
      </c>
      <c r="D135" s="27">
        <v>0</v>
      </c>
      <c r="E135" s="27"/>
      <c r="F135" s="27">
        <v>0</v>
      </c>
      <c r="G135" s="8"/>
    </row>
    <row r="136" spans="1:9" s="4" customFormat="1" ht="14.25" customHeight="1">
      <c r="A136" s="71" t="s">
        <v>47</v>
      </c>
      <c r="B136" s="89" t="s">
        <v>90</v>
      </c>
      <c r="C136" s="56" t="s">
        <v>6</v>
      </c>
      <c r="D136" s="50">
        <f>SUM(D137:D141)</f>
        <v>2301541</v>
      </c>
      <c r="E136" s="50"/>
      <c r="F136" s="50">
        <f>SUM(F137:F141)</f>
        <v>2242695.3</v>
      </c>
      <c r="G136" s="10">
        <f>F136/D136*100</f>
        <v>97.44320435742834</v>
      </c>
      <c r="I136" s="17">
        <f>D137+D138+D139+D140+D141</f>
        <v>2301541</v>
      </c>
    </row>
    <row r="137" spans="1:7" s="4" customFormat="1" ht="14.25">
      <c r="A137" s="72"/>
      <c r="B137" s="90"/>
      <c r="C137" s="56" t="s">
        <v>7</v>
      </c>
      <c r="D137" s="50">
        <f>D143+D149+D155</f>
        <v>853847.7</v>
      </c>
      <c r="E137" s="50"/>
      <c r="F137" s="50">
        <f>F143+F149+F155</f>
        <v>856245.9</v>
      </c>
      <c r="G137" s="10">
        <f>F137/D137*100</f>
        <v>100.28086976166828</v>
      </c>
    </row>
    <row r="138" spans="1:7" s="4" customFormat="1" ht="16.5" customHeight="1">
      <c r="A138" s="72"/>
      <c r="B138" s="90"/>
      <c r="C138" s="56" t="s">
        <v>8</v>
      </c>
      <c r="D138" s="50">
        <f>D144+D150+D156</f>
        <v>1236826.9</v>
      </c>
      <c r="E138" s="50"/>
      <c r="F138" s="50">
        <f>F144+F150+F156</f>
        <v>1176386.1</v>
      </c>
      <c r="G138" s="10">
        <f>F138/D138*100</f>
        <v>95.11323694528315</v>
      </c>
    </row>
    <row r="139" spans="1:7" s="4" customFormat="1" ht="14.25">
      <c r="A139" s="72"/>
      <c r="B139" s="90"/>
      <c r="C139" s="56" t="s">
        <v>26</v>
      </c>
      <c r="D139" s="50">
        <f>D145+D151+D157</f>
        <v>5951.3</v>
      </c>
      <c r="E139" s="50"/>
      <c r="F139" s="50">
        <f>F145+F151+F157</f>
        <v>5148.2</v>
      </c>
      <c r="G139" s="10">
        <f>F139/D139*100</f>
        <v>86.50546939324181</v>
      </c>
    </row>
    <row r="140" spans="1:10" s="4" customFormat="1" ht="28.5">
      <c r="A140" s="72"/>
      <c r="B140" s="90"/>
      <c r="C140" s="56" t="s">
        <v>30</v>
      </c>
      <c r="D140" s="50">
        <f>D146+D152+D158</f>
        <v>0</v>
      </c>
      <c r="E140" s="50"/>
      <c r="F140" s="50">
        <f>F146+F152+F158</f>
        <v>0</v>
      </c>
      <c r="G140" s="10">
        <v>0</v>
      </c>
      <c r="I140" s="22">
        <f>D137+D138+D139+D140+D141</f>
        <v>2301541</v>
      </c>
      <c r="J140" s="22">
        <f>F137+F138+F139+F140+F141</f>
        <v>2242695.3</v>
      </c>
    </row>
    <row r="141" spans="1:10" s="4" customFormat="1" ht="15">
      <c r="A141" s="73"/>
      <c r="B141" s="91"/>
      <c r="C141" s="56" t="s">
        <v>28</v>
      </c>
      <c r="D141" s="50">
        <f>D147+D153+D159</f>
        <v>204915.1</v>
      </c>
      <c r="E141" s="50"/>
      <c r="F141" s="50">
        <f>F147+F153+F159</f>
        <v>204915.1</v>
      </c>
      <c r="G141" s="10">
        <f>F141/D141*100</f>
        <v>100</v>
      </c>
      <c r="I141" s="22">
        <f>D142+D148+D154</f>
        <v>2301541</v>
      </c>
      <c r="J141" s="22">
        <f>F142+F148+F154</f>
        <v>2242695.3000000003</v>
      </c>
    </row>
    <row r="142" spans="1:10" ht="15" customHeight="1">
      <c r="A142" s="85" t="s">
        <v>36</v>
      </c>
      <c r="B142" s="85" t="s">
        <v>117</v>
      </c>
      <c r="C142" s="34" t="s">
        <v>6</v>
      </c>
      <c r="D142" s="27">
        <f>SUM(D143:D147)</f>
        <v>1313405.8</v>
      </c>
      <c r="E142" s="27"/>
      <c r="F142" s="27">
        <f>SUM(F143:F147)</f>
        <v>1256510.7</v>
      </c>
      <c r="G142" s="8"/>
      <c r="I142" s="16">
        <f>D137+D138+D139+D140+D141</f>
        <v>2301541</v>
      </c>
      <c r="J142" s="16">
        <f>F137+F138+F139+F140+F141</f>
        <v>2242695.3</v>
      </c>
    </row>
    <row r="143" spans="1:7" ht="15">
      <c r="A143" s="86"/>
      <c r="B143" s="86"/>
      <c r="C143" s="34" t="s">
        <v>7</v>
      </c>
      <c r="D143" s="27">
        <v>829965.6</v>
      </c>
      <c r="E143" s="27"/>
      <c r="F143" s="27">
        <v>832363.8</v>
      </c>
      <c r="G143" s="8"/>
    </row>
    <row r="144" spans="1:7" ht="15">
      <c r="A144" s="86"/>
      <c r="B144" s="86"/>
      <c r="C144" s="34" t="s">
        <v>8</v>
      </c>
      <c r="D144" s="27">
        <v>477488.9</v>
      </c>
      <c r="E144" s="27"/>
      <c r="F144" s="27">
        <v>418998.7</v>
      </c>
      <c r="G144" s="8"/>
    </row>
    <row r="145" spans="1:7" ht="15">
      <c r="A145" s="86"/>
      <c r="B145" s="86"/>
      <c r="C145" s="34" t="s">
        <v>26</v>
      </c>
      <c r="D145" s="27">
        <v>5951.3</v>
      </c>
      <c r="E145" s="27"/>
      <c r="F145" s="27">
        <v>5148.2</v>
      </c>
      <c r="G145" s="8"/>
    </row>
    <row r="146" spans="1:7" ht="30">
      <c r="A146" s="86"/>
      <c r="B146" s="86"/>
      <c r="C146" s="34" t="s">
        <v>30</v>
      </c>
      <c r="D146" s="27">
        <v>0</v>
      </c>
      <c r="E146" s="27"/>
      <c r="F146" s="27">
        <v>0</v>
      </c>
      <c r="G146" s="8">
        <f>F137+F138+F139+F140+F141</f>
        <v>2242695.3</v>
      </c>
    </row>
    <row r="147" spans="1:7" ht="15">
      <c r="A147" s="87"/>
      <c r="B147" s="87"/>
      <c r="C147" s="34" t="s">
        <v>28</v>
      </c>
      <c r="D147" s="27">
        <v>0</v>
      </c>
      <c r="E147" s="27"/>
      <c r="F147" s="27">
        <v>0</v>
      </c>
      <c r="G147" s="8"/>
    </row>
    <row r="148" spans="1:7" ht="15" customHeight="1">
      <c r="A148" s="85" t="s">
        <v>31</v>
      </c>
      <c r="B148" s="85" t="s">
        <v>118</v>
      </c>
      <c r="C148" s="35" t="s">
        <v>6</v>
      </c>
      <c r="D148" s="27">
        <f>SUM(D149:D153)</f>
        <v>946833.7999999999</v>
      </c>
      <c r="E148" s="27"/>
      <c r="F148" s="27">
        <f>SUM(F149:F153)</f>
        <v>945270</v>
      </c>
      <c r="G148" s="8"/>
    </row>
    <row r="149" spans="1:7" ht="15">
      <c r="A149" s="86"/>
      <c r="B149" s="86"/>
      <c r="C149" s="34" t="s">
        <v>7</v>
      </c>
      <c r="D149" s="27">
        <v>23882.1</v>
      </c>
      <c r="E149" s="27"/>
      <c r="F149" s="27">
        <v>23882.1</v>
      </c>
      <c r="G149" s="8"/>
    </row>
    <row r="150" spans="1:7" ht="15">
      <c r="A150" s="86"/>
      <c r="B150" s="86"/>
      <c r="C150" s="34" t="s">
        <v>8</v>
      </c>
      <c r="D150" s="27">
        <v>718036.6</v>
      </c>
      <c r="E150" s="27"/>
      <c r="F150" s="27">
        <v>716472.8</v>
      </c>
      <c r="G150" s="8"/>
    </row>
    <row r="151" spans="1:7" ht="15">
      <c r="A151" s="86"/>
      <c r="B151" s="86"/>
      <c r="C151" s="34" t="s">
        <v>26</v>
      </c>
      <c r="D151" s="27">
        <v>0</v>
      </c>
      <c r="E151" s="27"/>
      <c r="F151" s="27">
        <v>0</v>
      </c>
      <c r="G151" s="8"/>
    </row>
    <row r="152" spans="1:7" ht="30">
      <c r="A152" s="86"/>
      <c r="B152" s="86"/>
      <c r="C152" s="34" t="s">
        <v>30</v>
      </c>
      <c r="D152" s="27">
        <v>0</v>
      </c>
      <c r="E152" s="27"/>
      <c r="F152" s="27">
        <v>0</v>
      </c>
      <c r="G152" s="8"/>
    </row>
    <row r="153" spans="1:7" ht="15">
      <c r="A153" s="87"/>
      <c r="B153" s="87"/>
      <c r="C153" s="34" t="s">
        <v>28</v>
      </c>
      <c r="D153" s="27">
        <v>204915.1</v>
      </c>
      <c r="E153" s="27"/>
      <c r="F153" s="27">
        <v>204915.1</v>
      </c>
      <c r="G153" s="8"/>
    </row>
    <row r="154" spans="1:7" ht="15" customHeight="1">
      <c r="A154" s="85" t="s">
        <v>41</v>
      </c>
      <c r="B154" s="85" t="s">
        <v>119</v>
      </c>
      <c r="C154" s="35" t="s">
        <v>6</v>
      </c>
      <c r="D154" s="27">
        <f>SUM(D155:D159)</f>
        <v>41301.4</v>
      </c>
      <c r="E154" s="27"/>
      <c r="F154" s="27">
        <f>SUM(F155:F159)</f>
        <v>40914.6</v>
      </c>
      <c r="G154" s="8"/>
    </row>
    <row r="155" spans="1:7" ht="15">
      <c r="A155" s="86"/>
      <c r="B155" s="86"/>
      <c r="C155" s="34" t="s">
        <v>7</v>
      </c>
      <c r="D155" s="27">
        <v>0</v>
      </c>
      <c r="E155" s="27"/>
      <c r="F155" s="27">
        <v>0</v>
      </c>
      <c r="G155" s="8"/>
    </row>
    <row r="156" spans="1:7" ht="15" customHeight="1">
      <c r="A156" s="86"/>
      <c r="B156" s="86"/>
      <c r="C156" s="34" t="s">
        <v>8</v>
      </c>
      <c r="D156" s="27">
        <v>41301.4</v>
      </c>
      <c r="E156" s="27"/>
      <c r="F156" s="27">
        <v>40914.6</v>
      </c>
      <c r="G156" s="8"/>
    </row>
    <row r="157" spans="1:7" ht="15">
      <c r="A157" s="86"/>
      <c r="B157" s="86"/>
      <c r="C157" s="34" t="s">
        <v>26</v>
      </c>
      <c r="D157" s="27">
        <v>0</v>
      </c>
      <c r="E157" s="27"/>
      <c r="F157" s="27">
        <v>0</v>
      </c>
      <c r="G157" s="8"/>
    </row>
    <row r="158" spans="1:7" ht="30">
      <c r="A158" s="86"/>
      <c r="B158" s="86"/>
      <c r="C158" s="34" t="s">
        <v>30</v>
      </c>
      <c r="D158" s="27">
        <v>0</v>
      </c>
      <c r="E158" s="27"/>
      <c r="F158" s="27"/>
      <c r="G158" s="8"/>
    </row>
    <row r="159" spans="1:7" ht="15">
      <c r="A159" s="87"/>
      <c r="B159" s="87"/>
      <c r="C159" s="34" t="s">
        <v>28</v>
      </c>
      <c r="D159" s="27">
        <v>0</v>
      </c>
      <c r="E159" s="27"/>
      <c r="F159" s="27">
        <v>0</v>
      </c>
      <c r="G159" s="8"/>
    </row>
    <row r="160" spans="1:9" s="4" customFormat="1" ht="14.25" customHeight="1">
      <c r="A160" s="71" t="s">
        <v>34</v>
      </c>
      <c r="B160" s="89" t="s">
        <v>37</v>
      </c>
      <c r="C160" s="56" t="s">
        <v>6</v>
      </c>
      <c r="D160" s="50">
        <f>D161+D162+D163+D164+D165</f>
        <v>1285722.9</v>
      </c>
      <c r="E160" s="50"/>
      <c r="F160" s="50">
        <f>F161+F162+F163+F164+F165</f>
        <v>1302887.6</v>
      </c>
      <c r="G160" s="10">
        <f aca="true" t="shared" si="1" ref="G160:G165">F160/D160*100</f>
        <v>101.33502327756628</v>
      </c>
      <c r="I160" s="17">
        <f>D161+D162+D163+D164+D165</f>
        <v>1285722.9</v>
      </c>
    </row>
    <row r="161" spans="1:7" s="4" customFormat="1" ht="14.25">
      <c r="A161" s="72"/>
      <c r="B161" s="90"/>
      <c r="C161" s="56" t="s">
        <v>7</v>
      </c>
      <c r="D161" s="50">
        <f aca="true" t="shared" si="2" ref="D161:F162">D167+D173+D179+D185</f>
        <v>436740</v>
      </c>
      <c r="E161" s="50"/>
      <c r="F161" s="50">
        <f t="shared" si="2"/>
        <v>436724.9</v>
      </c>
      <c r="G161" s="10">
        <f t="shared" si="1"/>
        <v>99.9965425653707</v>
      </c>
    </row>
    <row r="162" spans="1:7" s="4" customFormat="1" ht="16.5" customHeight="1">
      <c r="A162" s="72"/>
      <c r="B162" s="90"/>
      <c r="C162" s="56" t="s">
        <v>8</v>
      </c>
      <c r="D162" s="50">
        <f t="shared" si="2"/>
        <v>321519</v>
      </c>
      <c r="E162" s="50"/>
      <c r="F162" s="50">
        <f t="shared" si="2"/>
        <v>313456.6</v>
      </c>
      <c r="G162" s="10">
        <f t="shared" si="1"/>
        <v>97.49240324833058</v>
      </c>
    </row>
    <row r="163" spans="1:8" s="4" customFormat="1" ht="14.25">
      <c r="A163" s="72"/>
      <c r="B163" s="90"/>
      <c r="C163" s="56" t="s">
        <v>26</v>
      </c>
      <c r="D163" s="50">
        <f>D169+D175+D181</f>
        <v>2000</v>
      </c>
      <c r="E163" s="50"/>
      <c r="F163" s="50">
        <f>F169+F175+F181</f>
        <v>2000</v>
      </c>
      <c r="G163" s="10">
        <f t="shared" si="1"/>
        <v>100</v>
      </c>
      <c r="H163" s="17"/>
    </row>
    <row r="164" spans="1:7" s="4" customFormat="1" ht="14.25">
      <c r="A164" s="72"/>
      <c r="B164" s="90"/>
      <c r="C164" s="49" t="s">
        <v>10</v>
      </c>
      <c r="D164" s="50">
        <f>D176</f>
        <v>514041.7</v>
      </c>
      <c r="E164" s="50"/>
      <c r="F164" s="50">
        <f>F170+F176+F182</f>
        <v>539258.6</v>
      </c>
      <c r="G164" s="10">
        <f t="shared" si="1"/>
        <v>104.90561368853928</v>
      </c>
    </row>
    <row r="165" spans="1:7" s="4" customFormat="1" ht="14.25">
      <c r="A165" s="73"/>
      <c r="B165" s="91"/>
      <c r="C165" s="56" t="s">
        <v>28</v>
      </c>
      <c r="D165" s="50">
        <f>D171+D177+D183</f>
        <v>11422.2</v>
      </c>
      <c r="E165" s="50"/>
      <c r="F165" s="50">
        <f>F171+F177+F183</f>
        <v>11447.5</v>
      </c>
      <c r="G165" s="10">
        <f t="shared" si="1"/>
        <v>100.2214984854056</v>
      </c>
    </row>
    <row r="166" spans="1:7" ht="15">
      <c r="A166" s="85" t="s">
        <v>36</v>
      </c>
      <c r="B166" s="85" t="s">
        <v>120</v>
      </c>
      <c r="C166" s="33" t="s">
        <v>6</v>
      </c>
      <c r="D166" s="27">
        <f>D167+D168+D169+D170+D171</f>
        <v>498420.4</v>
      </c>
      <c r="E166" s="27"/>
      <c r="F166" s="27">
        <f>F167+F168+F169+F170+F171</f>
        <v>495136.5</v>
      </c>
      <c r="G166" s="8"/>
    </row>
    <row r="167" spans="1:7" ht="15">
      <c r="A167" s="86"/>
      <c r="B167" s="86"/>
      <c r="C167" s="33" t="s">
        <v>7</v>
      </c>
      <c r="D167" s="27">
        <v>436740</v>
      </c>
      <c r="E167" s="27"/>
      <c r="F167" s="27">
        <v>436724.9</v>
      </c>
      <c r="G167" s="8"/>
    </row>
    <row r="168" spans="1:9" ht="15">
      <c r="A168" s="86"/>
      <c r="B168" s="86"/>
      <c r="C168" s="33" t="s">
        <v>8</v>
      </c>
      <c r="D168" s="27">
        <v>51560.9</v>
      </c>
      <c r="E168" s="27"/>
      <c r="F168" s="27">
        <v>48292.1</v>
      </c>
      <c r="G168" s="8"/>
      <c r="H168" s="16">
        <f>D161+D162+D163+D164+D165</f>
        <v>1285722.9</v>
      </c>
      <c r="I168" s="16">
        <f>F161+F162+F163+F164+F165</f>
        <v>1302887.6</v>
      </c>
    </row>
    <row r="169" spans="1:9" ht="15">
      <c r="A169" s="86"/>
      <c r="B169" s="86"/>
      <c r="C169" s="33" t="s">
        <v>26</v>
      </c>
      <c r="D169" s="27">
        <v>2000</v>
      </c>
      <c r="E169" s="27"/>
      <c r="F169" s="27">
        <v>2000</v>
      </c>
      <c r="G169" s="8"/>
      <c r="H169" s="16">
        <f>D166+D172+D178+D184</f>
        <v>1285722.9</v>
      </c>
      <c r="I169" s="16">
        <f>F166+F172+F178+F184</f>
        <v>1302887.6</v>
      </c>
    </row>
    <row r="170" spans="1:9" ht="15">
      <c r="A170" s="86"/>
      <c r="B170" s="86"/>
      <c r="C170" s="29" t="s">
        <v>10</v>
      </c>
      <c r="D170" s="27">
        <v>0</v>
      </c>
      <c r="E170" s="27"/>
      <c r="F170" s="27">
        <v>0</v>
      </c>
      <c r="H170" s="16">
        <f>D161+D162+D163+D164+D165</f>
        <v>1285722.9</v>
      </c>
      <c r="I170" s="16">
        <f>F161+F162+F163+F164+F165</f>
        <v>1302887.6</v>
      </c>
    </row>
    <row r="171" spans="1:6" ht="15">
      <c r="A171" s="87"/>
      <c r="B171" s="87"/>
      <c r="C171" s="33" t="s">
        <v>28</v>
      </c>
      <c r="D171" s="27">
        <v>8119.5</v>
      </c>
      <c r="E171" s="27"/>
      <c r="F171" s="27">
        <v>8119.5</v>
      </c>
    </row>
    <row r="172" spans="1:6" ht="15">
      <c r="A172" s="85" t="s">
        <v>12</v>
      </c>
      <c r="B172" s="85" t="s">
        <v>121</v>
      </c>
      <c r="C172" s="33" t="s">
        <v>6</v>
      </c>
      <c r="D172" s="27">
        <f>D173+D174+D175+D176+D177</f>
        <v>520696</v>
      </c>
      <c r="E172" s="27"/>
      <c r="F172" s="27">
        <f>F173+F174+F175+F176+F177</f>
        <v>545824.2</v>
      </c>
    </row>
    <row r="173" spans="1:6" ht="15">
      <c r="A173" s="86"/>
      <c r="B173" s="86"/>
      <c r="C173" s="33" t="s">
        <v>7</v>
      </c>
      <c r="D173" s="27">
        <v>0</v>
      </c>
      <c r="E173" s="27"/>
      <c r="F173" s="27">
        <v>0</v>
      </c>
    </row>
    <row r="174" spans="1:6" ht="15">
      <c r="A174" s="86"/>
      <c r="B174" s="86"/>
      <c r="C174" s="33" t="s">
        <v>8</v>
      </c>
      <c r="D174" s="27">
        <v>3351.6</v>
      </c>
      <c r="E174" s="27"/>
      <c r="F174" s="27">
        <v>3237.6</v>
      </c>
    </row>
    <row r="175" spans="1:6" ht="15">
      <c r="A175" s="86"/>
      <c r="B175" s="86"/>
      <c r="C175" s="33" t="s">
        <v>26</v>
      </c>
      <c r="D175" s="27">
        <v>0</v>
      </c>
      <c r="E175" s="27"/>
      <c r="F175" s="27">
        <v>0</v>
      </c>
    </row>
    <row r="176" spans="1:6" ht="15">
      <c r="A176" s="86"/>
      <c r="B176" s="86"/>
      <c r="C176" s="29" t="s">
        <v>10</v>
      </c>
      <c r="D176" s="27">
        <v>514041.7</v>
      </c>
      <c r="E176" s="27"/>
      <c r="F176" s="27">
        <v>539258.6</v>
      </c>
    </row>
    <row r="177" spans="1:6" ht="15">
      <c r="A177" s="87"/>
      <c r="B177" s="87"/>
      <c r="C177" s="33" t="s">
        <v>28</v>
      </c>
      <c r="D177" s="27">
        <v>3302.7</v>
      </c>
      <c r="E177" s="27"/>
      <c r="F177" s="27">
        <v>3328</v>
      </c>
    </row>
    <row r="178" spans="1:6" ht="15">
      <c r="A178" s="85" t="s">
        <v>32</v>
      </c>
      <c r="B178" s="85" t="s">
        <v>122</v>
      </c>
      <c r="C178" s="33" t="s">
        <v>6</v>
      </c>
      <c r="D178" s="27">
        <f>D179+D180+D181+D182+D183</f>
        <v>728.9</v>
      </c>
      <c r="E178" s="27"/>
      <c r="F178" s="27">
        <f>F179+F180+F181+F182+F183</f>
        <v>728.9</v>
      </c>
    </row>
    <row r="179" spans="1:6" ht="15">
      <c r="A179" s="86"/>
      <c r="B179" s="86"/>
      <c r="C179" s="33" t="s">
        <v>7</v>
      </c>
      <c r="D179" s="27">
        <v>0</v>
      </c>
      <c r="E179" s="27"/>
      <c r="F179" s="27">
        <v>0</v>
      </c>
    </row>
    <row r="180" spans="1:6" ht="15">
      <c r="A180" s="86"/>
      <c r="B180" s="86"/>
      <c r="C180" s="33" t="s">
        <v>8</v>
      </c>
      <c r="D180" s="27">
        <v>728.9</v>
      </c>
      <c r="E180" s="27"/>
      <c r="F180" s="27">
        <v>728.9</v>
      </c>
    </row>
    <row r="181" spans="1:6" ht="15">
      <c r="A181" s="86"/>
      <c r="B181" s="86"/>
      <c r="C181" s="33" t="s">
        <v>26</v>
      </c>
      <c r="D181" s="27">
        <v>0</v>
      </c>
      <c r="E181" s="27"/>
      <c r="F181" s="27">
        <v>0</v>
      </c>
    </row>
    <row r="182" spans="1:6" ht="45">
      <c r="A182" s="86"/>
      <c r="B182" s="86"/>
      <c r="C182" s="33" t="s">
        <v>38</v>
      </c>
      <c r="D182" s="27">
        <v>0</v>
      </c>
      <c r="E182" s="27"/>
      <c r="F182" s="27">
        <v>0</v>
      </c>
    </row>
    <row r="183" spans="1:6" ht="15">
      <c r="A183" s="87"/>
      <c r="B183" s="87"/>
      <c r="C183" s="33" t="s">
        <v>28</v>
      </c>
      <c r="D183" s="27">
        <v>0</v>
      </c>
      <c r="E183" s="27"/>
      <c r="F183" s="27">
        <v>0</v>
      </c>
    </row>
    <row r="184" spans="1:6" ht="15">
      <c r="A184" s="95" t="s">
        <v>15</v>
      </c>
      <c r="B184" s="95" t="s">
        <v>179</v>
      </c>
      <c r="C184" s="33" t="s">
        <v>6</v>
      </c>
      <c r="D184" s="27">
        <f>D185+D186</f>
        <v>265877.6</v>
      </c>
      <c r="E184" s="27"/>
      <c r="F184" s="27">
        <f>F185+F186</f>
        <v>261198</v>
      </c>
    </row>
    <row r="185" spans="1:6" ht="15">
      <c r="A185" s="95"/>
      <c r="B185" s="95"/>
      <c r="C185" s="33" t="s">
        <v>7</v>
      </c>
      <c r="D185" s="27">
        <v>0</v>
      </c>
      <c r="E185" s="27"/>
      <c r="F185" s="27">
        <v>0</v>
      </c>
    </row>
    <row r="186" spans="1:6" ht="23.25" customHeight="1">
      <c r="A186" s="95"/>
      <c r="B186" s="95"/>
      <c r="C186" s="33" t="s">
        <v>8</v>
      </c>
      <c r="D186" s="27">
        <v>265877.6</v>
      </c>
      <c r="E186" s="27"/>
      <c r="F186" s="27">
        <v>261198</v>
      </c>
    </row>
    <row r="187" spans="1:9" s="4" customFormat="1" ht="14.25" customHeight="1">
      <c r="A187" s="71" t="s">
        <v>47</v>
      </c>
      <c r="B187" s="89" t="s">
        <v>91</v>
      </c>
      <c r="C187" s="57" t="s">
        <v>6</v>
      </c>
      <c r="D187" s="58">
        <f>SUM(D188:D192)</f>
        <v>21883311.099999998</v>
      </c>
      <c r="E187" s="58"/>
      <c r="F187" s="58">
        <f>SUM(F188:F192)</f>
        <v>21328889.299999997</v>
      </c>
      <c r="G187" s="11">
        <f>F187/D187*100</f>
        <v>97.46646292479934</v>
      </c>
      <c r="I187" s="17">
        <f>D188+D189+D190+D191+D192</f>
        <v>21883311.099999998</v>
      </c>
    </row>
    <row r="188" spans="1:7" s="4" customFormat="1" ht="14.25">
      <c r="A188" s="72"/>
      <c r="B188" s="90"/>
      <c r="C188" s="56" t="s">
        <v>7</v>
      </c>
      <c r="D188" s="58">
        <f>D194+D200+D206+D212+D218+D224+D230+D236</f>
        <v>4011118.4999999995</v>
      </c>
      <c r="E188" s="58"/>
      <c r="F188" s="58">
        <f>F194+F200+F206+F212+F218+F224+F230+F236</f>
        <v>4088978.2</v>
      </c>
      <c r="G188" s="11">
        <f>F188/D188*100</f>
        <v>101.94109697831169</v>
      </c>
    </row>
    <row r="189" spans="1:7" s="4" customFormat="1" ht="28.5">
      <c r="A189" s="72"/>
      <c r="B189" s="90"/>
      <c r="C189" s="56" t="s">
        <v>8</v>
      </c>
      <c r="D189" s="58">
        <f>D195+D201+D207+D213+D219+D225+D237+D231</f>
        <v>17364945.099999998</v>
      </c>
      <c r="E189" s="58"/>
      <c r="F189" s="58">
        <f>F195+F201+F207+F213+F219+F225+F231+F237</f>
        <v>16915443.7</v>
      </c>
      <c r="G189" s="11">
        <f>F189/D189*100</f>
        <v>97.4114435869999</v>
      </c>
    </row>
    <row r="190" spans="1:7" s="4" customFormat="1" ht="14.25">
      <c r="A190" s="72"/>
      <c r="B190" s="90"/>
      <c r="C190" s="56" t="s">
        <v>26</v>
      </c>
      <c r="D190" s="58">
        <f>D196+D202+D208+D214+D220+D226+D238</f>
        <v>314037.1</v>
      </c>
      <c r="E190" s="58"/>
      <c r="F190" s="58">
        <f>F196+F202+F208+F214+F220+F226+F232</f>
        <v>286113</v>
      </c>
      <c r="G190" s="11">
        <f>F190/D190*100</f>
        <v>91.10802513460989</v>
      </c>
    </row>
    <row r="191" spans="1:7" s="4" customFormat="1" ht="28.5">
      <c r="A191" s="72"/>
      <c r="B191" s="90"/>
      <c r="C191" s="56" t="s">
        <v>30</v>
      </c>
      <c r="D191" s="58">
        <f>D197+D203+D209+D215+D221+D227+D239</f>
        <v>0</v>
      </c>
      <c r="E191" s="58"/>
      <c r="F191" s="58">
        <f>F197+F203+F2096</f>
        <v>0</v>
      </c>
      <c r="G191" s="11">
        <v>0</v>
      </c>
    </row>
    <row r="192" spans="1:7" s="4" customFormat="1" ht="14.25">
      <c r="A192" s="73"/>
      <c r="B192" s="91"/>
      <c r="C192" s="56" t="s">
        <v>28</v>
      </c>
      <c r="D192" s="58">
        <f>D198+D204+D210+D216+D222+D228+D240</f>
        <v>193210.4</v>
      </c>
      <c r="E192" s="58"/>
      <c r="F192" s="58">
        <f>F198+F204+F210+F216+F222+F228+F234+F240</f>
        <v>38354.4</v>
      </c>
      <c r="G192" s="11">
        <f>F192/D192*100</f>
        <v>19.851105323522958</v>
      </c>
    </row>
    <row r="193" spans="1:6" ht="15">
      <c r="A193" s="85" t="s">
        <v>36</v>
      </c>
      <c r="B193" s="85" t="s">
        <v>39</v>
      </c>
      <c r="C193" s="36" t="s">
        <v>6</v>
      </c>
      <c r="D193" s="27">
        <f>SUM(D194:D198)</f>
        <v>18343651.9</v>
      </c>
      <c r="E193" s="27"/>
      <c r="F193" s="27">
        <f>F194+F195+F196+F197+F198</f>
        <v>17988543.4</v>
      </c>
    </row>
    <row r="194" spans="1:6" ht="15">
      <c r="A194" s="86"/>
      <c r="B194" s="86"/>
      <c r="C194" s="33" t="s">
        <v>7</v>
      </c>
      <c r="D194" s="27">
        <v>1519406.4</v>
      </c>
      <c r="E194" s="27"/>
      <c r="F194" s="27">
        <v>1401767.5</v>
      </c>
    </row>
    <row r="195" spans="1:9" ht="15">
      <c r="A195" s="86"/>
      <c r="B195" s="86"/>
      <c r="C195" s="33" t="s">
        <v>8</v>
      </c>
      <c r="D195" s="27">
        <v>16566360</v>
      </c>
      <c r="E195" s="27"/>
      <c r="F195" s="27">
        <v>16348731.3</v>
      </c>
      <c r="G195" s="16">
        <f>D188+D189+D190+D191+D192</f>
        <v>21883311.099999998</v>
      </c>
      <c r="H195" s="16">
        <f>F188+F189+F190+F191+F192</f>
        <v>21328889.299999997</v>
      </c>
      <c r="I195" s="16">
        <f>F188+F189+F190+F191+F192</f>
        <v>21328889.299999997</v>
      </c>
    </row>
    <row r="196" spans="1:9" ht="15">
      <c r="A196" s="86"/>
      <c r="B196" s="86"/>
      <c r="C196" s="33" t="s">
        <v>26</v>
      </c>
      <c r="D196" s="27">
        <v>225734.1</v>
      </c>
      <c r="E196" s="27"/>
      <c r="F196" s="27">
        <v>205893.2</v>
      </c>
      <c r="G196" s="16">
        <f>D193+D199+D205+D211+D217+D223+D229+D235</f>
        <v>21883311.1</v>
      </c>
      <c r="H196" s="16">
        <f>F193+F199+F205+F211+F217+F223+F229+F235</f>
        <v>21328889.299999997</v>
      </c>
      <c r="I196" s="16">
        <f>F193+F199+F205+F211+F217+F223+F229+F235</f>
        <v>21328889.299999997</v>
      </c>
    </row>
    <row r="197" spans="1:9" ht="30">
      <c r="A197" s="86"/>
      <c r="B197" s="86"/>
      <c r="C197" s="33" t="s">
        <v>30</v>
      </c>
      <c r="D197" s="27">
        <v>0</v>
      </c>
      <c r="E197" s="27"/>
      <c r="F197" s="27">
        <v>0</v>
      </c>
      <c r="H197" s="16">
        <f>D188+D189+D190+D191+D192</f>
        <v>21883311.099999998</v>
      </c>
      <c r="I197" s="16">
        <f>F188+F189+F190+F191+F192</f>
        <v>21328889.299999997</v>
      </c>
    </row>
    <row r="198" spans="1:6" ht="15">
      <c r="A198" s="87"/>
      <c r="B198" s="87"/>
      <c r="C198" s="33" t="s">
        <v>28</v>
      </c>
      <c r="D198" s="27">
        <v>32151.4</v>
      </c>
      <c r="E198" s="27"/>
      <c r="F198" s="27">
        <v>32151.4</v>
      </c>
    </row>
    <row r="199" spans="1:6" ht="15">
      <c r="A199" s="85" t="s">
        <v>31</v>
      </c>
      <c r="B199" s="85" t="s">
        <v>40</v>
      </c>
      <c r="C199" s="36" t="s">
        <v>6</v>
      </c>
      <c r="D199" s="27">
        <f>SUM(D200:D204)</f>
        <v>7944.7</v>
      </c>
      <c r="E199" s="27"/>
      <c r="F199" s="27">
        <f>SUM(F200:F204)</f>
        <v>7801.5</v>
      </c>
    </row>
    <row r="200" spans="1:6" ht="15">
      <c r="A200" s="86"/>
      <c r="B200" s="86"/>
      <c r="C200" s="33" t="s">
        <v>7</v>
      </c>
      <c r="D200" s="27">
        <v>0</v>
      </c>
      <c r="E200" s="27"/>
      <c r="F200" s="27">
        <v>0</v>
      </c>
    </row>
    <row r="201" spans="1:6" ht="15">
      <c r="A201" s="86"/>
      <c r="B201" s="86"/>
      <c r="C201" s="33" t="s">
        <v>8</v>
      </c>
      <c r="D201" s="27">
        <v>7944.7</v>
      </c>
      <c r="E201" s="27"/>
      <c r="F201" s="27">
        <v>7801.5</v>
      </c>
    </row>
    <row r="202" spans="1:6" ht="15">
      <c r="A202" s="86"/>
      <c r="B202" s="86"/>
      <c r="C202" s="33" t="s">
        <v>26</v>
      </c>
      <c r="D202" s="27">
        <v>0</v>
      </c>
      <c r="E202" s="27"/>
      <c r="F202" s="27">
        <v>0</v>
      </c>
    </row>
    <row r="203" spans="1:6" ht="30">
      <c r="A203" s="86"/>
      <c r="B203" s="86"/>
      <c r="C203" s="33" t="s">
        <v>30</v>
      </c>
      <c r="D203" s="27">
        <v>0</v>
      </c>
      <c r="E203" s="27"/>
      <c r="F203" s="27">
        <v>0</v>
      </c>
    </row>
    <row r="204" spans="1:6" ht="15">
      <c r="A204" s="87"/>
      <c r="B204" s="87"/>
      <c r="C204" s="33" t="s">
        <v>28</v>
      </c>
      <c r="D204" s="27">
        <v>0</v>
      </c>
      <c r="E204" s="27"/>
      <c r="F204" s="27"/>
    </row>
    <row r="205" spans="1:6" ht="15">
      <c r="A205" s="85" t="s">
        <v>41</v>
      </c>
      <c r="B205" s="85" t="s">
        <v>42</v>
      </c>
      <c r="C205" s="37" t="s">
        <v>6</v>
      </c>
      <c r="D205" s="27">
        <f>SUM(D206:D210)</f>
        <v>128076.6</v>
      </c>
      <c r="E205" s="27"/>
      <c r="F205" s="27">
        <f>F206+F207+F208+F209+F210</f>
        <v>167326.7</v>
      </c>
    </row>
    <row r="206" spans="1:6" ht="15">
      <c r="A206" s="86"/>
      <c r="B206" s="86"/>
      <c r="C206" s="38" t="s">
        <v>7</v>
      </c>
      <c r="D206" s="27">
        <v>61587.4</v>
      </c>
      <c r="E206" s="27"/>
      <c r="F206" s="27">
        <v>61587.4</v>
      </c>
    </row>
    <row r="207" spans="1:6" ht="15">
      <c r="A207" s="86"/>
      <c r="B207" s="86"/>
      <c r="C207" s="38" t="s">
        <v>8</v>
      </c>
      <c r="D207" s="27">
        <v>60379.2</v>
      </c>
      <c r="E207" s="27"/>
      <c r="F207" s="27">
        <v>59519.4</v>
      </c>
    </row>
    <row r="208" spans="1:6" ht="15">
      <c r="A208" s="86"/>
      <c r="B208" s="86"/>
      <c r="C208" s="39" t="s">
        <v>26</v>
      </c>
      <c r="D208" s="27">
        <v>0</v>
      </c>
      <c r="E208" s="27"/>
      <c r="F208" s="27">
        <f>+F214+F220</f>
        <v>40109.9</v>
      </c>
    </row>
    <row r="209" spans="1:6" ht="30">
      <c r="A209" s="86"/>
      <c r="B209" s="86"/>
      <c r="C209" s="38" t="s">
        <v>30</v>
      </c>
      <c r="D209" s="27">
        <v>0</v>
      </c>
      <c r="E209" s="27"/>
      <c r="F209" s="27">
        <v>0</v>
      </c>
    </row>
    <row r="210" spans="1:6" ht="15">
      <c r="A210" s="87"/>
      <c r="B210" s="87"/>
      <c r="C210" s="38" t="s">
        <v>28</v>
      </c>
      <c r="D210" s="27">
        <v>6110</v>
      </c>
      <c r="E210" s="27"/>
      <c r="F210" s="27">
        <v>6110</v>
      </c>
    </row>
    <row r="211" spans="1:6" ht="15">
      <c r="A211" s="85" t="s">
        <v>43</v>
      </c>
      <c r="B211" s="85" t="s">
        <v>44</v>
      </c>
      <c r="C211" s="37" t="s">
        <v>6</v>
      </c>
      <c r="D211" s="27">
        <f>SUM(D212:D216)</f>
        <v>1294960.7</v>
      </c>
      <c r="E211" s="27"/>
      <c r="F211" s="27">
        <f>F212+F213+F214+F215+F216</f>
        <v>1087183.8</v>
      </c>
    </row>
    <row r="212" spans="1:6" ht="15">
      <c r="A212" s="86"/>
      <c r="B212" s="86"/>
      <c r="C212" s="38" t="s">
        <v>7</v>
      </c>
      <c r="D212" s="27">
        <v>698496.6</v>
      </c>
      <c r="E212" s="27"/>
      <c r="F212" s="27">
        <v>885123</v>
      </c>
    </row>
    <row r="213" spans="1:6" ht="15">
      <c r="A213" s="86"/>
      <c r="B213" s="86"/>
      <c r="C213" s="38" t="s">
        <v>8</v>
      </c>
      <c r="D213" s="27">
        <v>353212.1</v>
      </c>
      <c r="E213" s="27"/>
      <c r="F213" s="27">
        <v>161950.9</v>
      </c>
    </row>
    <row r="214" spans="1:6" ht="15">
      <c r="A214" s="86"/>
      <c r="B214" s="86"/>
      <c r="C214" s="40" t="s">
        <v>26</v>
      </c>
      <c r="D214" s="27">
        <v>88303</v>
      </c>
      <c r="E214" s="27"/>
      <c r="F214" s="27">
        <v>40109.9</v>
      </c>
    </row>
    <row r="215" spans="1:6" ht="30">
      <c r="A215" s="86"/>
      <c r="B215" s="86"/>
      <c r="C215" s="38" t="s">
        <v>30</v>
      </c>
      <c r="D215" s="27">
        <v>0</v>
      </c>
      <c r="E215" s="27"/>
      <c r="F215" s="27">
        <v>0</v>
      </c>
    </row>
    <row r="216" spans="1:6" ht="15">
      <c r="A216" s="87"/>
      <c r="B216" s="87"/>
      <c r="C216" s="38" t="s">
        <v>28</v>
      </c>
      <c r="D216" s="27">
        <v>154949</v>
      </c>
      <c r="E216" s="27"/>
      <c r="F216" s="27"/>
    </row>
    <row r="217" spans="1:6" ht="15">
      <c r="A217" s="85" t="s">
        <v>17</v>
      </c>
      <c r="B217" s="85" t="s">
        <v>45</v>
      </c>
      <c r="C217" s="39" t="s">
        <v>6</v>
      </c>
      <c r="D217" s="27">
        <f>SUM(D218:D222)</f>
        <v>0</v>
      </c>
      <c r="E217" s="27"/>
      <c r="F217" s="27">
        <f>SUM(F218:F222)</f>
        <v>0</v>
      </c>
    </row>
    <row r="218" spans="1:6" ht="15">
      <c r="A218" s="86"/>
      <c r="B218" s="86"/>
      <c r="C218" s="39" t="s">
        <v>7</v>
      </c>
      <c r="D218" s="27">
        <v>0</v>
      </c>
      <c r="E218" s="27"/>
      <c r="F218" s="27">
        <v>0</v>
      </c>
    </row>
    <row r="219" spans="1:6" ht="15">
      <c r="A219" s="86"/>
      <c r="B219" s="86"/>
      <c r="C219" s="39" t="s">
        <v>8</v>
      </c>
      <c r="D219" s="27">
        <v>0</v>
      </c>
      <c r="E219" s="27"/>
      <c r="F219" s="27">
        <v>0</v>
      </c>
    </row>
    <row r="220" spans="1:6" ht="15">
      <c r="A220" s="86"/>
      <c r="B220" s="86"/>
      <c r="C220" s="39" t="s">
        <v>26</v>
      </c>
      <c r="D220" s="27">
        <v>0</v>
      </c>
      <c r="E220" s="27"/>
      <c r="F220" s="27">
        <v>0</v>
      </c>
    </row>
    <row r="221" spans="1:6" ht="30">
      <c r="A221" s="86"/>
      <c r="B221" s="86"/>
      <c r="C221" s="39" t="s">
        <v>30</v>
      </c>
      <c r="D221" s="27">
        <v>0</v>
      </c>
      <c r="E221" s="27"/>
      <c r="F221" s="27">
        <v>0</v>
      </c>
    </row>
    <row r="222" spans="1:6" ht="15">
      <c r="A222" s="87"/>
      <c r="B222" s="87"/>
      <c r="C222" s="39" t="s">
        <v>28</v>
      </c>
      <c r="D222" s="27">
        <v>0</v>
      </c>
      <c r="E222" s="27"/>
      <c r="F222" s="27"/>
    </row>
    <row r="223" spans="1:6" ht="15">
      <c r="A223" s="85" t="s">
        <v>19</v>
      </c>
      <c r="B223" s="85" t="s">
        <v>46</v>
      </c>
      <c r="C223" s="39" t="s">
        <v>6</v>
      </c>
      <c r="D223" s="27">
        <f>SUM(D224:D228)</f>
        <v>5356.8</v>
      </c>
      <c r="E223" s="27"/>
      <c r="F223" s="27">
        <f>F224+F225+F226+F227+F228</f>
        <v>30742.9</v>
      </c>
    </row>
    <row r="224" spans="1:6" ht="15">
      <c r="A224" s="86"/>
      <c r="B224" s="86"/>
      <c r="C224" s="39" t="s">
        <v>7</v>
      </c>
      <c r="D224" s="27">
        <v>0</v>
      </c>
      <c r="E224" s="27"/>
      <c r="F224" s="27">
        <v>25132.2</v>
      </c>
    </row>
    <row r="225" spans="1:6" ht="15">
      <c r="A225" s="86"/>
      <c r="B225" s="86"/>
      <c r="C225" s="38" t="s">
        <v>8</v>
      </c>
      <c r="D225" s="27">
        <v>5356.8</v>
      </c>
      <c r="E225" s="27"/>
      <c r="F225" s="27">
        <v>5610.7</v>
      </c>
    </row>
    <row r="226" spans="1:6" ht="15">
      <c r="A226" s="86"/>
      <c r="B226" s="86"/>
      <c r="C226" s="39" t="s">
        <v>26</v>
      </c>
      <c r="D226" s="27">
        <v>0</v>
      </c>
      <c r="E226" s="27"/>
      <c r="F226" s="27">
        <v>0</v>
      </c>
    </row>
    <row r="227" spans="1:6" ht="30">
      <c r="A227" s="86"/>
      <c r="B227" s="86"/>
      <c r="C227" s="39" t="s">
        <v>30</v>
      </c>
      <c r="D227" s="27">
        <v>0</v>
      </c>
      <c r="E227" s="27"/>
      <c r="F227" s="27">
        <v>0</v>
      </c>
    </row>
    <row r="228" spans="1:6" ht="15">
      <c r="A228" s="87"/>
      <c r="B228" s="87"/>
      <c r="C228" s="39" t="s">
        <v>28</v>
      </c>
      <c r="D228" s="27">
        <v>0</v>
      </c>
      <c r="E228" s="27"/>
      <c r="F228" s="27"/>
    </row>
    <row r="229" spans="1:8" ht="15">
      <c r="A229" s="85" t="s">
        <v>175</v>
      </c>
      <c r="B229" s="85" t="s">
        <v>176</v>
      </c>
      <c r="C229" s="39" t="s">
        <v>6</v>
      </c>
      <c r="D229" s="27">
        <f>SUM(D230:D234)</f>
        <v>2008659.6</v>
      </c>
      <c r="E229" s="27"/>
      <c r="F229" s="27">
        <f>F230+F231+F232+F233+F234</f>
        <v>1953574.7</v>
      </c>
      <c r="G229" s="16"/>
      <c r="H229" s="16"/>
    </row>
    <row r="230" spans="1:6" ht="15">
      <c r="A230" s="86"/>
      <c r="B230" s="86"/>
      <c r="C230" s="39" t="s">
        <v>7</v>
      </c>
      <c r="D230" s="27">
        <v>1723013.2</v>
      </c>
      <c r="E230" s="27"/>
      <c r="F230" s="27">
        <v>1706754.3</v>
      </c>
    </row>
    <row r="231" spans="1:6" ht="15">
      <c r="A231" s="86"/>
      <c r="B231" s="86"/>
      <c r="C231" s="39" t="s">
        <v>166</v>
      </c>
      <c r="D231" s="27">
        <v>285646.4</v>
      </c>
      <c r="E231" s="27"/>
      <c r="F231" s="27">
        <v>246727.4</v>
      </c>
    </row>
    <row r="232" spans="1:6" ht="15">
      <c r="A232" s="86"/>
      <c r="B232" s="86"/>
      <c r="C232" s="39" t="s">
        <v>26</v>
      </c>
      <c r="D232" s="27">
        <v>0</v>
      </c>
      <c r="E232" s="27"/>
      <c r="F232" s="27">
        <v>0</v>
      </c>
    </row>
    <row r="233" spans="1:6" ht="30">
      <c r="A233" s="86"/>
      <c r="B233" s="86"/>
      <c r="C233" s="39" t="s">
        <v>30</v>
      </c>
      <c r="D233" s="27">
        <v>0</v>
      </c>
      <c r="E233" s="27"/>
      <c r="F233" s="27">
        <v>0</v>
      </c>
    </row>
    <row r="234" spans="1:6" ht="15">
      <c r="A234" s="87"/>
      <c r="B234" s="87"/>
      <c r="C234" s="38" t="s">
        <v>28</v>
      </c>
      <c r="D234" s="27">
        <v>0</v>
      </c>
      <c r="E234" s="27"/>
      <c r="F234" s="27">
        <v>93</v>
      </c>
    </row>
    <row r="235" spans="1:6" ht="15">
      <c r="A235" s="85" t="s">
        <v>23</v>
      </c>
      <c r="B235" s="85" t="s">
        <v>180</v>
      </c>
      <c r="C235" s="39" t="s">
        <v>6</v>
      </c>
      <c r="D235" s="27">
        <f>SUM(D236:D240)</f>
        <v>94660.79999999999</v>
      </c>
      <c r="E235" s="27"/>
      <c r="F235" s="27">
        <f>F236+F237</f>
        <v>93716.3</v>
      </c>
    </row>
    <row r="236" spans="1:6" ht="15">
      <c r="A236" s="86"/>
      <c r="B236" s="86"/>
      <c r="C236" s="39" t="s">
        <v>7</v>
      </c>
      <c r="D236" s="27">
        <v>8614.9</v>
      </c>
      <c r="E236" s="27"/>
      <c r="F236" s="27">
        <v>8613.8</v>
      </c>
    </row>
    <row r="237" spans="1:6" ht="15">
      <c r="A237" s="86"/>
      <c r="B237" s="86"/>
      <c r="C237" s="39" t="s">
        <v>166</v>
      </c>
      <c r="D237" s="27">
        <v>86045.9</v>
      </c>
      <c r="E237" s="27"/>
      <c r="F237" s="27">
        <v>85102.5</v>
      </c>
    </row>
    <row r="238" spans="1:6" ht="15">
      <c r="A238" s="86"/>
      <c r="B238" s="86"/>
      <c r="C238" s="39" t="s">
        <v>26</v>
      </c>
      <c r="D238" s="27">
        <v>0</v>
      </c>
      <c r="E238" s="27"/>
      <c r="F238" s="27">
        <v>0</v>
      </c>
    </row>
    <row r="239" spans="1:6" ht="30">
      <c r="A239" s="86"/>
      <c r="B239" s="86"/>
      <c r="C239" s="39" t="s">
        <v>30</v>
      </c>
      <c r="D239" s="27">
        <v>0</v>
      </c>
      <c r="E239" s="27"/>
      <c r="F239" s="27">
        <v>0</v>
      </c>
    </row>
    <row r="240" spans="1:6" ht="15">
      <c r="A240" s="87"/>
      <c r="B240" s="87"/>
      <c r="C240" s="38" t="s">
        <v>28</v>
      </c>
      <c r="D240" s="27">
        <v>0</v>
      </c>
      <c r="E240" s="27"/>
      <c r="F240" s="27"/>
    </row>
    <row r="241" spans="1:9" s="4" customFormat="1" ht="15" customHeight="1">
      <c r="A241" s="71" t="s">
        <v>47</v>
      </c>
      <c r="B241" s="89" t="s">
        <v>178</v>
      </c>
      <c r="C241" s="59" t="s">
        <v>6</v>
      </c>
      <c r="D241" s="60">
        <f>D242+D243+D244+D245</f>
        <v>2642368.1999999997</v>
      </c>
      <c r="E241" s="60"/>
      <c r="F241" s="60">
        <f>F242+F243+F244+F245</f>
        <v>2686125.27</v>
      </c>
      <c r="G241" s="11">
        <f>F241/D241*100</f>
        <v>101.65597928403771</v>
      </c>
      <c r="I241" s="17">
        <f>D242+D243+D244+D245</f>
        <v>2642368.1999999997</v>
      </c>
    </row>
    <row r="242" spans="1:7" s="4" customFormat="1" ht="14.25">
      <c r="A242" s="72"/>
      <c r="B242" s="90"/>
      <c r="C242" s="59" t="s">
        <v>7</v>
      </c>
      <c r="D242" s="60">
        <f>D247+D252+D265+D273+D270</f>
        <v>157656.8</v>
      </c>
      <c r="E242" s="60"/>
      <c r="F242" s="60">
        <f>F247+F252+F265+F270+F273</f>
        <v>157656.7</v>
      </c>
      <c r="G242" s="11">
        <f>F242/D242*100</f>
        <v>99.99993657108354</v>
      </c>
    </row>
    <row r="243" spans="1:7" s="4" customFormat="1" ht="14.25">
      <c r="A243" s="72"/>
      <c r="B243" s="90"/>
      <c r="C243" s="59" t="s">
        <v>8</v>
      </c>
      <c r="D243" s="60">
        <f>D248+D253+D262+D266+D274+D271</f>
        <v>2303460.1</v>
      </c>
      <c r="E243" s="60"/>
      <c r="F243" s="60">
        <f>F248+F253+F262+F266+F271+F274</f>
        <v>2187768.37</v>
      </c>
      <c r="G243" s="11">
        <f>F243/D243*100</f>
        <v>94.97748061709426</v>
      </c>
    </row>
    <row r="244" spans="1:7" s="4" customFormat="1" ht="14.25">
      <c r="A244" s="72"/>
      <c r="B244" s="90"/>
      <c r="C244" s="59" t="s">
        <v>26</v>
      </c>
      <c r="D244" s="60">
        <f>D249+D254+D267</f>
        <v>32521.8</v>
      </c>
      <c r="E244" s="60"/>
      <c r="F244" s="60">
        <f>F249+F254+F267</f>
        <v>56974.3</v>
      </c>
      <c r="G244" s="11">
        <f>F244/D244*100</f>
        <v>175.18802772294276</v>
      </c>
    </row>
    <row r="245" spans="1:7" s="4" customFormat="1" ht="14.25">
      <c r="A245" s="72"/>
      <c r="B245" s="90"/>
      <c r="C245" s="59" t="s">
        <v>28</v>
      </c>
      <c r="D245" s="60">
        <f>D250+D255+D263+D268</f>
        <v>148729.50000000003</v>
      </c>
      <c r="E245" s="60"/>
      <c r="F245" s="60">
        <f>F250+F255+F263+F268</f>
        <v>283725.9</v>
      </c>
      <c r="G245" s="11">
        <f>F245/D245*100</f>
        <v>190.76639133460407</v>
      </c>
    </row>
    <row r="246" spans="1:6" ht="15">
      <c r="A246" s="77" t="s">
        <v>29</v>
      </c>
      <c r="B246" s="77" t="s">
        <v>123</v>
      </c>
      <c r="C246" s="41" t="s">
        <v>6</v>
      </c>
      <c r="D246" s="27">
        <f>D247+D248+D249+D250</f>
        <v>2237819.1</v>
      </c>
      <c r="E246" s="27"/>
      <c r="F246" s="27">
        <f>F247+F248+F249+F250</f>
        <v>2345717.8</v>
      </c>
    </row>
    <row r="247" spans="1:9" ht="15">
      <c r="A247" s="78"/>
      <c r="B247" s="78"/>
      <c r="C247" s="41" t="s">
        <v>7</v>
      </c>
      <c r="D247" s="27">
        <v>154483.8</v>
      </c>
      <c r="E247" s="27"/>
      <c r="F247" s="27">
        <v>154483.7</v>
      </c>
      <c r="H247" s="16">
        <f>D242+D243+D244+D245</f>
        <v>2642368.1999999997</v>
      </c>
      <c r="I247" s="16">
        <f>F242+F243+F244+F245</f>
        <v>2686125.27</v>
      </c>
    </row>
    <row r="248" spans="1:9" ht="15">
      <c r="A248" s="78"/>
      <c r="B248" s="78"/>
      <c r="C248" s="41" t="s">
        <v>8</v>
      </c>
      <c r="D248" s="27">
        <v>1930226.2</v>
      </c>
      <c r="E248" s="27"/>
      <c r="F248" s="27">
        <v>1876814.8</v>
      </c>
      <c r="H248" s="16">
        <f>D246+D251+D261+D264+D269+D272</f>
        <v>2642368.2</v>
      </c>
      <c r="I248" s="16">
        <f>F246+F251+F261+F264+F269+F272</f>
        <v>2686125.27</v>
      </c>
    </row>
    <row r="249" spans="1:9" ht="15">
      <c r="A249" s="78"/>
      <c r="B249" s="78"/>
      <c r="C249" s="41" t="s">
        <v>26</v>
      </c>
      <c r="D249" s="27">
        <v>12660</v>
      </c>
      <c r="E249" s="27"/>
      <c r="F249" s="27">
        <v>41629.9</v>
      </c>
      <c r="H249" s="16">
        <f>D242+D243+D244+D245</f>
        <v>2642368.1999999997</v>
      </c>
      <c r="I249" s="16">
        <f>F242+F243+F244+F245</f>
        <v>2686125.27</v>
      </c>
    </row>
    <row r="250" spans="1:6" ht="15">
      <c r="A250" s="79"/>
      <c r="B250" s="79"/>
      <c r="C250" s="41" t="s">
        <v>28</v>
      </c>
      <c r="D250" s="27">
        <v>140449.1</v>
      </c>
      <c r="E250" s="27"/>
      <c r="F250" s="27">
        <v>272789.4</v>
      </c>
    </row>
    <row r="251" spans="1:6" ht="15" customHeight="1">
      <c r="A251" s="77" t="s">
        <v>12</v>
      </c>
      <c r="B251" s="77" t="s">
        <v>181</v>
      </c>
      <c r="C251" s="41" t="s">
        <v>6</v>
      </c>
      <c r="D251" s="27">
        <f>D252+D253+D254+D255</f>
        <v>34406.6</v>
      </c>
      <c r="E251" s="27"/>
      <c r="F251" s="27">
        <f>F252+F253+F254+F255</f>
        <v>34579.7</v>
      </c>
    </row>
    <row r="252" spans="1:6" ht="15">
      <c r="A252" s="78"/>
      <c r="B252" s="78"/>
      <c r="C252" s="41" t="s">
        <v>7</v>
      </c>
      <c r="D252" s="27">
        <v>3173</v>
      </c>
      <c r="E252" s="27"/>
      <c r="F252" s="27">
        <v>3173</v>
      </c>
    </row>
    <row r="253" spans="1:6" ht="15">
      <c r="A253" s="78"/>
      <c r="B253" s="78"/>
      <c r="C253" s="41" t="s">
        <v>8</v>
      </c>
      <c r="D253" s="27">
        <v>27308.6</v>
      </c>
      <c r="E253" s="27"/>
      <c r="F253" s="27">
        <v>27308.6</v>
      </c>
    </row>
    <row r="254" spans="1:6" ht="15">
      <c r="A254" s="78"/>
      <c r="B254" s="78"/>
      <c r="C254" s="41" t="s">
        <v>26</v>
      </c>
      <c r="D254" s="27">
        <v>1046.8</v>
      </c>
      <c r="E254" s="27"/>
      <c r="F254" s="27">
        <v>440</v>
      </c>
    </row>
    <row r="255" spans="1:8" ht="15">
      <c r="A255" s="79"/>
      <c r="B255" s="79"/>
      <c r="C255" s="41" t="s">
        <v>28</v>
      </c>
      <c r="D255" s="27">
        <v>2878.2</v>
      </c>
      <c r="E255" s="27"/>
      <c r="F255" s="27">
        <v>3658.1</v>
      </c>
      <c r="H255" s="16"/>
    </row>
    <row r="256" spans="1:6" ht="0.75" customHeight="1" hidden="1">
      <c r="A256" s="77"/>
      <c r="B256" s="77"/>
      <c r="C256" s="41"/>
      <c r="D256" s="27"/>
      <c r="E256" s="27"/>
      <c r="F256" s="27"/>
    </row>
    <row r="257" spans="1:6" ht="15" customHeight="1" hidden="1">
      <c r="A257" s="78"/>
      <c r="B257" s="78"/>
      <c r="C257" s="41"/>
      <c r="D257" s="27"/>
      <c r="E257" s="27"/>
      <c r="F257" s="27"/>
    </row>
    <row r="258" spans="1:6" ht="15" customHeight="1" hidden="1">
      <c r="A258" s="78"/>
      <c r="B258" s="78"/>
      <c r="C258" s="41"/>
      <c r="D258" s="27"/>
      <c r="E258" s="27"/>
      <c r="F258" s="27"/>
    </row>
    <row r="259" spans="1:6" ht="15" customHeight="1" hidden="1">
      <c r="A259" s="78"/>
      <c r="B259" s="78"/>
      <c r="C259" s="41"/>
      <c r="D259" s="27"/>
      <c r="E259" s="27"/>
      <c r="F259" s="27"/>
    </row>
    <row r="260" spans="1:6" ht="2.25" customHeight="1" hidden="1">
      <c r="A260" s="79"/>
      <c r="B260" s="79"/>
      <c r="C260" s="41"/>
      <c r="D260" s="27"/>
      <c r="E260" s="27"/>
      <c r="F260" s="27"/>
    </row>
    <row r="261" spans="1:6" ht="15" customHeight="1">
      <c r="A261" s="77" t="s">
        <v>32</v>
      </c>
      <c r="B261" s="77" t="s">
        <v>124</v>
      </c>
      <c r="C261" s="41" t="s">
        <v>6</v>
      </c>
      <c r="D261" s="27">
        <f>D262+D263</f>
        <v>17712.6</v>
      </c>
      <c r="E261" s="27"/>
      <c r="F261" s="27">
        <f>F262+F263</f>
        <v>19531.699999999997</v>
      </c>
    </row>
    <row r="262" spans="1:6" ht="15">
      <c r="A262" s="78"/>
      <c r="B262" s="78"/>
      <c r="C262" s="41" t="s">
        <v>8</v>
      </c>
      <c r="D262" s="27">
        <v>12310.4</v>
      </c>
      <c r="E262" s="27"/>
      <c r="F262" s="27">
        <v>12253.3</v>
      </c>
    </row>
    <row r="263" spans="1:6" ht="15">
      <c r="A263" s="79"/>
      <c r="B263" s="79"/>
      <c r="C263" s="41" t="s">
        <v>28</v>
      </c>
      <c r="D263" s="27">
        <v>5402.2</v>
      </c>
      <c r="E263" s="27"/>
      <c r="F263" s="27">
        <v>7278.4</v>
      </c>
    </row>
    <row r="264" spans="1:6" ht="15">
      <c r="A264" s="77" t="s">
        <v>15</v>
      </c>
      <c r="B264" s="77" t="s">
        <v>174</v>
      </c>
      <c r="C264" s="41" t="s">
        <v>6</v>
      </c>
      <c r="D264" s="27">
        <f>D265+D266+D267+D268</f>
        <v>313782.9</v>
      </c>
      <c r="E264" s="27"/>
      <c r="F264" s="27">
        <f>F265+F266+F267+F268</f>
        <v>247665.66999999998</v>
      </c>
    </row>
    <row r="265" spans="1:6" ht="15">
      <c r="A265" s="78"/>
      <c r="B265" s="78"/>
      <c r="C265" s="41" t="s">
        <v>7</v>
      </c>
      <c r="D265" s="27">
        <v>0</v>
      </c>
      <c r="E265" s="27"/>
      <c r="F265" s="27">
        <v>0</v>
      </c>
    </row>
    <row r="266" spans="1:6" ht="15">
      <c r="A266" s="78"/>
      <c r="B266" s="78"/>
      <c r="C266" s="41" t="s">
        <v>8</v>
      </c>
      <c r="D266" s="27">
        <v>294967.9</v>
      </c>
      <c r="E266" s="27"/>
      <c r="F266" s="27">
        <v>232761.27</v>
      </c>
    </row>
    <row r="267" spans="1:6" ht="15">
      <c r="A267" s="78"/>
      <c r="B267" s="78"/>
      <c r="C267" s="41" t="s">
        <v>26</v>
      </c>
      <c r="D267" s="27">
        <v>18815</v>
      </c>
      <c r="E267" s="27"/>
      <c r="F267" s="27">
        <v>14904.4</v>
      </c>
    </row>
    <row r="268" spans="1:6" ht="15">
      <c r="A268" s="79"/>
      <c r="B268" s="79"/>
      <c r="C268" s="41" t="s">
        <v>28</v>
      </c>
      <c r="D268" s="27">
        <v>0</v>
      </c>
      <c r="E268" s="27"/>
      <c r="F268" s="27">
        <v>0</v>
      </c>
    </row>
    <row r="269" spans="1:6" ht="15" customHeight="1">
      <c r="A269" s="88" t="s">
        <v>17</v>
      </c>
      <c r="B269" s="88" t="s">
        <v>125</v>
      </c>
      <c r="C269" s="41" t="s">
        <v>6</v>
      </c>
      <c r="D269" s="27">
        <f>D271+D270</f>
        <v>5000</v>
      </c>
      <c r="E269" s="27"/>
      <c r="F269" s="27">
        <f>F271+F270</f>
        <v>5000</v>
      </c>
    </row>
    <row r="270" spans="1:6" ht="15">
      <c r="A270" s="88"/>
      <c r="B270" s="88"/>
      <c r="C270" s="41" t="s">
        <v>7</v>
      </c>
      <c r="D270" s="27">
        <v>0</v>
      </c>
      <c r="E270" s="27"/>
      <c r="F270" s="27">
        <v>0</v>
      </c>
    </row>
    <row r="271" spans="1:6" ht="15">
      <c r="A271" s="88"/>
      <c r="B271" s="88"/>
      <c r="C271" s="41" t="s">
        <v>8</v>
      </c>
      <c r="D271" s="27">
        <v>5000</v>
      </c>
      <c r="E271" s="27"/>
      <c r="F271" s="27">
        <v>5000</v>
      </c>
    </row>
    <row r="272" spans="1:6" ht="15" customHeight="1">
      <c r="A272" s="88" t="s">
        <v>19</v>
      </c>
      <c r="B272" s="88" t="s">
        <v>182</v>
      </c>
      <c r="C272" s="41" t="s">
        <v>6</v>
      </c>
      <c r="D272" s="27">
        <f>D274+D273</f>
        <v>33647</v>
      </c>
      <c r="E272" s="27"/>
      <c r="F272" s="27">
        <f>F274+F273</f>
        <v>33630.4</v>
      </c>
    </row>
    <row r="273" spans="1:6" ht="24" customHeight="1">
      <c r="A273" s="88"/>
      <c r="B273" s="88"/>
      <c r="C273" s="41" t="s">
        <v>7</v>
      </c>
      <c r="D273" s="27">
        <v>0</v>
      </c>
      <c r="E273" s="27"/>
      <c r="F273" s="27">
        <v>0</v>
      </c>
    </row>
    <row r="274" spans="1:6" ht="24" customHeight="1">
      <c r="A274" s="88"/>
      <c r="B274" s="88"/>
      <c r="C274" s="41" t="s">
        <v>8</v>
      </c>
      <c r="D274" s="27">
        <v>33647</v>
      </c>
      <c r="E274" s="27"/>
      <c r="F274" s="27">
        <v>33630.4</v>
      </c>
    </row>
    <row r="275" spans="1:9" ht="24" customHeight="1">
      <c r="A275" s="71" t="s">
        <v>47</v>
      </c>
      <c r="B275" s="89" t="s">
        <v>191</v>
      </c>
      <c r="C275" s="61" t="s">
        <v>6</v>
      </c>
      <c r="D275" s="62">
        <f>D276+D277+D278+D279</f>
        <v>622507.7999999999</v>
      </c>
      <c r="E275" s="62"/>
      <c r="F275" s="62">
        <f>F276+F277+F278+F279</f>
        <v>427917.79999999993</v>
      </c>
      <c r="H275" s="23">
        <f>D276+D277+D278+D279</f>
        <v>622507.7999999999</v>
      </c>
      <c r="I275" s="16">
        <f>F276+F277+F278+F279</f>
        <v>427917.79999999993</v>
      </c>
    </row>
    <row r="276" spans="1:9" ht="24" customHeight="1">
      <c r="A276" s="72"/>
      <c r="B276" s="90"/>
      <c r="C276" s="61" t="s">
        <v>7</v>
      </c>
      <c r="D276" s="62">
        <f>D281+D286</f>
        <v>381167.39999999997</v>
      </c>
      <c r="E276" s="62"/>
      <c r="F276" s="62">
        <f>F281+F286</f>
        <v>381167.39999999997</v>
      </c>
      <c r="H276" s="16">
        <f>D280+D285+D290</f>
        <v>622507.8</v>
      </c>
      <c r="I276" s="16">
        <f>F280+F285+F290</f>
        <v>427917.8</v>
      </c>
    </row>
    <row r="277" spans="1:9" ht="24" customHeight="1">
      <c r="A277" s="72"/>
      <c r="B277" s="90"/>
      <c r="C277" s="61" t="s">
        <v>8</v>
      </c>
      <c r="D277" s="62">
        <f>D282+D287</f>
        <v>76833.3</v>
      </c>
      <c r="E277" s="62"/>
      <c r="F277" s="62">
        <f>F282+F287</f>
        <v>42243.3</v>
      </c>
      <c r="H277" s="16">
        <f>D276+D277+D278+D279</f>
        <v>622507.7999999999</v>
      </c>
      <c r="I277" s="16">
        <f>F276+F277+F278+F279</f>
        <v>427917.79999999993</v>
      </c>
    </row>
    <row r="278" spans="1:6" ht="24" customHeight="1">
      <c r="A278" s="72"/>
      <c r="B278" s="90"/>
      <c r="C278" s="61" t="s">
        <v>26</v>
      </c>
      <c r="D278" s="62">
        <f>D283+D288</f>
        <v>4507.1</v>
      </c>
      <c r="E278" s="62"/>
      <c r="F278" s="62">
        <f>F283+F288</f>
        <v>4507.1</v>
      </c>
    </row>
    <row r="279" spans="1:6" ht="24" customHeight="1">
      <c r="A279" s="72"/>
      <c r="B279" s="90"/>
      <c r="C279" s="61" t="s">
        <v>28</v>
      </c>
      <c r="D279" s="62">
        <f>D284+D289</f>
        <v>160000</v>
      </c>
      <c r="E279" s="62"/>
      <c r="F279" s="62">
        <f>F284+F289</f>
        <v>0</v>
      </c>
    </row>
    <row r="280" spans="1:6" ht="24" customHeight="1">
      <c r="A280" s="82" t="s">
        <v>36</v>
      </c>
      <c r="B280" s="82" t="s">
        <v>192</v>
      </c>
      <c r="C280" s="41" t="s">
        <v>6</v>
      </c>
      <c r="D280" s="27">
        <f>D281+D282+D283+D284</f>
        <v>581684.8</v>
      </c>
      <c r="E280" s="27"/>
      <c r="F280" s="27">
        <f>F281+F282+F283+F284</f>
        <v>387094.8</v>
      </c>
    </row>
    <row r="281" spans="1:6" ht="24" customHeight="1">
      <c r="A281" s="83"/>
      <c r="B281" s="83"/>
      <c r="C281" s="41" t="s">
        <v>7</v>
      </c>
      <c r="D281" s="27">
        <v>364559.3</v>
      </c>
      <c r="E281" s="27"/>
      <c r="F281" s="27">
        <v>364559.3</v>
      </c>
    </row>
    <row r="282" spans="1:6" ht="24" customHeight="1">
      <c r="A282" s="83"/>
      <c r="B282" s="83"/>
      <c r="C282" s="41" t="s">
        <v>8</v>
      </c>
      <c r="D282" s="27">
        <v>52618.4</v>
      </c>
      <c r="E282" s="27"/>
      <c r="F282" s="27">
        <v>18028.4</v>
      </c>
    </row>
    <row r="283" spans="1:6" ht="24" customHeight="1">
      <c r="A283" s="83"/>
      <c r="B283" s="83"/>
      <c r="C283" s="41" t="s">
        <v>26</v>
      </c>
      <c r="D283" s="27">
        <v>4507.1</v>
      </c>
      <c r="E283" s="27"/>
      <c r="F283" s="27">
        <v>4507.1</v>
      </c>
    </row>
    <row r="284" spans="1:6" ht="24" customHeight="1">
      <c r="A284" s="84"/>
      <c r="B284" s="84"/>
      <c r="C284" s="41" t="s">
        <v>28</v>
      </c>
      <c r="D284" s="27">
        <v>160000</v>
      </c>
      <c r="E284" s="27"/>
      <c r="F284" s="27">
        <v>0</v>
      </c>
    </row>
    <row r="285" spans="1:6" ht="24" customHeight="1">
      <c r="A285" s="82" t="s">
        <v>31</v>
      </c>
      <c r="B285" s="82" t="s">
        <v>193</v>
      </c>
      <c r="C285" s="41" t="s">
        <v>6</v>
      </c>
      <c r="D285" s="27">
        <f>D286+D287+D288+D289</f>
        <v>40823</v>
      </c>
      <c r="E285" s="27"/>
      <c r="F285" s="27">
        <f>F286+F287+F288+F289</f>
        <v>40823</v>
      </c>
    </row>
    <row r="286" spans="1:6" ht="24" customHeight="1">
      <c r="A286" s="83"/>
      <c r="B286" s="83"/>
      <c r="C286" s="41" t="s">
        <v>7</v>
      </c>
      <c r="D286" s="27">
        <v>16608.1</v>
      </c>
      <c r="E286" s="27"/>
      <c r="F286" s="27">
        <v>16608.1</v>
      </c>
    </row>
    <row r="287" spans="1:6" ht="24" customHeight="1">
      <c r="A287" s="83"/>
      <c r="B287" s="83"/>
      <c r="C287" s="41" t="s">
        <v>8</v>
      </c>
      <c r="D287" s="27">
        <v>24214.9</v>
      </c>
      <c r="E287" s="27"/>
      <c r="F287" s="27">
        <v>24214.9</v>
      </c>
    </row>
    <row r="288" spans="1:6" ht="24" customHeight="1">
      <c r="A288" s="83"/>
      <c r="B288" s="83"/>
      <c r="C288" s="41" t="s">
        <v>26</v>
      </c>
      <c r="D288" s="27">
        <v>0</v>
      </c>
      <c r="E288" s="27"/>
      <c r="F288" s="27">
        <v>0</v>
      </c>
    </row>
    <row r="289" spans="1:6" ht="24" customHeight="1">
      <c r="A289" s="84"/>
      <c r="B289" s="84"/>
      <c r="C289" s="41" t="s">
        <v>28</v>
      </c>
      <c r="D289" s="27">
        <v>0</v>
      </c>
      <c r="E289" s="27"/>
      <c r="F289" s="27">
        <v>0</v>
      </c>
    </row>
    <row r="290" spans="1:6" ht="24" customHeight="1">
      <c r="A290" s="82" t="s">
        <v>41</v>
      </c>
      <c r="B290" s="82" t="s">
        <v>194</v>
      </c>
      <c r="C290" s="41" t="s">
        <v>6</v>
      </c>
      <c r="D290" s="27">
        <v>0</v>
      </c>
      <c r="E290" s="27"/>
      <c r="F290" s="27">
        <v>0</v>
      </c>
    </row>
    <row r="291" spans="1:6" ht="24" customHeight="1">
      <c r="A291" s="83"/>
      <c r="B291" s="83"/>
      <c r="C291" s="41" t="s">
        <v>7</v>
      </c>
      <c r="D291" s="27">
        <v>0</v>
      </c>
      <c r="E291" s="27"/>
      <c r="F291" s="27">
        <v>0</v>
      </c>
    </row>
    <row r="292" spans="1:6" ht="24" customHeight="1">
      <c r="A292" s="83"/>
      <c r="B292" s="83"/>
      <c r="C292" s="41" t="s">
        <v>8</v>
      </c>
      <c r="D292" s="27">
        <v>0</v>
      </c>
      <c r="E292" s="27"/>
      <c r="F292" s="27">
        <v>0</v>
      </c>
    </row>
    <row r="293" spans="1:6" ht="24" customHeight="1">
      <c r="A293" s="83"/>
      <c r="B293" s="83"/>
      <c r="C293" s="41" t="s">
        <v>26</v>
      </c>
      <c r="D293" s="27">
        <v>0</v>
      </c>
      <c r="E293" s="27"/>
      <c r="F293" s="27">
        <v>0</v>
      </c>
    </row>
    <row r="294" spans="1:6" ht="32.25" customHeight="1">
      <c r="A294" s="83"/>
      <c r="B294" s="83"/>
      <c r="C294" s="41" t="s">
        <v>30</v>
      </c>
      <c r="D294" s="27">
        <v>0</v>
      </c>
      <c r="E294" s="27"/>
      <c r="F294" s="27">
        <v>0</v>
      </c>
    </row>
    <row r="295" spans="1:6" ht="24" customHeight="1">
      <c r="A295" s="84"/>
      <c r="B295" s="84"/>
      <c r="C295" s="41" t="s">
        <v>28</v>
      </c>
      <c r="D295" s="27">
        <v>0</v>
      </c>
      <c r="E295" s="27"/>
      <c r="F295" s="27">
        <v>0</v>
      </c>
    </row>
    <row r="296" spans="1:10" s="5" customFormat="1" ht="14.25" customHeight="1">
      <c r="A296" s="71" t="s">
        <v>47</v>
      </c>
      <c r="B296" s="89" t="s">
        <v>48</v>
      </c>
      <c r="C296" s="61" t="s">
        <v>6</v>
      </c>
      <c r="D296" s="63">
        <f>D297+D298+D299+D300+D301</f>
        <v>32638357.8</v>
      </c>
      <c r="E296" s="63"/>
      <c r="F296" s="63">
        <f>F297+F298+F299+F300+F301</f>
        <v>33009058</v>
      </c>
      <c r="G296" s="13">
        <f>F296/D296*100</f>
        <v>101.13578079593208</v>
      </c>
      <c r="I296" s="24">
        <f>D297+D298+D299+D300+D301</f>
        <v>32638357.8</v>
      </c>
      <c r="J296" s="24">
        <f>F297+F298+F299+F300+F301</f>
        <v>33009058</v>
      </c>
    </row>
    <row r="297" spans="1:10" s="5" customFormat="1" ht="15">
      <c r="A297" s="72"/>
      <c r="B297" s="90"/>
      <c r="C297" s="61" t="s">
        <v>7</v>
      </c>
      <c r="D297" s="63">
        <f>D303+D309+D314</f>
        <v>1035739.2999999999</v>
      </c>
      <c r="E297" s="63"/>
      <c r="F297" s="63">
        <f>F303+F309+F314</f>
        <v>1025575.5</v>
      </c>
      <c r="G297" s="13">
        <f>F297/D297*100</f>
        <v>99.01869128650425</v>
      </c>
      <c r="I297" s="24">
        <f>D302+D308+D313</f>
        <v>32638357.8</v>
      </c>
      <c r="J297" s="24">
        <f>F302+F308+F313</f>
        <v>33009058.000000004</v>
      </c>
    </row>
    <row r="298" spans="1:10" s="5" customFormat="1" ht="15">
      <c r="A298" s="72"/>
      <c r="B298" s="90"/>
      <c r="C298" s="61" t="s">
        <v>195</v>
      </c>
      <c r="D298" s="63">
        <f>D304</f>
        <v>0</v>
      </c>
      <c r="E298" s="63"/>
      <c r="F298" s="63">
        <f>F304</f>
        <v>324016.3</v>
      </c>
      <c r="G298" s="13"/>
      <c r="I298" s="24">
        <f>D297+D298+D299+D300+D301</f>
        <v>32638357.8</v>
      </c>
      <c r="J298" s="24">
        <f>F297+F298+F299+F300+F301</f>
        <v>33009058</v>
      </c>
    </row>
    <row r="299" spans="1:7" s="5" customFormat="1" ht="22.5" customHeight="1">
      <c r="A299" s="72"/>
      <c r="B299" s="90"/>
      <c r="C299" s="61" t="s">
        <v>8</v>
      </c>
      <c r="D299" s="63">
        <f>D305+D310+D315</f>
        <v>2831954.6</v>
      </c>
      <c r="E299" s="63"/>
      <c r="F299" s="63">
        <f>F305+F310+F315</f>
        <v>2627299.9</v>
      </c>
      <c r="G299" s="13">
        <f>F299/D299*100</f>
        <v>92.77337638110441</v>
      </c>
    </row>
    <row r="300" spans="1:7" s="5" customFormat="1" ht="14.25">
      <c r="A300" s="72"/>
      <c r="B300" s="90"/>
      <c r="C300" s="61" t="s">
        <v>26</v>
      </c>
      <c r="D300" s="63">
        <f>D306+D311+D316</f>
        <v>55686.3</v>
      </c>
      <c r="E300" s="63"/>
      <c r="F300" s="63">
        <f>F306+F311+F316</f>
        <v>55298.3</v>
      </c>
      <c r="G300" s="13">
        <f>F300/D300*100</f>
        <v>99.30323975555928</v>
      </c>
    </row>
    <row r="301" spans="1:7" s="5" customFormat="1" ht="14.25">
      <c r="A301" s="72"/>
      <c r="B301" s="90"/>
      <c r="C301" s="61" t="s">
        <v>28</v>
      </c>
      <c r="D301" s="63">
        <f>D307+D312+D318</f>
        <v>28714977.6</v>
      </c>
      <c r="E301" s="63"/>
      <c r="F301" s="63">
        <f>F307+F312+F318</f>
        <v>28976868</v>
      </c>
      <c r="G301" s="13">
        <f>F301/D301*100</f>
        <v>100.91203414346386</v>
      </c>
    </row>
    <row r="302" spans="1:6" ht="15">
      <c r="A302" s="82" t="s">
        <v>36</v>
      </c>
      <c r="B302" s="82" t="s">
        <v>126</v>
      </c>
      <c r="C302" s="41" t="s">
        <v>6</v>
      </c>
      <c r="D302" s="27">
        <f>D303+D304+D305+D306+D307</f>
        <v>32037498.1</v>
      </c>
      <c r="E302" s="27"/>
      <c r="F302" s="27">
        <f>F303+F304+F305+F306+F307</f>
        <v>32411280.3</v>
      </c>
    </row>
    <row r="303" spans="1:6" ht="15">
      <c r="A303" s="83"/>
      <c r="B303" s="83"/>
      <c r="C303" s="41" t="s">
        <v>7</v>
      </c>
      <c r="D303" s="27">
        <v>963154.6</v>
      </c>
      <c r="E303" s="27"/>
      <c r="F303" s="27">
        <v>952990.8</v>
      </c>
    </row>
    <row r="304" spans="1:6" ht="15">
      <c r="A304" s="83"/>
      <c r="B304" s="83"/>
      <c r="C304" s="34" t="s">
        <v>195</v>
      </c>
      <c r="D304" s="27"/>
      <c r="E304" s="27"/>
      <c r="F304" s="27">
        <v>324016.3</v>
      </c>
    </row>
    <row r="305" spans="1:6" ht="15">
      <c r="A305" s="83"/>
      <c r="B305" s="83"/>
      <c r="C305" s="41" t="s">
        <v>8</v>
      </c>
      <c r="D305" s="27">
        <v>2303679.6</v>
      </c>
      <c r="E305" s="27"/>
      <c r="F305" s="27">
        <v>2102106.9</v>
      </c>
    </row>
    <row r="306" spans="1:6" ht="15">
      <c r="A306" s="83"/>
      <c r="B306" s="83"/>
      <c r="C306" s="41" t="s">
        <v>26</v>
      </c>
      <c r="D306" s="27">
        <v>55686.3</v>
      </c>
      <c r="E306" s="27"/>
      <c r="F306" s="27">
        <v>55298.3</v>
      </c>
    </row>
    <row r="307" spans="1:6" ht="15">
      <c r="A307" s="84"/>
      <c r="B307" s="84"/>
      <c r="C307" s="41" t="s">
        <v>28</v>
      </c>
      <c r="D307" s="27">
        <v>28714977.6</v>
      </c>
      <c r="E307" s="27"/>
      <c r="F307" s="27">
        <v>28976868</v>
      </c>
    </row>
    <row r="308" spans="1:6" ht="15">
      <c r="A308" s="82" t="s">
        <v>31</v>
      </c>
      <c r="B308" s="82" t="s">
        <v>127</v>
      </c>
      <c r="C308" s="41" t="s">
        <v>6</v>
      </c>
      <c r="D308" s="27">
        <f>D309+D310</f>
        <v>503325.4</v>
      </c>
      <c r="E308" s="27"/>
      <c r="F308" s="27">
        <f>F309+F310</f>
        <v>500601.10000000003</v>
      </c>
    </row>
    <row r="309" spans="1:6" ht="15">
      <c r="A309" s="83"/>
      <c r="B309" s="83"/>
      <c r="C309" s="41" t="s">
        <v>7</v>
      </c>
      <c r="D309" s="27">
        <v>72584.7</v>
      </c>
      <c r="E309" s="27"/>
      <c r="F309" s="27">
        <v>72584.7</v>
      </c>
    </row>
    <row r="310" spans="1:6" ht="15">
      <c r="A310" s="83"/>
      <c r="B310" s="83"/>
      <c r="C310" s="41" t="s">
        <v>8</v>
      </c>
      <c r="D310" s="27">
        <v>430740.7</v>
      </c>
      <c r="E310" s="27"/>
      <c r="F310" s="27">
        <v>428016.4</v>
      </c>
    </row>
    <row r="311" spans="1:6" ht="15">
      <c r="A311" s="83"/>
      <c r="B311" s="83"/>
      <c r="C311" s="41" t="s">
        <v>26</v>
      </c>
      <c r="D311" s="27">
        <v>0</v>
      </c>
      <c r="E311" s="27"/>
      <c r="F311" s="27">
        <v>0</v>
      </c>
    </row>
    <row r="312" spans="1:6" ht="15">
      <c r="A312" s="84"/>
      <c r="B312" s="84"/>
      <c r="C312" s="41" t="s">
        <v>28</v>
      </c>
      <c r="D312" s="27">
        <v>0</v>
      </c>
      <c r="E312" s="27"/>
      <c r="F312" s="27">
        <v>0</v>
      </c>
    </row>
    <row r="313" spans="1:6" ht="15">
      <c r="A313" s="82" t="s">
        <v>41</v>
      </c>
      <c r="B313" s="82" t="s">
        <v>183</v>
      </c>
      <c r="C313" s="41" t="s">
        <v>6</v>
      </c>
      <c r="D313" s="27">
        <f>D315+D316+D317+D318</f>
        <v>97534.3</v>
      </c>
      <c r="E313" s="27"/>
      <c r="F313" s="27">
        <f>F315+F316+F317+F318</f>
        <v>97176.6</v>
      </c>
    </row>
    <row r="314" spans="1:6" ht="15">
      <c r="A314" s="83"/>
      <c r="B314" s="83"/>
      <c r="C314" s="41" t="s">
        <v>7</v>
      </c>
      <c r="D314" s="27">
        <v>0</v>
      </c>
      <c r="E314" s="27"/>
      <c r="F314" s="27">
        <v>0</v>
      </c>
    </row>
    <row r="315" spans="1:6" ht="15">
      <c r="A315" s="83"/>
      <c r="B315" s="83"/>
      <c r="C315" s="41" t="s">
        <v>8</v>
      </c>
      <c r="D315" s="27">
        <v>97534.3</v>
      </c>
      <c r="E315" s="27"/>
      <c r="F315" s="27">
        <v>97176.6</v>
      </c>
    </row>
    <row r="316" spans="1:6" ht="15">
      <c r="A316" s="83"/>
      <c r="B316" s="83"/>
      <c r="C316" s="41" t="s">
        <v>26</v>
      </c>
      <c r="D316" s="27">
        <v>0</v>
      </c>
      <c r="E316" s="27"/>
      <c r="F316" s="27">
        <v>0</v>
      </c>
    </row>
    <row r="317" spans="1:6" ht="30">
      <c r="A317" s="83"/>
      <c r="B317" s="83"/>
      <c r="C317" s="41" t="s">
        <v>30</v>
      </c>
      <c r="D317" s="27">
        <v>0</v>
      </c>
      <c r="E317" s="27"/>
      <c r="F317" s="27">
        <v>0</v>
      </c>
    </row>
    <row r="318" spans="1:6" ht="15">
      <c r="A318" s="84"/>
      <c r="B318" s="84"/>
      <c r="C318" s="41" t="s">
        <v>28</v>
      </c>
      <c r="D318" s="27">
        <v>0</v>
      </c>
      <c r="E318" s="27"/>
      <c r="F318" s="27">
        <v>0</v>
      </c>
    </row>
    <row r="319" spans="1:9" s="4" customFormat="1" ht="15" customHeight="1">
      <c r="A319" s="71" t="s">
        <v>47</v>
      </c>
      <c r="B319" s="71" t="s">
        <v>128</v>
      </c>
      <c r="C319" s="61" t="s">
        <v>6</v>
      </c>
      <c r="D319" s="63">
        <f>SUM(D320:D324)</f>
        <v>247313.7</v>
      </c>
      <c r="E319" s="63"/>
      <c r="F319" s="63">
        <f>SUM(F320:F324)</f>
        <v>20453.7</v>
      </c>
      <c r="I319" s="17"/>
    </row>
    <row r="320" spans="1:6" s="4" customFormat="1" ht="14.25">
      <c r="A320" s="72"/>
      <c r="B320" s="72"/>
      <c r="C320" s="61" t="s">
        <v>7</v>
      </c>
      <c r="D320" s="63">
        <f>D326+D332+D338+D344</f>
        <v>0</v>
      </c>
      <c r="E320" s="63"/>
      <c r="F320" s="63">
        <f>F326+F332+F338+F344</f>
        <v>0</v>
      </c>
    </row>
    <row r="321" spans="1:10" s="4" customFormat="1" ht="21.75" customHeight="1">
      <c r="A321" s="72"/>
      <c r="B321" s="72"/>
      <c r="C321" s="61" t="s">
        <v>8</v>
      </c>
      <c r="D321" s="63">
        <f>D327+D333+D339+D345</f>
        <v>27181.7</v>
      </c>
      <c r="E321" s="63"/>
      <c r="F321" s="63">
        <f>F327+F333+F339+F345</f>
        <v>2181.7</v>
      </c>
      <c r="H321" s="22">
        <f>D320+D321+D322+D323+D324</f>
        <v>247313.7</v>
      </c>
      <c r="I321" s="22">
        <f>F320+F321+F322+F323+F324</f>
        <v>20453.7</v>
      </c>
      <c r="J321" s="3"/>
    </row>
    <row r="322" spans="1:10" s="4" customFormat="1" ht="15">
      <c r="A322" s="72"/>
      <c r="B322" s="72"/>
      <c r="C322" s="61" t="s">
        <v>26</v>
      </c>
      <c r="D322" s="63">
        <f>D328+D334+D340+D346</f>
        <v>0</v>
      </c>
      <c r="E322" s="63"/>
      <c r="F322" s="63">
        <f>F328+F334+F340+F346</f>
        <v>0</v>
      </c>
      <c r="H322" s="22">
        <f>D325+D331+D337+D343+D349</f>
        <v>247313.7</v>
      </c>
      <c r="I322" s="22">
        <f>F325+F331+F337+F343+F349</f>
        <v>20453.7</v>
      </c>
      <c r="J322" s="3"/>
    </row>
    <row r="323" spans="1:10" s="4" customFormat="1" ht="28.5">
      <c r="A323" s="72"/>
      <c r="B323" s="72"/>
      <c r="C323" s="61" t="s">
        <v>30</v>
      </c>
      <c r="D323" s="63">
        <f>D329+D335+D341+D347</f>
        <v>0</v>
      </c>
      <c r="E323" s="63"/>
      <c r="F323" s="63">
        <f>F329+F335+F341+F347</f>
        <v>0</v>
      </c>
      <c r="H323" s="22">
        <f>D320+D321+D322+D323+D324</f>
        <v>247313.7</v>
      </c>
      <c r="I323" s="22">
        <f>F320+F321+F322+F323+F324</f>
        <v>20453.7</v>
      </c>
      <c r="J323" s="3"/>
    </row>
    <row r="324" spans="1:6" s="4" customFormat="1" ht="14.25">
      <c r="A324" s="73"/>
      <c r="B324" s="73"/>
      <c r="C324" s="61" t="s">
        <v>28</v>
      </c>
      <c r="D324" s="63">
        <f>D330+D336+D342+D348</f>
        <v>220132</v>
      </c>
      <c r="E324" s="63"/>
      <c r="F324" s="63">
        <f>F330+F336+F342+F348</f>
        <v>18272</v>
      </c>
    </row>
    <row r="325" spans="1:6" ht="15" customHeight="1">
      <c r="A325" s="82" t="s">
        <v>36</v>
      </c>
      <c r="B325" s="82" t="s">
        <v>92</v>
      </c>
      <c r="C325" s="34" t="s">
        <v>6</v>
      </c>
      <c r="D325" s="27">
        <f>SUM(D326:D330)</f>
        <v>27181.7</v>
      </c>
      <c r="E325" s="27"/>
      <c r="F325" s="27">
        <f>SUM(F326:F330)</f>
        <v>2181.7</v>
      </c>
    </row>
    <row r="326" spans="1:6" ht="15">
      <c r="A326" s="83"/>
      <c r="B326" s="83"/>
      <c r="C326" s="34" t="s">
        <v>7</v>
      </c>
      <c r="D326" s="27">
        <v>0</v>
      </c>
      <c r="E326" s="27"/>
      <c r="F326" s="27">
        <v>0</v>
      </c>
    </row>
    <row r="327" spans="1:6" ht="15">
      <c r="A327" s="83"/>
      <c r="B327" s="83"/>
      <c r="C327" s="34" t="s">
        <v>8</v>
      </c>
      <c r="D327" s="27">
        <v>27181.7</v>
      </c>
      <c r="E327" s="27"/>
      <c r="F327" s="27">
        <v>2181.7</v>
      </c>
    </row>
    <row r="328" spans="1:6" ht="15">
      <c r="A328" s="83"/>
      <c r="B328" s="83"/>
      <c r="C328" s="34" t="s">
        <v>26</v>
      </c>
      <c r="D328" s="27">
        <v>0</v>
      </c>
      <c r="E328" s="27"/>
      <c r="F328" s="27">
        <v>0</v>
      </c>
    </row>
    <row r="329" spans="1:6" ht="15" customHeight="1">
      <c r="A329" s="83"/>
      <c r="B329" s="83"/>
      <c r="C329" s="34" t="s">
        <v>30</v>
      </c>
      <c r="D329" s="27">
        <v>0</v>
      </c>
      <c r="E329" s="27"/>
      <c r="F329" s="27">
        <v>0</v>
      </c>
    </row>
    <row r="330" spans="1:6" ht="15">
      <c r="A330" s="84"/>
      <c r="B330" s="84"/>
      <c r="C330" s="34" t="s">
        <v>28</v>
      </c>
      <c r="D330" s="27">
        <v>0</v>
      </c>
      <c r="E330" s="27"/>
      <c r="F330" s="27">
        <v>0</v>
      </c>
    </row>
    <row r="331" spans="1:6" ht="15">
      <c r="A331" s="82" t="s">
        <v>31</v>
      </c>
      <c r="B331" s="82" t="s">
        <v>93</v>
      </c>
      <c r="C331" s="34" t="s">
        <v>6</v>
      </c>
      <c r="D331" s="27">
        <f>SUM(D332:D336)</f>
        <v>0</v>
      </c>
      <c r="E331" s="27"/>
      <c r="F331" s="27">
        <f>SUM(F332:F336)</f>
        <v>0</v>
      </c>
    </row>
    <row r="332" spans="1:6" ht="15">
      <c r="A332" s="83"/>
      <c r="B332" s="83"/>
      <c r="C332" s="34" t="s">
        <v>7</v>
      </c>
      <c r="D332" s="27">
        <v>0</v>
      </c>
      <c r="E332" s="27"/>
      <c r="F332" s="27">
        <v>0</v>
      </c>
    </row>
    <row r="333" spans="1:6" ht="15">
      <c r="A333" s="83"/>
      <c r="B333" s="83"/>
      <c r="C333" s="34" t="s">
        <v>8</v>
      </c>
      <c r="D333" s="27">
        <v>0</v>
      </c>
      <c r="E333" s="27"/>
      <c r="F333" s="27">
        <v>0</v>
      </c>
    </row>
    <row r="334" spans="1:6" ht="15">
      <c r="A334" s="83"/>
      <c r="B334" s="83"/>
      <c r="C334" s="34" t="s">
        <v>26</v>
      </c>
      <c r="D334" s="27">
        <v>0</v>
      </c>
      <c r="E334" s="27"/>
      <c r="F334" s="27">
        <v>0</v>
      </c>
    </row>
    <row r="335" spans="1:6" ht="30">
      <c r="A335" s="83"/>
      <c r="B335" s="83"/>
      <c r="C335" s="34" t="s">
        <v>30</v>
      </c>
      <c r="D335" s="27">
        <v>0</v>
      </c>
      <c r="E335" s="27"/>
      <c r="F335" s="27">
        <v>0</v>
      </c>
    </row>
    <row r="336" spans="1:6" ht="15">
      <c r="A336" s="84"/>
      <c r="B336" s="84"/>
      <c r="C336" s="34" t="s">
        <v>28</v>
      </c>
      <c r="D336" s="27">
        <v>0</v>
      </c>
      <c r="E336" s="27"/>
      <c r="F336" s="27">
        <v>0</v>
      </c>
    </row>
    <row r="337" spans="1:6" ht="15">
      <c r="A337" s="82" t="s">
        <v>96</v>
      </c>
      <c r="B337" s="82" t="s">
        <v>94</v>
      </c>
      <c r="C337" s="42" t="s">
        <v>6</v>
      </c>
      <c r="D337" s="27">
        <f>SUM(D338:D342)</f>
        <v>32</v>
      </c>
      <c r="E337" s="27"/>
      <c r="F337" s="27">
        <f>SUM(F338:F342)</f>
        <v>32</v>
      </c>
    </row>
    <row r="338" spans="1:6" ht="15">
      <c r="A338" s="83"/>
      <c r="B338" s="83"/>
      <c r="C338" s="34" t="s">
        <v>7</v>
      </c>
      <c r="D338" s="27">
        <v>0</v>
      </c>
      <c r="E338" s="27"/>
      <c r="F338" s="27">
        <v>0</v>
      </c>
    </row>
    <row r="339" spans="1:6" ht="15">
      <c r="A339" s="83"/>
      <c r="B339" s="83"/>
      <c r="C339" s="34" t="s">
        <v>8</v>
      </c>
      <c r="D339" s="27">
        <v>0</v>
      </c>
      <c r="E339" s="27"/>
      <c r="F339" s="27">
        <v>0</v>
      </c>
    </row>
    <row r="340" spans="1:6" ht="15">
      <c r="A340" s="83"/>
      <c r="B340" s="83"/>
      <c r="C340" s="34" t="s">
        <v>26</v>
      </c>
      <c r="D340" s="27">
        <v>0</v>
      </c>
      <c r="E340" s="27"/>
      <c r="F340" s="27">
        <v>0</v>
      </c>
    </row>
    <row r="341" spans="1:6" ht="30">
      <c r="A341" s="83"/>
      <c r="B341" s="83"/>
      <c r="C341" s="34" t="s">
        <v>30</v>
      </c>
      <c r="D341" s="27">
        <v>0</v>
      </c>
      <c r="E341" s="27"/>
      <c r="F341" s="27">
        <v>0</v>
      </c>
    </row>
    <row r="342" spans="1:6" ht="15">
      <c r="A342" s="84"/>
      <c r="B342" s="84"/>
      <c r="C342" s="34" t="s">
        <v>28</v>
      </c>
      <c r="D342" s="27">
        <v>32</v>
      </c>
      <c r="E342" s="27"/>
      <c r="F342" s="27">
        <v>32</v>
      </c>
    </row>
    <row r="343" spans="1:6" ht="15">
      <c r="A343" s="82" t="s">
        <v>43</v>
      </c>
      <c r="B343" s="82" t="s">
        <v>95</v>
      </c>
      <c r="C343" s="34" t="s">
        <v>6</v>
      </c>
      <c r="D343" s="27">
        <f>SUM(D344:D348)</f>
        <v>220100</v>
      </c>
      <c r="E343" s="27"/>
      <c r="F343" s="27">
        <f>SUM(F344:F348)</f>
        <v>18240</v>
      </c>
    </row>
    <row r="344" spans="1:6" ht="15">
      <c r="A344" s="83"/>
      <c r="B344" s="83"/>
      <c r="C344" s="34" t="s">
        <v>7</v>
      </c>
      <c r="D344" s="27">
        <v>0</v>
      </c>
      <c r="E344" s="27"/>
      <c r="F344" s="27">
        <v>0</v>
      </c>
    </row>
    <row r="345" spans="1:6" ht="15">
      <c r="A345" s="83"/>
      <c r="B345" s="83"/>
      <c r="C345" s="34" t="s">
        <v>8</v>
      </c>
      <c r="D345" s="27">
        <v>0</v>
      </c>
      <c r="E345" s="27"/>
      <c r="F345" s="27">
        <v>0</v>
      </c>
    </row>
    <row r="346" spans="1:6" ht="15">
      <c r="A346" s="83"/>
      <c r="B346" s="83"/>
      <c r="C346" s="34" t="s">
        <v>26</v>
      </c>
      <c r="D346" s="27">
        <v>0</v>
      </c>
      <c r="E346" s="27"/>
      <c r="F346" s="27">
        <v>0</v>
      </c>
    </row>
    <row r="347" spans="1:6" ht="30">
      <c r="A347" s="83"/>
      <c r="B347" s="83"/>
      <c r="C347" s="34" t="s">
        <v>30</v>
      </c>
      <c r="D347" s="27">
        <v>0</v>
      </c>
      <c r="E347" s="27"/>
      <c r="F347" s="27">
        <v>0</v>
      </c>
    </row>
    <row r="348" spans="1:6" ht="15">
      <c r="A348" s="84"/>
      <c r="B348" s="84"/>
      <c r="C348" s="34" t="s">
        <v>28</v>
      </c>
      <c r="D348" s="27">
        <v>220100</v>
      </c>
      <c r="E348" s="27"/>
      <c r="F348" s="27">
        <v>18240</v>
      </c>
    </row>
    <row r="349" spans="1:6" ht="15">
      <c r="A349" s="82" t="s">
        <v>17</v>
      </c>
      <c r="B349" s="82" t="s">
        <v>184</v>
      </c>
      <c r="C349" s="34" t="s">
        <v>6</v>
      </c>
      <c r="D349" s="27">
        <v>0</v>
      </c>
      <c r="E349" s="27"/>
      <c r="F349" s="28">
        <v>0</v>
      </c>
    </row>
    <row r="350" spans="1:6" ht="15">
      <c r="A350" s="83"/>
      <c r="B350" s="83"/>
      <c r="C350" s="34" t="s">
        <v>7</v>
      </c>
      <c r="D350" s="27">
        <v>0</v>
      </c>
      <c r="E350" s="27"/>
      <c r="F350" s="27">
        <v>0</v>
      </c>
    </row>
    <row r="351" spans="1:6" ht="15">
      <c r="A351" s="83"/>
      <c r="B351" s="83"/>
      <c r="C351" s="34" t="s">
        <v>8</v>
      </c>
      <c r="D351" s="27">
        <v>0</v>
      </c>
      <c r="E351" s="27"/>
      <c r="F351" s="27">
        <v>0</v>
      </c>
    </row>
    <row r="352" spans="1:6" ht="15">
      <c r="A352" s="83"/>
      <c r="B352" s="83"/>
      <c r="C352" s="34" t="s">
        <v>26</v>
      </c>
      <c r="D352" s="27">
        <v>0</v>
      </c>
      <c r="E352" s="27"/>
      <c r="F352" s="27">
        <v>0</v>
      </c>
    </row>
    <row r="353" spans="1:6" ht="30">
      <c r="A353" s="83"/>
      <c r="B353" s="83"/>
      <c r="C353" s="34" t="s">
        <v>30</v>
      </c>
      <c r="D353" s="27">
        <v>0</v>
      </c>
      <c r="E353" s="27"/>
      <c r="F353" s="27">
        <v>0</v>
      </c>
    </row>
    <row r="354" spans="1:6" ht="15">
      <c r="A354" s="84"/>
      <c r="B354" s="84"/>
      <c r="C354" s="34" t="s">
        <v>28</v>
      </c>
      <c r="D354" s="27">
        <v>0</v>
      </c>
      <c r="E354" s="27"/>
      <c r="F354" s="27">
        <v>0</v>
      </c>
    </row>
    <row r="355" spans="1:9" s="4" customFormat="1" ht="15" customHeight="1">
      <c r="A355" s="71" t="s">
        <v>47</v>
      </c>
      <c r="B355" s="71" t="s">
        <v>132</v>
      </c>
      <c r="C355" s="61" t="s">
        <v>6</v>
      </c>
      <c r="D355" s="63">
        <f>D356+D357+D358+D359+D360+D361</f>
        <v>2751934</v>
      </c>
      <c r="E355" s="63"/>
      <c r="F355" s="63">
        <f>F356+F357+F358+F359+F361+F360</f>
        <v>2469638.5</v>
      </c>
      <c r="G355" s="14">
        <f>F355/D355*100</f>
        <v>89.74192331647488</v>
      </c>
      <c r="I355" s="17">
        <f>D356+D357+D358+D359+D360+D361</f>
        <v>2751934</v>
      </c>
    </row>
    <row r="356" spans="1:7" s="4" customFormat="1" ht="15" customHeight="1">
      <c r="A356" s="72"/>
      <c r="B356" s="72"/>
      <c r="C356" s="61" t="s">
        <v>195</v>
      </c>
      <c r="D356" s="63">
        <f>D364</f>
        <v>0</v>
      </c>
      <c r="E356" s="63"/>
      <c r="F356" s="63">
        <f>F364</f>
        <v>37795.4</v>
      </c>
      <c r="G356" s="14"/>
    </row>
    <row r="357" spans="1:7" s="4" customFormat="1" ht="14.25">
      <c r="A357" s="72"/>
      <c r="B357" s="80"/>
      <c r="C357" s="61" t="s">
        <v>7</v>
      </c>
      <c r="D357" s="63">
        <f>D363+D370+D376+D382</f>
        <v>655363</v>
      </c>
      <c r="E357" s="63"/>
      <c r="F357" s="63">
        <f>F363+F370+F376+F382</f>
        <v>617567.6</v>
      </c>
      <c r="G357" s="14">
        <f>F357/D357*100</f>
        <v>94.23290603833296</v>
      </c>
    </row>
    <row r="358" spans="1:7" s="4" customFormat="1" ht="21.75" customHeight="1">
      <c r="A358" s="72"/>
      <c r="B358" s="80"/>
      <c r="C358" s="61" t="s">
        <v>8</v>
      </c>
      <c r="D358" s="63">
        <f>D365+D371+D377+D383</f>
        <v>1141610.8</v>
      </c>
      <c r="E358" s="63"/>
      <c r="F358" s="63">
        <f>F365+F371+F377+F383</f>
        <v>1236025.5</v>
      </c>
      <c r="G358" s="14">
        <f>F358/D358*100</f>
        <v>108.27030543158843</v>
      </c>
    </row>
    <row r="359" spans="1:7" s="4" customFormat="1" ht="14.25">
      <c r="A359" s="72"/>
      <c r="B359" s="80"/>
      <c r="C359" s="61" t="s">
        <v>26</v>
      </c>
      <c r="D359" s="63">
        <f>D366+D372+D378+D384</f>
        <v>46688.7</v>
      </c>
      <c r="E359" s="63"/>
      <c r="F359" s="63">
        <f>F366+F372+F378+F384</f>
        <v>37812.7</v>
      </c>
      <c r="G359" s="14">
        <f>F359/D359*100</f>
        <v>80.9889759192267</v>
      </c>
    </row>
    <row r="360" spans="1:10" s="4" customFormat="1" ht="28.5">
      <c r="A360" s="72"/>
      <c r="B360" s="80"/>
      <c r="C360" s="61" t="s">
        <v>30</v>
      </c>
      <c r="D360" s="63">
        <f>D367+D373+D379+D385</f>
        <v>0</v>
      </c>
      <c r="E360" s="63"/>
      <c r="F360" s="63">
        <f>F367+F373+F379+F385</f>
        <v>0</v>
      </c>
      <c r="G360" s="14">
        <v>0</v>
      </c>
      <c r="H360" s="22">
        <f>D356+D357+D358+D359+D360+D361</f>
        <v>2751934</v>
      </c>
      <c r="I360" s="22">
        <f>F356+F357+F358+F359+F360+F361</f>
        <v>2469638.5</v>
      </c>
      <c r="J360" s="3"/>
    </row>
    <row r="361" spans="1:10" s="4" customFormat="1" ht="15">
      <c r="A361" s="73"/>
      <c r="B361" s="81"/>
      <c r="C361" s="61" t="s">
        <v>28</v>
      </c>
      <c r="D361" s="63">
        <f>D368+D374+D380+D386</f>
        <v>908271.5</v>
      </c>
      <c r="E361" s="63"/>
      <c r="F361" s="63">
        <f>F368+F374+F380+F386</f>
        <v>540437.3</v>
      </c>
      <c r="G361" s="14">
        <f>F361/D361*100</f>
        <v>59.50173488874198</v>
      </c>
      <c r="H361" s="22">
        <f>D362+D369+D375+D381+D387</f>
        <v>2751934</v>
      </c>
      <c r="I361" s="22">
        <f>F362+F369+F375+F381+F387</f>
        <v>2469638.5</v>
      </c>
      <c r="J361" s="3"/>
    </row>
    <row r="362" spans="1:9" ht="15" customHeight="1">
      <c r="A362" s="77" t="s">
        <v>29</v>
      </c>
      <c r="B362" s="77" t="s">
        <v>129</v>
      </c>
      <c r="C362" s="34" t="s">
        <v>6</v>
      </c>
      <c r="D362" s="27">
        <f>SUM(D363:D368)</f>
        <v>802875.1000000001</v>
      </c>
      <c r="E362" s="27"/>
      <c r="F362" s="27">
        <f>F363+F364+F365+F366+F367+F368</f>
        <v>949140.4</v>
      </c>
      <c r="H362" s="16">
        <f>D356+D357+D358+D359+D360+D361</f>
        <v>2751934</v>
      </c>
      <c r="I362" s="16">
        <f>F356+F357+F358+F359+F360+F361</f>
        <v>2469638.5</v>
      </c>
    </row>
    <row r="363" spans="1:6" ht="18" customHeight="1">
      <c r="A363" s="78"/>
      <c r="B363" s="78"/>
      <c r="C363" s="34" t="s">
        <v>7</v>
      </c>
      <c r="D363" s="27">
        <v>37795.4</v>
      </c>
      <c r="E363" s="27"/>
      <c r="F363" s="27">
        <v>0</v>
      </c>
    </row>
    <row r="364" spans="1:6" ht="18" customHeight="1">
      <c r="A364" s="78"/>
      <c r="B364" s="78"/>
      <c r="C364" s="34" t="s">
        <v>195</v>
      </c>
      <c r="D364" s="27">
        <v>0</v>
      </c>
      <c r="E364" s="27"/>
      <c r="F364" s="27">
        <v>37795.4</v>
      </c>
    </row>
    <row r="365" spans="1:6" ht="15">
      <c r="A365" s="78"/>
      <c r="B365" s="78"/>
      <c r="C365" s="34" t="s">
        <v>8</v>
      </c>
      <c r="D365" s="27">
        <v>465532.5</v>
      </c>
      <c r="E365" s="27"/>
      <c r="F365" s="27">
        <v>611797.8</v>
      </c>
    </row>
    <row r="366" spans="1:6" ht="15">
      <c r="A366" s="78"/>
      <c r="B366" s="78"/>
      <c r="C366" s="34" t="s">
        <v>26</v>
      </c>
      <c r="D366" s="27">
        <v>46.2</v>
      </c>
      <c r="E366" s="27"/>
      <c r="F366" s="27">
        <v>46.2</v>
      </c>
    </row>
    <row r="367" spans="1:6" ht="30">
      <c r="A367" s="78"/>
      <c r="B367" s="78"/>
      <c r="C367" s="34" t="s">
        <v>30</v>
      </c>
      <c r="D367" s="27">
        <v>0</v>
      </c>
      <c r="E367" s="27"/>
      <c r="F367" s="27">
        <v>0</v>
      </c>
    </row>
    <row r="368" spans="1:6" ht="15">
      <c r="A368" s="79"/>
      <c r="B368" s="79"/>
      <c r="C368" s="34" t="s">
        <v>28</v>
      </c>
      <c r="D368" s="27">
        <v>299501</v>
      </c>
      <c r="E368" s="27"/>
      <c r="F368" s="27">
        <v>299501</v>
      </c>
    </row>
    <row r="369" spans="1:6" ht="15" customHeight="1">
      <c r="A369" s="77" t="s">
        <v>31</v>
      </c>
      <c r="B369" s="77" t="s">
        <v>101</v>
      </c>
      <c r="C369" s="34" t="s">
        <v>6</v>
      </c>
      <c r="D369" s="27">
        <f>SUM(D370:D374)</f>
        <v>385450.9</v>
      </c>
      <c r="E369" s="27"/>
      <c r="F369" s="27">
        <f>SUM(F370:F374)</f>
        <v>311828.4</v>
      </c>
    </row>
    <row r="370" spans="1:6" ht="15">
      <c r="A370" s="78"/>
      <c r="B370" s="78"/>
      <c r="C370" s="34" t="s">
        <v>7</v>
      </c>
      <c r="D370" s="27">
        <v>0</v>
      </c>
      <c r="E370" s="27"/>
      <c r="F370" s="27">
        <v>0</v>
      </c>
    </row>
    <row r="371" spans="1:6" ht="15">
      <c r="A371" s="78"/>
      <c r="B371" s="78"/>
      <c r="C371" s="34" t="s">
        <v>8</v>
      </c>
      <c r="D371" s="27">
        <v>364019.7</v>
      </c>
      <c r="E371" s="27"/>
      <c r="F371" s="27">
        <v>307178.2</v>
      </c>
    </row>
    <row r="372" spans="1:6" ht="15">
      <c r="A372" s="78"/>
      <c r="B372" s="78"/>
      <c r="C372" s="34" t="s">
        <v>26</v>
      </c>
      <c r="D372" s="27">
        <v>13526.2</v>
      </c>
      <c r="E372" s="27"/>
      <c r="F372" s="27">
        <v>4650.2</v>
      </c>
    </row>
    <row r="373" spans="1:6" ht="30">
      <c r="A373" s="78"/>
      <c r="B373" s="78"/>
      <c r="C373" s="34" t="s">
        <v>30</v>
      </c>
      <c r="D373" s="27">
        <v>0</v>
      </c>
      <c r="E373" s="27"/>
      <c r="F373" s="27">
        <v>0</v>
      </c>
    </row>
    <row r="374" spans="1:6" ht="15">
      <c r="A374" s="79"/>
      <c r="B374" s="79"/>
      <c r="C374" s="34" t="s">
        <v>28</v>
      </c>
      <c r="D374" s="27">
        <v>7905</v>
      </c>
      <c r="E374" s="27"/>
      <c r="F374" s="27">
        <v>0</v>
      </c>
    </row>
    <row r="375" spans="1:6" ht="15" customHeight="1">
      <c r="A375" s="77" t="s">
        <v>41</v>
      </c>
      <c r="B375" s="77" t="s">
        <v>130</v>
      </c>
      <c r="C375" s="34" t="s">
        <v>6</v>
      </c>
      <c r="D375" s="27">
        <f>SUM(D376:D380)</f>
        <v>955878.6</v>
      </c>
      <c r="E375" s="27"/>
      <c r="F375" s="27">
        <f>SUM(F376:F380)</f>
        <v>804582.2</v>
      </c>
    </row>
    <row r="376" spans="1:6" ht="15">
      <c r="A376" s="78"/>
      <c r="B376" s="78"/>
      <c r="C376" s="34" t="s">
        <v>7</v>
      </c>
      <c r="D376" s="27">
        <v>617567.6</v>
      </c>
      <c r="E376" s="27"/>
      <c r="F376" s="27">
        <v>617567.6</v>
      </c>
    </row>
    <row r="377" spans="1:6" ht="15">
      <c r="A377" s="78"/>
      <c r="B377" s="78"/>
      <c r="C377" s="34" t="s">
        <v>8</v>
      </c>
      <c r="D377" s="27">
        <v>198310.4</v>
      </c>
      <c r="E377" s="27"/>
      <c r="F377" s="27">
        <v>181731.9</v>
      </c>
    </row>
    <row r="378" spans="1:6" ht="15">
      <c r="A378" s="78"/>
      <c r="B378" s="78"/>
      <c r="C378" s="34" t="s">
        <v>26</v>
      </c>
      <c r="D378" s="27">
        <v>5282.7</v>
      </c>
      <c r="E378" s="27"/>
      <c r="F378" s="27">
        <v>5282.7</v>
      </c>
    </row>
    <row r="379" spans="1:6" ht="30">
      <c r="A379" s="78"/>
      <c r="B379" s="78"/>
      <c r="C379" s="34" t="s">
        <v>30</v>
      </c>
      <c r="D379" s="27">
        <v>0</v>
      </c>
      <c r="E379" s="27"/>
      <c r="F379" s="27">
        <v>0</v>
      </c>
    </row>
    <row r="380" spans="1:6" ht="15">
      <c r="A380" s="79"/>
      <c r="B380" s="79"/>
      <c r="C380" s="34" t="s">
        <v>28</v>
      </c>
      <c r="D380" s="27">
        <v>134717.9</v>
      </c>
      <c r="E380" s="27"/>
      <c r="F380" s="27">
        <v>0</v>
      </c>
    </row>
    <row r="381" spans="1:6" ht="15">
      <c r="A381" s="77" t="s">
        <v>102</v>
      </c>
      <c r="B381" s="77" t="s">
        <v>131</v>
      </c>
      <c r="C381" s="34" t="s">
        <v>6</v>
      </c>
      <c r="D381" s="27">
        <f>SUM(D382:D386)</f>
        <v>607729.3999999999</v>
      </c>
      <c r="E381" s="27"/>
      <c r="F381" s="27">
        <f>SUM(F382:F386)</f>
        <v>404087.5</v>
      </c>
    </row>
    <row r="382" spans="1:6" ht="15">
      <c r="A382" s="78"/>
      <c r="B382" s="78"/>
      <c r="C382" s="34" t="s">
        <v>7</v>
      </c>
      <c r="D382" s="27">
        <v>0</v>
      </c>
      <c r="E382" s="27"/>
      <c r="F382" s="27">
        <v>0</v>
      </c>
    </row>
    <row r="383" spans="1:6" ht="15">
      <c r="A383" s="78"/>
      <c r="B383" s="78"/>
      <c r="C383" s="34" t="s">
        <v>8</v>
      </c>
      <c r="D383" s="27">
        <v>113748.2</v>
      </c>
      <c r="E383" s="27"/>
      <c r="F383" s="27">
        <v>135317.6</v>
      </c>
    </row>
    <row r="384" spans="1:6" ht="15">
      <c r="A384" s="78"/>
      <c r="B384" s="78"/>
      <c r="C384" s="34" t="s">
        <v>26</v>
      </c>
      <c r="D384" s="27">
        <v>27833.6</v>
      </c>
      <c r="E384" s="27"/>
      <c r="F384" s="27">
        <v>27833.6</v>
      </c>
    </row>
    <row r="385" spans="1:6" ht="30">
      <c r="A385" s="78"/>
      <c r="B385" s="78"/>
      <c r="C385" s="34" t="s">
        <v>30</v>
      </c>
      <c r="D385" s="27">
        <v>0</v>
      </c>
      <c r="E385" s="27"/>
      <c r="F385" s="27">
        <v>0</v>
      </c>
    </row>
    <row r="386" spans="1:6" ht="15">
      <c r="A386" s="79"/>
      <c r="B386" s="79"/>
      <c r="C386" s="34" t="s">
        <v>28</v>
      </c>
      <c r="D386" s="27">
        <v>466147.6</v>
      </c>
      <c r="E386" s="27"/>
      <c r="F386" s="27">
        <v>240936.3</v>
      </c>
    </row>
    <row r="387" spans="1:6" ht="15">
      <c r="A387" s="77" t="s">
        <v>185</v>
      </c>
      <c r="B387" s="77" t="s">
        <v>186</v>
      </c>
      <c r="C387" s="34" t="s">
        <v>6</v>
      </c>
      <c r="D387" s="27">
        <v>0</v>
      </c>
      <c r="E387" s="27"/>
      <c r="F387" s="27">
        <v>0</v>
      </c>
    </row>
    <row r="388" spans="1:6" ht="15">
      <c r="A388" s="78"/>
      <c r="B388" s="78"/>
      <c r="C388" s="34" t="s">
        <v>7</v>
      </c>
      <c r="D388" s="27">
        <v>0</v>
      </c>
      <c r="E388" s="27"/>
      <c r="F388" s="27">
        <v>0</v>
      </c>
    </row>
    <row r="389" spans="1:6" ht="15">
      <c r="A389" s="78"/>
      <c r="B389" s="78"/>
      <c r="C389" s="34" t="s">
        <v>8</v>
      </c>
      <c r="D389" s="27">
        <v>0</v>
      </c>
      <c r="E389" s="27"/>
      <c r="F389" s="27">
        <v>0</v>
      </c>
    </row>
    <row r="390" spans="1:6" ht="15">
      <c r="A390" s="78"/>
      <c r="B390" s="78"/>
      <c r="C390" s="34" t="s">
        <v>26</v>
      </c>
      <c r="D390" s="27">
        <v>0</v>
      </c>
      <c r="E390" s="27"/>
      <c r="F390" s="27">
        <v>0</v>
      </c>
    </row>
    <row r="391" spans="1:6" ht="30">
      <c r="A391" s="78"/>
      <c r="B391" s="78"/>
      <c r="C391" s="34" t="s">
        <v>30</v>
      </c>
      <c r="D391" s="27">
        <v>0</v>
      </c>
      <c r="E391" s="27"/>
      <c r="F391" s="27">
        <v>0</v>
      </c>
    </row>
    <row r="392" spans="1:6" ht="15">
      <c r="A392" s="79"/>
      <c r="B392" s="79"/>
      <c r="C392" s="34" t="s">
        <v>28</v>
      </c>
      <c r="D392" s="27">
        <v>0</v>
      </c>
      <c r="E392" s="27"/>
      <c r="F392" s="27">
        <v>0</v>
      </c>
    </row>
    <row r="393" spans="1:9" s="4" customFormat="1" ht="15" customHeight="1">
      <c r="A393" s="71" t="s">
        <v>47</v>
      </c>
      <c r="B393" s="71" t="s">
        <v>197</v>
      </c>
      <c r="C393" s="61" t="s">
        <v>6</v>
      </c>
      <c r="D393" s="63">
        <f aca="true" t="shared" si="3" ref="D393:D398">D399+D405</f>
        <v>2132442.7</v>
      </c>
      <c r="E393" s="63"/>
      <c r="F393" s="63">
        <f>F394+F395+F396+F397+F398</f>
        <v>2117779</v>
      </c>
      <c r="G393" s="11">
        <f>F393/D393*100</f>
        <v>99.31235198019623</v>
      </c>
      <c r="I393" s="17">
        <f>D394+D395+D396+D397+D398</f>
        <v>2132442.7</v>
      </c>
    </row>
    <row r="394" spans="1:7" s="4" customFormat="1" ht="14.25">
      <c r="A394" s="72"/>
      <c r="B394" s="80"/>
      <c r="C394" s="61" t="s">
        <v>7</v>
      </c>
      <c r="D394" s="63">
        <f t="shared" si="3"/>
        <v>466917.5</v>
      </c>
      <c r="E394" s="63"/>
      <c r="F394" s="63">
        <f>F400+F406</f>
        <v>466868.3</v>
      </c>
      <c r="G394" s="11">
        <f>F394/D394*100</f>
        <v>99.9894628065986</v>
      </c>
    </row>
    <row r="395" spans="1:7" s="4" customFormat="1" ht="21.75" customHeight="1">
      <c r="A395" s="72"/>
      <c r="B395" s="80"/>
      <c r="C395" s="61" t="s">
        <v>8</v>
      </c>
      <c r="D395" s="63">
        <f t="shared" si="3"/>
        <v>1464483.8</v>
      </c>
      <c r="E395" s="63"/>
      <c r="F395" s="63">
        <f>F401+F407</f>
        <v>1449869.3</v>
      </c>
      <c r="G395" s="11">
        <f>F395/D395*100</f>
        <v>99.0020715831749</v>
      </c>
    </row>
    <row r="396" spans="1:7" s="4" customFormat="1" ht="14.25">
      <c r="A396" s="72"/>
      <c r="B396" s="80"/>
      <c r="C396" s="61" t="s">
        <v>26</v>
      </c>
      <c r="D396" s="63">
        <f t="shared" si="3"/>
        <v>109641.4</v>
      </c>
      <c r="E396" s="63"/>
      <c r="F396" s="63">
        <f>F402+F408+F414</f>
        <v>109641.4</v>
      </c>
      <c r="G396" s="11">
        <f>F396/D396*100</f>
        <v>100</v>
      </c>
    </row>
    <row r="397" spans="1:7" s="4" customFormat="1" ht="28.5">
      <c r="A397" s="72"/>
      <c r="B397" s="80"/>
      <c r="C397" s="61" t="s">
        <v>30</v>
      </c>
      <c r="D397" s="63">
        <f t="shared" si="3"/>
        <v>0</v>
      </c>
      <c r="E397" s="63"/>
      <c r="F397" s="63">
        <f>F403+F409</f>
        <v>0</v>
      </c>
      <c r="G397" s="11">
        <v>0</v>
      </c>
    </row>
    <row r="398" spans="1:7" s="4" customFormat="1" ht="14.25">
      <c r="A398" s="73"/>
      <c r="B398" s="81"/>
      <c r="C398" s="61" t="s">
        <v>28</v>
      </c>
      <c r="D398" s="63">
        <f t="shared" si="3"/>
        <v>91400</v>
      </c>
      <c r="E398" s="63"/>
      <c r="F398" s="63">
        <f>F404+F410+F415</f>
        <v>91400</v>
      </c>
      <c r="G398" s="11">
        <f>F398/D398*100</f>
        <v>100</v>
      </c>
    </row>
    <row r="399" spans="1:6" ht="15" customHeight="1">
      <c r="A399" s="77" t="s">
        <v>36</v>
      </c>
      <c r="B399" s="77" t="s">
        <v>84</v>
      </c>
      <c r="C399" s="34" t="s">
        <v>6</v>
      </c>
      <c r="D399" s="27">
        <f>D400+D401+D402+D403+D404</f>
        <v>2029142.7</v>
      </c>
      <c r="E399" s="27"/>
      <c r="F399" s="27">
        <f>F400+F401+F402+F403+F404</f>
        <v>2014479</v>
      </c>
    </row>
    <row r="400" spans="1:9" ht="15">
      <c r="A400" s="78"/>
      <c r="B400" s="78"/>
      <c r="C400" s="34" t="s">
        <v>7</v>
      </c>
      <c r="D400" s="27">
        <v>466917.5</v>
      </c>
      <c r="E400" s="27"/>
      <c r="F400" s="27">
        <v>466868.3</v>
      </c>
      <c r="H400" s="16">
        <f>D394+D395+D396+D397+D398</f>
        <v>2132442.7</v>
      </c>
      <c r="I400" s="16">
        <f>F394+F395+F396+F397+F398</f>
        <v>2117779</v>
      </c>
    </row>
    <row r="401" spans="1:9" ht="15">
      <c r="A401" s="78"/>
      <c r="B401" s="78"/>
      <c r="C401" s="34" t="s">
        <v>8</v>
      </c>
      <c r="D401" s="27">
        <v>1464483.8</v>
      </c>
      <c r="E401" s="27"/>
      <c r="F401" s="27">
        <v>1449869.3</v>
      </c>
      <c r="H401" s="16">
        <f>D399+D405+D411</f>
        <v>2132442.7</v>
      </c>
      <c r="I401" s="16">
        <f>F399+F405+F411</f>
        <v>2117779</v>
      </c>
    </row>
    <row r="402" spans="1:9" ht="15">
      <c r="A402" s="78"/>
      <c r="B402" s="78"/>
      <c r="C402" s="34" t="s">
        <v>26</v>
      </c>
      <c r="D402" s="27">
        <v>97741.4</v>
      </c>
      <c r="E402" s="27"/>
      <c r="F402" s="27">
        <v>97741.4</v>
      </c>
      <c r="H402" s="16">
        <f>D394+D395+D396+D397+D398</f>
        <v>2132442.7</v>
      </c>
      <c r="I402" s="16">
        <f>F394+F395+F396+F397+F398</f>
        <v>2117779</v>
      </c>
    </row>
    <row r="403" spans="1:6" ht="30">
      <c r="A403" s="78"/>
      <c r="B403" s="78"/>
      <c r="C403" s="34" t="s">
        <v>30</v>
      </c>
      <c r="D403" s="27">
        <v>0</v>
      </c>
      <c r="E403" s="27"/>
      <c r="F403" s="27">
        <v>0</v>
      </c>
    </row>
    <row r="404" spans="1:6" ht="15">
      <c r="A404" s="79"/>
      <c r="B404" s="79"/>
      <c r="C404" s="34" t="s">
        <v>28</v>
      </c>
      <c r="D404" s="27">
        <v>0</v>
      </c>
      <c r="E404" s="27"/>
      <c r="F404" s="27"/>
    </row>
    <row r="405" spans="1:6" ht="15" customHeight="1">
      <c r="A405" s="77" t="s">
        <v>31</v>
      </c>
      <c r="B405" s="77" t="s">
        <v>49</v>
      </c>
      <c r="C405" s="34" t="s">
        <v>6</v>
      </c>
      <c r="D405" s="27">
        <f>D408+D410</f>
        <v>103300</v>
      </c>
      <c r="E405" s="27"/>
      <c r="F405" s="27">
        <f>F408+F410</f>
        <v>103300</v>
      </c>
    </row>
    <row r="406" spans="1:6" ht="15">
      <c r="A406" s="78"/>
      <c r="B406" s="78"/>
      <c r="C406" s="34" t="s">
        <v>7</v>
      </c>
      <c r="D406" s="27">
        <v>0</v>
      </c>
      <c r="E406" s="27"/>
      <c r="F406" s="27">
        <v>0</v>
      </c>
    </row>
    <row r="407" spans="1:6" ht="15">
      <c r="A407" s="78"/>
      <c r="B407" s="78"/>
      <c r="C407" s="34" t="s">
        <v>8</v>
      </c>
      <c r="D407" s="27">
        <v>0</v>
      </c>
      <c r="E407" s="27"/>
      <c r="F407" s="27">
        <v>0</v>
      </c>
    </row>
    <row r="408" spans="1:6" ht="15">
      <c r="A408" s="78"/>
      <c r="B408" s="78"/>
      <c r="C408" s="34" t="s">
        <v>26</v>
      </c>
      <c r="D408" s="27">
        <v>11900</v>
      </c>
      <c r="E408" s="27"/>
      <c r="F408" s="27">
        <v>11900</v>
      </c>
    </row>
    <row r="409" spans="1:6" ht="30">
      <c r="A409" s="78"/>
      <c r="B409" s="78"/>
      <c r="C409" s="34" t="s">
        <v>30</v>
      </c>
      <c r="D409" s="27">
        <v>0</v>
      </c>
      <c r="E409" s="27"/>
      <c r="F409" s="27">
        <v>0</v>
      </c>
    </row>
    <row r="410" spans="1:6" ht="15">
      <c r="A410" s="79"/>
      <c r="B410" s="79"/>
      <c r="C410" s="34" t="s">
        <v>28</v>
      </c>
      <c r="D410" s="27">
        <v>91400</v>
      </c>
      <c r="E410" s="27"/>
      <c r="F410" s="27">
        <v>91400</v>
      </c>
    </row>
    <row r="411" spans="1:6" ht="18" customHeight="1">
      <c r="A411" s="77" t="s">
        <v>41</v>
      </c>
      <c r="B411" s="77" t="s">
        <v>187</v>
      </c>
      <c r="C411" s="43" t="s">
        <v>6</v>
      </c>
      <c r="D411" s="27">
        <v>0</v>
      </c>
      <c r="E411" s="27"/>
      <c r="F411" s="27">
        <v>0</v>
      </c>
    </row>
    <row r="412" spans="1:6" ht="15">
      <c r="A412" s="78"/>
      <c r="B412" s="78"/>
      <c r="C412" s="44" t="s">
        <v>7</v>
      </c>
      <c r="D412" s="27">
        <v>0</v>
      </c>
      <c r="E412" s="27"/>
      <c r="F412" s="27">
        <v>0</v>
      </c>
    </row>
    <row r="413" spans="1:6" ht="15">
      <c r="A413" s="78"/>
      <c r="B413" s="78"/>
      <c r="C413" s="44" t="s">
        <v>8</v>
      </c>
      <c r="D413" s="27">
        <v>0</v>
      </c>
      <c r="E413" s="27"/>
      <c r="F413" s="27">
        <v>0</v>
      </c>
    </row>
    <row r="414" spans="1:6" ht="15">
      <c r="A414" s="78"/>
      <c r="B414" s="78"/>
      <c r="C414" s="44" t="s">
        <v>26</v>
      </c>
      <c r="D414" s="27">
        <v>0</v>
      </c>
      <c r="E414" s="27"/>
      <c r="F414" s="27">
        <v>0</v>
      </c>
    </row>
    <row r="415" spans="1:6" ht="21" customHeight="1">
      <c r="A415" s="79"/>
      <c r="B415" s="79"/>
      <c r="C415" s="44" t="s">
        <v>28</v>
      </c>
      <c r="D415" s="27">
        <v>0</v>
      </c>
      <c r="E415" s="27"/>
      <c r="F415" s="27">
        <v>0</v>
      </c>
    </row>
    <row r="416" spans="1:9" s="6" customFormat="1" ht="15" customHeight="1">
      <c r="A416" s="103" t="s">
        <v>47</v>
      </c>
      <c r="B416" s="103" t="s">
        <v>133</v>
      </c>
      <c r="C416" s="64" t="s">
        <v>6</v>
      </c>
      <c r="D416" s="63">
        <f>D417+D418+D419+D420</f>
        <v>8069389.6</v>
      </c>
      <c r="E416" s="63"/>
      <c r="F416" s="63">
        <f>F417+F418+F419+F420</f>
        <v>7502262.6</v>
      </c>
      <c r="G416" s="11">
        <f>F416/D416*100</f>
        <v>92.97187237061895</v>
      </c>
      <c r="I416" s="20"/>
    </row>
    <row r="417" spans="1:9" s="6" customFormat="1" ht="15">
      <c r="A417" s="104"/>
      <c r="B417" s="104"/>
      <c r="C417" s="65" t="s">
        <v>7</v>
      </c>
      <c r="D417" s="63">
        <f>D422+D427+D432+D437+D442</f>
        <v>1767463.5</v>
      </c>
      <c r="E417" s="63"/>
      <c r="F417" s="63">
        <f>F422+F427+F432+F437+F442</f>
        <v>1696183.5</v>
      </c>
      <c r="G417" s="11">
        <f>F417/D417*100</f>
        <v>95.96710200804712</v>
      </c>
      <c r="H417" s="26">
        <f>D417+D418+D419+D420</f>
        <v>8069389.6</v>
      </c>
      <c r="I417" s="26">
        <f>F417+F418+F419+F420</f>
        <v>7502262.6</v>
      </c>
    </row>
    <row r="418" spans="1:9" s="6" customFormat="1" ht="18.75" customHeight="1">
      <c r="A418" s="104"/>
      <c r="B418" s="104"/>
      <c r="C418" s="65" t="s">
        <v>8</v>
      </c>
      <c r="D418" s="63">
        <f>D423+D428+D433+D438+D443</f>
        <v>5449315.3</v>
      </c>
      <c r="E418" s="63"/>
      <c r="F418" s="63">
        <f>F423+F428+F433+F438+F443</f>
        <v>5379199.399999999</v>
      </c>
      <c r="G418" s="11">
        <f>F418/D418*100</f>
        <v>98.71330807376846</v>
      </c>
      <c r="H418" s="26">
        <f>D421+D426+D431+D436+D441</f>
        <v>8069389.6</v>
      </c>
      <c r="I418" s="26">
        <f>F421+F426+F431+F436+F441</f>
        <v>7502262.6</v>
      </c>
    </row>
    <row r="419" spans="1:9" s="6" customFormat="1" ht="15">
      <c r="A419" s="104"/>
      <c r="B419" s="104"/>
      <c r="C419" s="65" t="s">
        <v>26</v>
      </c>
      <c r="D419" s="63">
        <f>D424+D429+D434+D439+D444</f>
        <v>414210.8</v>
      </c>
      <c r="E419" s="63"/>
      <c r="F419" s="63">
        <f>F424+F429+F434+F439+F444</f>
        <v>426879.69999999995</v>
      </c>
      <c r="G419" s="11">
        <f>F419/D419*100</f>
        <v>103.05856341746762</v>
      </c>
      <c r="H419" s="26">
        <f>D417+D418+D419+D420</f>
        <v>8069389.6</v>
      </c>
      <c r="I419" s="26">
        <f>F417+F418+F419+F420</f>
        <v>7502262.6</v>
      </c>
    </row>
    <row r="420" spans="1:7" s="6" customFormat="1" ht="15">
      <c r="A420" s="104"/>
      <c r="B420" s="104"/>
      <c r="C420" s="65" t="s">
        <v>28</v>
      </c>
      <c r="D420" s="63">
        <f>D425+D430+D435+D440+D445</f>
        <v>438400</v>
      </c>
      <c r="E420" s="63"/>
      <c r="F420" s="63">
        <f>F425+F430+F435+F440+F445</f>
        <v>0</v>
      </c>
      <c r="G420" s="11">
        <f>F420/D420*100</f>
        <v>0</v>
      </c>
    </row>
    <row r="421" spans="1:6" ht="15" customHeight="1">
      <c r="A421" s="95" t="s">
        <v>29</v>
      </c>
      <c r="B421" s="95" t="s">
        <v>50</v>
      </c>
      <c r="C421" s="32" t="s">
        <v>6</v>
      </c>
      <c r="D421" s="27">
        <f>D422+D423+D424+D425</f>
        <v>7098732.9</v>
      </c>
      <c r="E421" s="27"/>
      <c r="F421" s="27">
        <f>F422+F423+F424+F425</f>
        <v>7092690.199999999</v>
      </c>
    </row>
    <row r="422" spans="1:6" ht="15">
      <c r="A422" s="105"/>
      <c r="B422" s="95"/>
      <c r="C422" s="45" t="s">
        <v>7</v>
      </c>
      <c r="D422" s="27">
        <v>1643189.5</v>
      </c>
      <c r="E422" s="27"/>
      <c r="F422" s="27">
        <v>1643189.5</v>
      </c>
    </row>
    <row r="423" spans="1:6" ht="15">
      <c r="A423" s="105"/>
      <c r="B423" s="95"/>
      <c r="C423" s="45" t="s">
        <v>8</v>
      </c>
      <c r="D423" s="27">
        <v>5067783.2</v>
      </c>
      <c r="E423" s="27"/>
      <c r="F423" s="27">
        <v>5030567.1</v>
      </c>
    </row>
    <row r="424" spans="1:6" ht="15">
      <c r="A424" s="105"/>
      <c r="B424" s="95"/>
      <c r="C424" s="45" t="s">
        <v>26</v>
      </c>
      <c r="D424" s="27">
        <v>387760.2</v>
      </c>
      <c r="E424" s="27"/>
      <c r="F424" s="27">
        <v>418933.6</v>
      </c>
    </row>
    <row r="425" spans="1:6" ht="15">
      <c r="A425" s="105"/>
      <c r="B425" s="95"/>
      <c r="C425" s="45" t="s">
        <v>28</v>
      </c>
      <c r="D425" s="27">
        <v>0</v>
      </c>
      <c r="E425" s="27"/>
      <c r="F425" s="27">
        <v>0</v>
      </c>
    </row>
    <row r="426" spans="1:6" ht="15">
      <c r="A426" s="95" t="s">
        <v>12</v>
      </c>
      <c r="B426" s="95" t="s">
        <v>51</v>
      </c>
      <c r="C426" s="32" t="s">
        <v>6</v>
      </c>
      <c r="D426" s="27">
        <f>D427+D428+D429+D430</f>
        <v>374022.6</v>
      </c>
      <c r="E426" s="27"/>
      <c r="F426" s="27">
        <f>F427+F428+F429+F430</f>
        <v>323950.39999999997</v>
      </c>
    </row>
    <row r="427" spans="1:6" ht="15">
      <c r="A427" s="106"/>
      <c r="B427" s="88"/>
      <c r="C427" s="45" t="s">
        <v>7</v>
      </c>
      <c r="D427" s="27">
        <v>0</v>
      </c>
      <c r="E427" s="27"/>
      <c r="F427" s="27">
        <v>0</v>
      </c>
    </row>
    <row r="428" spans="1:6" ht="15">
      <c r="A428" s="106"/>
      <c r="B428" s="88"/>
      <c r="C428" s="45" t="s">
        <v>8</v>
      </c>
      <c r="D428" s="27">
        <v>347572</v>
      </c>
      <c r="E428" s="27"/>
      <c r="F428" s="27">
        <v>316004.3</v>
      </c>
    </row>
    <row r="429" spans="1:6" ht="15">
      <c r="A429" s="106"/>
      <c r="B429" s="88"/>
      <c r="C429" s="45" t="s">
        <v>26</v>
      </c>
      <c r="D429" s="27">
        <v>26450.6</v>
      </c>
      <c r="E429" s="27"/>
      <c r="F429" s="27">
        <v>7946.1</v>
      </c>
    </row>
    <row r="430" spans="1:6" ht="15">
      <c r="A430" s="106"/>
      <c r="B430" s="88"/>
      <c r="C430" s="45" t="s">
        <v>28</v>
      </c>
      <c r="D430" s="27">
        <v>0</v>
      </c>
      <c r="E430" s="27"/>
      <c r="F430" s="27">
        <v>0</v>
      </c>
    </row>
    <row r="431" spans="1:6" ht="15" customHeight="1">
      <c r="A431" s="95" t="s">
        <v>32</v>
      </c>
      <c r="B431" s="95" t="s">
        <v>177</v>
      </c>
      <c r="C431" s="32" t="s">
        <v>6</v>
      </c>
      <c r="D431" s="27">
        <f>D432+D433+D434+D435</f>
        <v>5523</v>
      </c>
      <c r="E431" s="27"/>
      <c r="F431" s="27">
        <f>F432+F433+F434+F435</f>
        <v>5517.3</v>
      </c>
    </row>
    <row r="432" spans="1:6" ht="15">
      <c r="A432" s="105"/>
      <c r="B432" s="95"/>
      <c r="C432" s="45" t="s">
        <v>7</v>
      </c>
      <c r="D432" s="27">
        <v>0</v>
      </c>
      <c r="E432" s="27"/>
      <c r="F432" s="27">
        <v>0</v>
      </c>
    </row>
    <row r="433" spans="1:6" ht="15">
      <c r="A433" s="105"/>
      <c r="B433" s="95"/>
      <c r="C433" s="45" t="s">
        <v>8</v>
      </c>
      <c r="D433" s="27">
        <v>5523</v>
      </c>
      <c r="E433" s="27"/>
      <c r="F433" s="27">
        <v>5517.3</v>
      </c>
    </row>
    <row r="434" spans="1:6" ht="15">
      <c r="A434" s="105"/>
      <c r="B434" s="95"/>
      <c r="C434" s="45" t="s">
        <v>26</v>
      </c>
      <c r="D434" s="27">
        <v>0</v>
      </c>
      <c r="E434" s="27"/>
      <c r="F434" s="27">
        <v>0</v>
      </c>
    </row>
    <row r="435" spans="1:6" ht="15">
      <c r="A435" s="105"/>
      <c r="B435" s="95"/>
      <c r="C435" s="45" t="s">
        <v>28</v>
      </c>
      <c r="D435" s="27">
        <v>0</v>
      </c>
      <c r="E435" s="27"/>
      <c r="F435" s="27">
        <v>0</v>
      </c>
    </row>
    <row r="436" spans="1:6" ht="15" customHeight="1">
      <c r="A436" s="95" t="s">
        <v>15</v>
      </c>
      <c r="B436" s="95" t="s">
        <v>52</v>
      </c>
      <c r="C436" s="32" t="s">
        <v>6</v>
      </c>
      <c r="D436" s="27">
        <f>D437+D438+D439+D440</f>
        <v>563929.3</v>
      </c>
      <c r="E436" s="27"/>
      <c r="F436" s="27">
        <f>F437+F438+F439+F440</f>
        <v>53529.3</v>
      </c>
    </row>
    <row r="437" spans="1:6" ht="15">
      <c r="A437" s="105"/>
      <c r="B437" s="95"/>
      <c r="C437" s="45" t="s">
        <v>7</v>
      </c>
      <c r="D437" s="27">
        <v>124274</v>
      </c>
      <c r="E437" s="27"/>
      <c r="F437" s="27">
        <v>52994</v>
      </c>
    </row>
    <row r="438" spans="1:6" ht="15">
      <c r="A438" s="105"/>
      <c r="B438" s="95"/>
      <c r="C438" s="45" t="s">
        <v>8</v>
      </c>
      <c r="D438" s="27">
        <v>1255.3</v>
      </c>
      <c r="E438" s="27"/>
      <c r="F438" s="27">
        <v>535.3</v>
      </c>
    </row>
    <row r="439" spans="1:6" ht="15">
      <c r="A439" s="105"/>
      <c r="B439" s="95"/>
      <c r="C439" s="45" t="s">
        <v>26</v>
      </c>
      <c r="D439" s="27">
        <v>0</v>
      </c>
      <c r="E439" s="27"/>
      <c r="F439" s="27">
        <v>0</v>
      </c>
    </row>
    <row r="440" spans="1:6" ht="15">
      <c r="A440" s="105"/>
      <c r="B440" s="95"/>
      <c r="C440" s="45" t="s">
        <v>28</v>
      </c>
      <c r="D440" s="27">
        <v>438400</v>
      </c>
      <c r="E440" s="27"/>
      <c r="F440" s="27">
        <v>0</v>
      </c>
    </row>
    <row r="441" spans="1:6" ht="15" customHeight="1">
      <c r="A441" s="95" t="s">
        <v>17</v>
      </c>
      <c r="B441" s="95" t="s">
        <v>53</v>
      </c>
      <c r="C441" s="32" t="s">
        <v>6</v>
      </c>
      <c r="D441" s="27">
        <f>D443+D442</f>
        <v>27181.8</v>
      </c>
      <c r="E441" s="27"/>
      <c r="F441" s="27">
        <f>F443</f>
        <v>26575.4</v>
      </c>
    </row>
    <row r="442" spans="1:6" ht="15">
      <c r="A442" s="95"/>
      <c r="B442" s="95"/>
      <c r="C442" s="45" t="s">
        <v>7</v>
      </c>
      <c r="D442" s="27">
        <v>0</v>
      </c>
      <c r="E442" s="27"/>
      <c r="F442" s="27">
        <v>0</v>
      </c>
    </row>
    <row r="443" spans="1:6" ht="15">
      <c r="A443" s="105"/>
      <c r="B443" s="105"/>
      <c r="C443" s="45" t="s">
        <v>8</v>
      </c>
      <c r="D443" s="27">
        <v>27181.8</v>
      </c>
      <c r="E443" s="27"/>
      <c r="F443" s="27">
        <v>26575.4</v>
      </c>
    </row>
    <row r="444" spans="1:6" ht="15">
      <c r="A444" s="106"/>
      <c r="B444" s="106"/>
      <c r="C444" s="45" t="s">
        <v>26</v>
      </c>
      <c r="D444" s="27">
        <v>0</v>
      </c>
      <c r="E444" s="27"/>
      <c r="F444" s="27">
        <v>0</v>
      </c>
    </row>
    <row r="445" spans="1:6" ht="15">
      <c r="A445" s="106"/>
      <c r="B445" s="106"/>
      <c r="C445" s="45" t="s">
        <v>28</v>
      </c>
      <c r="D445" s="27">
        <v>0</v>
      </c>
      <c r="E445" s="27"/>
      <c r="F445" s="27">
        <v>0</v>
      </c>
    </row>
    <row r="446" spans="1:9" s="5" customFormat="1" ht="15" customHeight="1">
      <c r="A446" s="71" t="s">
        <v>47</v>
      </c>
      <c r="B446" s="71" t="s">
        <v>88</v>
      </c>
      <c r="C446" s="64" t="s">
        <v>6</v>
      </c>
      <c r="D446" s="63">
        <f>D447+D448+D449+D450+D451</f>
        <v>701715.4</v>
      </c>
      <c r="E446" s="63"/>
      <c r="F446" s="63">
        <f>F447+F448+F449+F450+F451</f>
        <v>680679.67</v>
      </c>
      <c r="G446" s="13">
        <f>F446/D446*100</f>
        <v>97.00224193455068</v>
      </c>
      <c r="I446" s="18">
        <f>D447+D448+D449+D450+D451</f>
        <v>701715.4</v>
      </c>
    </row>
    <row r="447" spans="1:7" s="5" customFormat="1" ht="14.25">
      <c r="A447" s="72"/>
      <c r="B447" s="72"/>
      <c r="C447" s="65" t="s">
        <v>7</v>
      </c>
      <c r="D447" s="63">
        <f>D453+D459+D465+D471+D477+D483+D489+D495</f>
        <v>469736.1</v>
      </c>
      <c r="E447" s="63"/>
      <c r="F447" s="63">
        <f>F453+F459+F465+F471+F477+F483+F489+F495</f>
        <v>466363.07</v>
      </c>
      <c r="G447" s="13">
        <f>F447/D447*100</f>
        <v>99.28193085436696</v>
      </c>
    </row>
    <row r="448" spans="1:7" s="5" customFormat="1" ht="18.75" customHeight="1">
      <c r="A448" s="72"/>
      <c r="B448" s="72"/>
      <c r="C448" s="65" t="s">
        <v>8</v>
      </c>
      <c r="D448" s="63">
        <f>D454+D460+D466+D472+D478+D484+D490+D496</f>
        <v>216409.9</v>
      </c>
      <c r="E448" s="63"/>
      <c r="F448" s="63">
        <f>F454+F460+F466+F472+F478+F484+F490+F496</f>
        <v>201275.30000000002</v>
      </c>
      <c r="G448" s="13">
        <f>F448/D448*100</f>
        <v>93.00651217897149</v>
      </c>
    </row>
    <row r="449" spans="1:7" s="5" customFormat="1" ht="14.25">
      <c r="A449" s="72"/>
      <c r="B449" s="72"/>
      <c r="C449" s="65" t="s">
        <v>26</v>
      </c>
      <c r="D449" s="63">
        <f>D455+D461+D467+D473+D479+D485+D491+D497</f>
        <v>3069.4</v>
      </c>
      <c r="E449" s="63"/>
      <c r="F449" s="63">
        <f>F455+F461+F467+F473+F479+F485+F491+F497</f>
        <v>2144.8</v>
      </c>
      <c r="G449" s="13">
        <f>F449/D449*100</f>
        <v>69.87684889554963</v>
      </c>
    </row>
    <row r="450" spans="1:9" s="5" customFormat="1" ht="28.5">
      <c r="A450" s="72"/>
      <c r="B450" s="72"/>
      <c r="C450" s="65" t="s">
        <v>30</v>
      </c>
      <c r="D450" s="63">
        <f>D456+D462+D468+D474+D480+D486+D492+D498</f>
        <v>0</v>
      </c>
      <c r="E450" s="63"/>
      <c r="F450" s="63">
        <f>F456+F462+F468+F474+F480+F486+F492+F498</f>
        <v>0</v>
      </c>
      <c r="G450" s="13">
        <v>0</v>
      </c>
      <c r="H450" s="24">
        <f>D447+D448+D449+D450+D451</f>
        <v>701715.4</v>
      </c>
      <c r="I450" s="24">
        <f>F447+F448+F449+F450+F451</f>
        <v>680679.67</v>
      </c>
    </row>
    <row r="451" spans="1:9" s="5" customFormat="1" ht="15">
      <c r="A451" s="73"/>
      <c r="B451" s="73"/>
      <c r="C451" s="64" t="s">
        <v>28</v>
      </c>
      <c r="D451" s="63">
        <f>D457+D463+D469+D475+D481+D487+D493+D499</f>
        <v>12500</v>
      </c>
      <c r="E451" s="63"/>
      <c r="F451" s="63">
        <f>F457+F463+F469+F475+F481+F487+F493+F499</f>
        <v>10896.5</v>
      </c>
      <c r="G451" s="13">
        <f>F451/D451*100</f>
        <v>87.17200000000001</v>
      </c>
      <c r="H451" s="24">
        <f>D452+D458+D464+D470+D476+D482+D488+D494</f>
        <v>701715.4000000001</v>
      </c>
      <c r="I451" s="24">
        <f>F452+F458+F464+F470+F476+F482+F488+F494</f>
        <v>680679.67</v>
      </c>
    </row>
    <row r="452" spans="1:9" ht="30" customHeight="1">
      <c r="A452" s="77" t="s">
        <v>36</v>
      </c>
      <c r="B452" s="77" t="s">
        <v>134</v>
      </c>
      <c r="C452" s="45" t="s">
        <v>6</v>
      </c>
      <c r="D452" s="27">
        <f>D453+D454+D455+D456+D457</f>
        <v>292.9</v>
      </c>
      <c r="E452" s="27"/>
      <c r="F452" s="27">
        <f>F453+F454+F455+F456+F457</f>
        <v>292.9</v>
      </c>
      <c r="H452" s="16">
        <f>D447+D448+D449+D450+D451</f>
        <v>701715.4</v>
      </c>
      <c r="I452" s="16">
        <f>F447+F448+F449+F450+F451</f>
        <v>680679.67</v>
      </c>
    </row>
    <row r="453" spans="1:6" ht="15">
      <c r="A453" s="78"/>
      <c r="B453" s="78"/>
      <c r="C453" s="45" t="s">
        <v>7</v>
      </c>
      <c r="D453" s="27">
        <v>0</v>
      </c>
      <c r="E453" s="27"/>
      <c r="F453" s="27">
        <v>0</v>
      </c>
    </row>
    <row r="454" spans="1:6" ht="15">
      <c r="A454" s="78"/>
      <c r="B454" s="78"/>
      <c r="C454" s="45" t="s">
        <v>8</v>
      </c>
      <c r="D454" s="27">
        <v>292.9</v>
      </c>
      <c r="E454" s="27"/>
      <c r="F454" s="27">
        <v>292.9</v>
      </c>
    </row>
    <row r="455" spans="1:6" ht="15">
      <c r="A455" s="78"/>
      <c r="B455" s="78"/>
      <c r="C455" s="45" t="s">
        <v>26</v>
      </c>
      <c r="D455" s="27">
        <v>0</v>
      </c>
      <c r="E455" s="27"/>
      <c r="F455" s="27">
        <v>0</v>
      </c>
    </row>
    <row r="456" spans="1:6" ht="30">
      <c r="A456" s="78"/>
      <c r="B456" s="78"/>
      <c r="C456" s="45" t="s">
        <v>30</v>
      </c>
      <c r="D456" s="27">
        <v>0</v>
      </c>
      <c r="E456" s="27"/>
      <c r="F456" s="27">
        <v>0</v>
      </c>
    </row>
    <row r="457" spans="1:6" ht="15">
      <c r="A457" s="79"/>
      <c r="B457" s="79"/>
      <c r="C457" s="45" t="s">
        <v>28</v>
      </c>
      <c r="D457" s="27">
        <v>0</v>
      </c>
      <c r="E457" s="27"/>
      <c r="F457" s="27">
        <v>0</v>
      </c>
    </row>
    <row r="458" spans="1:6" ht="21.75" customHeight="1">
      <c r="A458" s="77" t="s">
        <v>12</v>
      </c>
      <c r="B458" s="77" t="s">
        <v>135</v>
      </c>
      <c r="C458" s="45" t="s">
        <v>6</v>
      </c>
      <c r="D458" s="27">
        <f>D459+D460+D461+D462+D463</f>
        <v>22346.3</v>
      </c>
      <c r="E458" s="27"/>
      <c r="F458" s="27">
        <f>F459+F460+F461+F462+F463</f>
        <v>20741.5</v>
      </c>
    </row>
    <row r="459" spans="1:6" ht="15">
      <c r="A459" s="78"/>
      <c r="B459" s="78"/>
      <c r="C459" s="45" t="s">
        <v>7</v>
      </c>
      <c r="D459" s="27">
        <v>0</v>
      </c>
      <c r="E459" s="27"/>
      <c r="F459" s="27">
        <v>0</v>
      </c>
    </row>
    <row r="460" spans="1:6" ht="15">
      <c r="A460" s="78"/>
      <c r="B460" s="78"/>
      <c r="C460" s="45" t="s">
        <v>8</v>
      </c>
      <c r="D460" s="27">
        <v>14846.3</v>
      </c>
      <c r="E460" s="27"/>
      <c r="F460" s="27">
        <v>14845</v>
      </c>
    </row>
    <row r="461" spans="1:6" ht="15">
      <c r="A461" s="78"/>
      <c r="B461" s="78"/>
      <c r="C461" s="45" t="s">
        <v>26</v>
      </c>
      <c r="D461" s="27">
        <v>0</v>
      </c>
      <c r="E461" s="27"/>
      <c r="F461" s="27">
        <v>0</v>
      </c>
    </row>
    <row r="462" spans="1:6" ht="30">
      <c r="A462" s="78"/>
      <c r="B462" s="78"/>
      <c r="C462" s="45" t="s">
        <v>30</v>
      </c>
      <c r="D462" s="27">
        <v>0</v>
      </c>
      <c r="E462" s="27"/>
      <c r="F462" s="27">
        <v>0</v>
      </c>
    </row>
    <row r="463" spans="1:6" ht="15">
      <c r="A463" s="79"/>
      <c r="B463" s="79"/>
      <c r="C463" s="45" t="s">
        <v>28</v>
      </c>
      <c r="D463" s="27">
        <v>7500</v>
      </c>
      <c r="E463" s="27"/>
      <c r="F463" s="27">
        <v>5896.5</v>
      </c>
    </row>
    <row r="464" spans="1:6" ht="21.75" customHeight="1">
      <c r="A464" s="77" t="s">
        <v>32</v>
      </c>
      <c r="B464" s="77" t="s">
        <v>136</v>
      </c>
      <c r="C464" s="45" t="s">
        <v>6</v>
      </c>
      <c r="D464" s="27">
        <f>D465+D466+D467+D468+D469</f>
        <v>28353.199999999997</v>
      </c>
      <c r="E464" s="27"/>
      <c r="F464" s="27">
        <f>F465+F466+F467+F468+F469</f>
        <v>28173.870000000003</v>
      </c>
    </row>
    <row r="465" spans="1:6" ht="15">
      <c r="A465" s="78"/>
      <c r="B465" s="78"/>
      <c r="C465" s="45" t="s">
        <v>7</v>
      </c>
      <c r="D465" s="27">
        <v>9552.4</v>
      </c>
      <c r="E465" s="27"/>
      <c r="F465" s="27">
        <v>9542.77</v>
      </c>
    </row>
    <row r="466" spans="1:6" ht="15">
      <c r="A466" s="78"/>
      <c r="B466" s="78"/>
      <c r="C466" s="45" t="s">
        <v>8</v>
      </c>
      <c r="D466" s="27">
        <v>13800.8</v>
      </c>
      <c r="E466" s="27"/>
      <c r="F466" s="27">
        <v>13631.1</v>
      </c>
    </row>
    <row r="467" spans="1:6" ht="15">
      <c r="A467" s="78"/>
      <c r="B467" s="78"/>
      <c r="C467" s="45" t="s">
        <v>26</v>
      </c>
      <c r="D467" s="27">
        <v>0</v>
      </c>
      <c r="E467" s="27"/>
      <c r="F467" s="27">
        <v>0</v>
      </c>
    </row>
    <row r="468" spans="1:6" ht="30">
      <c r="A468" s="78"/>
      <c r="B468" s="78"/>
      <c r="C468" s="45" t="s">
        <v>30</v>
      </c>
      <c r="D468" s="27">
        <v>0</v>
      </c>
      <c r="E468" s="27"/>
      <c r="F468" s="27">
        <v>0</v>
      </c>
    </row>
    <row r="469" spans="1:6" ht="15">
      <c r="A469" s="79"/>
      <c r="B469" s="79"/>
      <c r="C469" s="45" t="s">
        <v>28</v>
      </c>
      <c r="D469" s="27">
        <v>5000</v>
      </c>
      <c r="E469" s="27"/>
      <c r="F469" s="27">
        <v>5000</v>
      </c>
    </row>
    <row r="470" spans="1:6" ht="21" customHeight="1">
      <c r="A470" s="77" t="s">
        <v>15</v>
      </c>
      <c r="B470" s="77" t="s">
        <v>137</v>
      </c>
      <c r="C470" s="45" t="s">
        <v>6</v>
      </c>
      <c r="D470" s="27">
        <f>D471+D472+D473+D474+D475</f>
        <v>55585.200000000004</v>
      </c>
      <c r="E470" s="27"/>
      <c r="F470" s="27">
        <f>F471+F472+F473+F474+F475</f>
        <v>54312.5</v>
      </c>
    </row>
    <row r="471" spans="1:6" ht="15">
      <c r="A471" s="78"/>
      <c r="B471" s="78"/>
      <c r="C471" s="45" t="s">
        <v>7</v>
      </c>
      <c r="D471" s="27">
        <v>15922.7</v>
      </c>
      <c r="E471" s="27"/>
      <c r="F471" s="27">
        <v>15341.4</v>
      </c>
    </row>
    <row r="472" spans="1:6" ht="15">
      <c r="A472" s="78"/>
      <c r="B472" s="78"/>
      <c r="C472" s="45" t="s">
        <v>8</v>
      </c>
      <c r="D472" s="27">
        <v>38750.6</v>
      </c>
      <c r="E472" s="27"/>
      <c r="F472" s="27">
        <v>38075.1</v>
      </c>
    </row>
    <row r="473" spans="1:6" ht="15">
      <c r="A473" s="78"/>
      <c r="B473" s="78"/>
      <c r="C473" s="45" t="s">
        <v>26</v>
      </c>
      <c r="D473" s="27">
        <v>911.9</v>
      </c>
      <c r="E473" s="27"/>
      <c r="F473" s="27">
        <v>896</v>
      </c>
    </row>
    <row r="474" spans="1:6" ht="30">
      <c r="A474" s="78"/>
      <c r="B474" s="78"/>
      <c r="C474" s="45" t="s">
        <v>30</v>
      </c>
      <c r="D474" s="27">
        <v>0</v>
      </c>
      <c r="E474" s="27"/>
      <c r="F474" s="27">
        <v>0</v>
      </c>
    </row>
    <row r="475" spans="1:6" ht="15">
      <c r="A475" s="79"/>
      <c r="B475" s="79"/>
      <c r="C475" s="45" t="s">
        <v>28</v>
      </c>
      <c r="D475" s="27">
        <v>0</v>
      </c>
      <c r="E475" s="27"/>
      <c r="F475" s="27">
        <v>0</v>
      </c>
    </row>
    <row r="476" spans="1:6" ht="23.25" customHeight="1">
      <c r="A476" s="77" t="s">
        <v>17</v>
      </c>
      <c r="B476" s="77" t="s">
        <v>138</v>
      </c>
      <c r="C476" s="45" t="s">
        <v>6</v>
      </c>
      <c r="D476" s="27">
        <f>D477+D478+D479+D480+D481</f>
        <v>167304.7</v>
      </c>
      <c r="E476" s="27"/>
      <c r="F476" s="27">
        <f>F477+F478+F479+F480+F481</f>
        <v>167900.7</v>
      </c>
    </row>
    <row r="477" spans="1:6" ht="15">
      <c r="A477" s="78"/>
      <c r="B477" s="78"/>
      <c r="C477" s="45" t="s">
        <v>7</v>
      </c>
      <c r="D477" s="27">
        <v>126292.7</v>
      </c>
      <c r="E477" s="27"/>
      <c r="F477" s="27">
        <v>127377</v>
      </c>
    </row>
    <row r="478" spans="1:6" ht="15">
      <c r="A478" s="78"/>
      <c r="B478" s="78"/>
      <c r="C478" s="45" t="s">
        <v>8</v>
      </c>
      <c r="D478" s="27">
        <v>41012</v>
      </c>
      <c r="E478" s="27"/>
      <c r="F478" s="27">
        <v>40523.7</v>
      </c>
    </row>
    <row r="479" spans="1:6" ht="15">
      <c r="A479" s="78"/>
      <c r="B479" s="78"/>
      <c r="C479" s="45" t="s">
        <v>26</v>
      </c>
      <c r="D479" s="27">
        <v>0</v>
      </c>
      <c r="E479" s="27"/>
      <c r="F479" s="27">
        <v>0</v>
      </c>
    </row>
    <row r="480" spans="1:6" ht="30">
      <c r="A480" s="78"/>
      <c r="B480" s="78"/>
      <c r="C480" s="45" t="s">
        <v>30</v>
      </c>
      <c r="D480" s="27">
        <v>0</v>
      </c>
      <c r="E480" s="27"/>
      <c r="F480" s="27">
        <v>0</v>
      </c>
    </row>
    <row r="481" spans="1:6" ht="15">
      <c r="A481" s="79"/>
      <c r="B481" s="79"/>
      <c r="C481" s="45" t="s">
        <v>28</v>
      </c>
      <c r="D481" s="27">
        <v>0</v>
      </c>
      <c r="E481" s="27"/>
      <c r="F481" s="27">
        <v>0</v>
      </c>
    </row>
    <row r="482" spans="1:6" ht="18" customHeight="1">
      <c r="A482" s="77" t="s">
        <v>89</v>
      </c>
      <c r="B482" s="77" t="s">
        <v>139</v>
      </c>
      <c r="C482" s="45" t="s">
        <v>6</v>
      </c>
      <c r="D482" s="27">
        <f>D483+D484+D485+D486+D487</f>
        <v>63232</v>
      </c>
      <c r="E482" s="27"/>
      <c r="F482" s="27">
        <f>F483+F484+F485+F486+F487</f>
        <v>48534.9</v>
      </c>
    </row>
    <row r="483" spans="1:6" ht="15">
      <c r="A483" s="78"/>
      <c r="B483" s="78"/>
      <c r="C483" s="45" t="s">
        <v>7</v>
      </c>
      <c r="D483" s="27">
        <v>36134.4</v>
      </c>
      <c r="E483" s="27"/>
      <c r="F483" s="27">
        <v>32268</v>
      </c>
    </row>
    <row r="484" spans="1:6" ht="15">
      <c r="A484" s="78"/>
      <c r="B484" s="78"/>
      <c r="C484" s="45" t="s">
        <v>8</v>
      </c>
      <c r="D484" s="27">
        <v>26102.6</v>
      </c>
      <c r="E484" s="27"/>
      <c r="F484" s="27">
        <v>15400.6</v>
      </c>
    </row>
    <row r="485" spans="1:6" ht="15">
      <c r="A485" s="78"/>
      <c r="B485" s="78"/>
      <c r="C485" s="45" t="s">
        <v>26</v>
      </c>
      <c r="D485" s="27">
        <v>995</v>
      </c>
      <c r="E485" s="27"/>
      <c r="F485" s="27">
        <v>866.3</v>
      </c>
    </row>
    <row r="486" spans="1:6" ht="30">
      <c r="A486" s="78"/>
      <c r="B486" s="78"/>
      <c r="C486" s="45" t="s">
        <v>30</v>
      </c>
      <c r="D486" s="27">
        <v>0</v>
      </c>
      <c r="E486" s="27"/>
      <c r="F486" s="27">
        <v>0</v>
      </c>
    </row>
    <row r="487" spans="1:6" ht="15">
      <c r="A487" s="79"/>
      <c r="B487" s="79"/>
      <c r="C487" s="45" t="s">
        <v>28</v>
      </c>
      <c r="D487" s="27">
        <f>G558</f>
        <v>0</v>
      </c>
      <c r="E487" s="27"/>
      <c r="F487" s="27">
        <v>0</v>
      </c>
    </row>
    <row r="488" spans="1:6" ht="21" customHeight="1">
      <c r="A488" s="77" t="s">
        <v>21</v>
      </c>
      <c r="B488" s="77" t="s">
        <v>140</v>
      </c>
      <c r="C488" s="45" t="s">
        <v>6</v>
      </c>
      <c r="D488" s="27">
        <f>D489+D490+D491+D492+D493</f>
        <v>338275.80000000005</v>
      </c>
      <c r="E488" s="27"/>
      <c r="F488" s="27">
        <f>F489+F490+F491+F492+F493</f>
        <v>334375.7</v>
      </c>
    </row>
    <row r="489" spans="1:6" ht="15">
      <c r="A489" s="78"/>
      <c r="B489" s="78"/>
      <c r="C489" s="45" t="s">
        <v>7</v>
      </c>
      <c r="D489" s="27">
        <v>281833.9</v>
      </c>
      <c r="E489" s="27"/>
      <c r="F489" s="27">
        <v>281833.9</v>
      </c>
    </row>
    <row r="490" spans="1:6" ht="15">
      <c r="A490" s="78"/>
      <c r="B490" s="78"/>
      <c r="C490" s="45" t="s">
        <v>8</v>
      </c>
      <c r="D490" s="27">
        <v>55279.4</v>
      </c>
      <c r="E490" s="27"/>
      <c r="F490" s="27">
        <v>52159.3</v>
      </c>
    </row>
    <row r="491" spans="1:6" ht="15">
      <c r="A491" s="78"/>
      <c r="B491" s="78"/>
      <c r="C491" s="45" t="s">
        <v>26</v>
      </c>
      <c r="D491" s="27">
        <v>1162.5</v>
      </c>
      <c r="E491" s="27"/>
      <c r="F491" s="27">
        <v>382.5</v>
      </c>
    </row>
    <row r="492" spans="1:6" ht="30">
      <c r="A492" s="78"/>
      <c r="B492" s="78"/>
      <c r="C492" s="45" t="s">
        <v>30</v>
      </c>
      <c r="D492" s="27">
        <f>G651</f>
        <v>0</v>
      </c>
      <c r="E492" s="27"/>
      <c r="F492" s="27">
        <v>0</v>
      </c>
    </row>
    <row r="493" spans="1:6" ht="15">
      <c r="A493" s="79"/>
      <c r="B493" s="79"/>
      <c r="C493" s="45" t="s">
        <v>28</v>
      </c>
      <c r="D493" s="27">
        <f>G652</f>
        <v>0</v>
      </c>
      <c r="E493" s="27"/>
      <c r="F493" s="27">
        <v>0</v>
      </c>
    </row>
    <row r="494" spans="1:6" ht="15">
      <c r="A494" s="77" t="s">
        <v>23</v>
      </c>
      <c r="B494" s="77" t="s">
        <v>141</v>
      </c>
      <c r="C494" s="45" t="s">
        <v>6</v>
      </c>
      <c r="D494" s="27">
        <f>D495+D496+D497+D498+D499</f>
        <v>26325.3</v>
      </c>
      <c r="E494" s="27"/>
      <c r="F494" s="27">
        <f>F495+F496+F497+F498+F499</f>
        <v>26347.6</v>
      </c>
    </row>
    <row r="495" spans="1:6" ht="15">
      <c r="A495" s="78"/>
      <c r="B495" s="78"/>
      <c r="C495" s="45" t="s">
        <v>7</v>
      </c>
      <c r="D495" s="27">
        <v>0</v>
      </c>
      <c r="E495" s="27"/>
      <c r="F495" s="27">
        <v>0</v>
      </c>
    </row>
    <row r="496" spans="1:6" ht="15">
      <c r="A496" s="78"/>
      <c r="B496" s="78"/>
      <c r="C496" s="45" t="s">
        <v>8</v>
      </c>
      <c r="D496" s="27">
        <v>26325.3</v>
      </c>
      <c r="E496" s="27"/>
      <c r="F496" s="27">
        <v>26347.6</v>
      </c>
    </row>
    <row r="497" spans="1:6" ht="15">
      <c r="A497" s="78"/>
      <c r="B497" s="78"/>
      <c r="C497" s="45" t="s">
        <v>26</v>
      </c>
      <c r="D497" s="27">
        <v>0</v>
      </c>
      <c r="E497" s="27"/>
      <c r="F497" s="27">
        <v>0</v>
      </c>
    </row>
    <row r="498" spans="1:6" ht="30">
      <c r="A498" s="78"/>
      <c r="B498" s="78"/>
      <c r="C498" s="45" t="s">
        <v>30</v>
      </c>
      <c r="D498" s="27">
        <v>0</v>
      </c>
      <c r="E498" s="27"/>
      <c r="F498" s="27">
        <v>0</v>
      </c>
    </row>
    <row r="499" spans="1:6" ht="15">
      <c r="A499" s="79"/>
      <c r="B499" s="79"/>
      <c r="C499" s="45" t="s">
        <v>28</v>
      </c>
      <c r="D499" s="27">
        <v>0</v>
      </c>
      <c r="E499" s="27"/>
      <c r="F499" s="27">
        <v>0</v>
      </c>
    </row>
    <row r="500" spans="1:9" s="5" customFormat="1" ht="15" customHeight="1">
      <c r="A500" s="71" t="s">
        <v>47</v>
      </c>
      <c r="B500" s="71" t="s">
        <v>106</v>
      </c>
      <c r="C500" s="64" t="s">
        <v>6</v>
      </c>
      <c r="D500" s="63">
        <f>SUM(D501:D505)</f>
        <v>2000664.2000000002</v>
      </c>
      <c r="E500" s="63"/>
      <c r="F500" s="63">
        <f>SUM(F501:F505)</f>
        <v>2348836.2</v>
      </c>
      <c r="G500" s="12">
        <f>F500/D500*100</f>
        <v>117.40282052330421</v>
      </c>
      <c r="I500" s="18">
        <f>D501+D502+D503+D504+D505</f>
        <v>2000664.2000000002</v>
      </c>
    </row>
    <row r="501" spans="1:7" s="5" customFormat="1" ht="14.25">
      <c r="A501" s="72"/>
      <c r="B501" s="72"/>
      <c r="C501" s="65" t="s">
        <v>7</v>
      </c>
      <c r="D501" s="63">
        <f>D507+D513+D519</f>
        <v>308563</v>
      </c>
      <c r="E501" s="63"/>
      <c r="F501" s="63">
        <f>F507+F513+F519</f>
        <v>321136.8</v>
      </c>
      <c r="G501" s="12">
        <f>F501/D501*100</f>
        <v>104.07495389920372</v>
      </c>
    </row>
    <row r="502" spans="1:7" s="5" customFormat="1" ht="18.75" customHeight="1">
      <c r="A502" s="72"/>
      <c r="B502" s="72"/>
      <c r="C502" s="65" t="s">
        <v>8</v>
      </c>
      <c r="D502" s="63">
        <f>D508+D514+D520</f>
        <v>1245496.7</v>
      </c>
      <c r="E502" s="63"/>
      <c r="F502" s="63">
        <f>F508+F514+F520</f>
        <v>1439824.3</v>
      </c>
      <c r="G502" s="12">
        <f>F502/D502*100</f>
        <v>115.60241789480455</v>
      </c>
    </row>
    <row r="503" spans="1:9" s="5" customFormat="1" ht="15">
      <c r="A503" s="72"/>
      <c r="B503" s="72"/>
      <c r="C503" s="65" t="s">
        <v>26</v>
      </c>
      <c r="D503" s="63">
        <f>D509+D515+D521</f>
        <v>271511.9</v>
      </c>
      <c r="E503" s="63"/>
      <c r="F503" s="63">
        <f>F509+F515+F521</f>
        <v>343744.30000000005</v>
      </c>
      <c r="G503" s="12">
        <f>F503/D503*100</f>
        <v>126.60376948487342</v>
      </c>
      <c r="H503" s="24">
        <f>D501+D502+D503+D504+D505</f>
        <v>2000664.2000000002</v>
      </c>
      <c r="I503" s="24">
        <f>F501+F502+F503+F504+F505</f>
        <v>2348836.2</v>
      </c>
    </row>
    <row r="504" spans="1:9" s="5" customFormat="1" ht="28.5">
      <c r="A504" s="72"/>
      <c r="B504" s="72"/>
      <c r="C504" s="65" t="s">
        <v>30</v>
      </c>
      <c r="D504" s="63">
        <f>D510+D516+D522</f>
        <v>0</v>
      </c>
      <c r="E504" s="63"/>
      <c r="F504" s="63">
        <f>F510+F516+F522</f>
        <v>0</v>
      </c>
      <c r="G504" s="12"/>
      <c r="H504" s="24">
        <f>D506+D512+D518+D524</f>
        <v>2000664.2000000002</v>
      </c>
      <c r="I504" s="24">
        <f>F506+F512</f>
        <v>2348836.2</v>
      </c>
    </row>
    <row r="505" spans="1:9" s="5" customFormat="1" ht="15">
      <c r="A505" s="73"/>
      <c r="B505" s="73"/>
      <c r="C505" s="64" t="s">
        <v>28</v>
      </c>
      <c r="D505" s="63">
        <f>D511+D517+D523</f>
        <v>175092.6</v>
      </c>
      <c r="E505" s="63"/>
      <c r="F505" s="63">
        <f>F511+F517+F523</f>
        <v>244130.8</v>
      </c>
      <c r="G505" s="12">
        <f>F505/D505*100</f>
        <v>139.42953614258968</v>
      </c>
      <c r="H505" s="25"/>
      <c r="I505" s="25"/>
    </row>
    <row r="506" spans="1:9" ht="15" customHeight="1">
      <c r="A506" s="74" t="s">
        <v>36</v>
      </c>
      <c r="B506" s="77" t="s">
        <v>103</v>
      </c>
      <c r="C506" s="34" t="s">
        <v>6</v>
      </c>
      <c r="D506" s="27">
        <f>SUM(D507:D511)</f>
        <v>22176.1</v>
      </c>
      <c r="E506" s="27"/>
      <c r="F506" s="27">
        <f>SUM(F507:F511)</f>
        <v>70392.1</v>
      </c>
      <c r="H506" s="16">
        <f>D501+D502+D503+D504+D505</f>
        <v>2000664.2000000002</v>
      </c>
      <c r="I506" s="16">
        <f>F501+F502+F503+F504+F505</f>
        <v>2348836.2</v>
      </c>
    </row>
    <row r="507" spans="1:6" ht="15">
      <c r="A507" s="75"/>
      <c r="B507" s="78"/>
      <c r="C507" s="34" t="s">
        <v>7</v>
      </c>
      <c r="D507" s="27">
        <v>15633.6</v>
      </c>
      <c r="E507" s="27"/>
      <c r="F507" s="27">
        <v>21445</v>
      </c>
    </row>
    <row r="508" spans="1:6" ht="15">
      <c r="A508" s="75"/>
      <c r="B508" s="78"/>
      <c r="C508" s="34" t="s">
        <v>8</v>
      </c>
      <c r="D508" s="27">
        <v>5157.9</v>
      </c>
      <c r="E508" s="27"/>
      <c r="F508" s="27">
        <v>5156</v>
      </c>
    </row>
    <row r="509" spans="1:6" ht="15">
      <c r="A509" s="75"/>
      <c r="B509" s="78"/>
      <c r="C509" s="34" t="s">
        <v>26</v>
      </c>
      <c r="D509" s="27">
        <v>55</v>
      </c>
      <c r="E509" s="27"/>
      <c r="F509" s="27">
        <v>383.9</v>
      </c>
    </row>
    <row r="510" spans="1:6" ht="30">
      <c r="A510" s="75"/>
      <c r="B510" s="78"/>
      <c r="C510" s="34" t="s">
        <v>30</v>
      </c>
      <c r="D510" s="27">
        <v>0</v>
      </c>
      <c r="E510" s="27"/>
      <c r="F510" s="27">
        <v>0</v>
      </c>
    </row>
    <row r="511" spans="1:6" ht="15">
      <c r="A511" s="76"/>
      <c r="B511" s="79"/>
      <c r="C511" s="34" t="s">
        <v>28</v>
      </c>
      <c r="D511" s="27">
        <v>1329.6</v>
      </c>
      <c r="E511" s="27"/>
      <c r="F511" s="27">
        <v>43407.2</v>
      </c>
    </row>
    <row r="512" spans="1:6" ht="15" customHeight="1">
      <c r="A512" s="74" t="s">
        <v>12</v>
      </c>
      <c r="B512" s="77" t="s">
        <v>104</v>
      </c>
      <c r="C512" s="34" t="s">
        <v>6</v>
      </c>
      <c r="D512" s="27">
        <f>SUM(D513:D517)</f>
        <v>1978488.1</v>
      </c>
      <c r="E512" s="27"/>
      <c r="F512" s="27">
        <f>SUM(F513:F517)</f>
        <v>2278444.1</v>
      </c>
    </row>
    <row r="513" spans="1:6" ht="15">
      <c r="A513" s="75"/>
      <c r="B513" s="78"/>
      <c r="C513" s="34" t="s">
        <v>7</v>
      </c>
      <c r="D513" s="27">
        <v>292929.4</v>
      </c>
      <c r="E513" s="27"/>
      <c r="F513" s="27">
        <v>299691.8</v>
      </c>
    </row>
    <row r="514" spans="1:6" ht="15">
      <c r="A514" s="75"/>
      <c r="B514" s="78"/>
      <c r="C514" s="34" t="s">
        <v>8</v>
      </c>
      <c r="D514" s="27">
        <v>1240338.8</v>
      </c>
      <c r="E514" s="27"/>
      <c r="F514" s="27">
        <v>1434668.3</v>
      </c>
    </row>
    <row r="515" spans="1:6" ht="15">
      <c r="A515" s="75"/>
      <c r="B515" s="78"/>
      <c r="C515" s="34" t="s">
        <v>26</v>
      </c>
      <c r="D515" s="27">
        <v>271456.9</v>
      </c>
      <c r="E515" s="27"/>
      <c r="F515" s="27">
        <v>343360.4</v>
      </c>
    </row>
    <row r="516" spans="1:6" ht="30">
      <c r="A516" s="75"/>
      <c r="B516" s="78"/>
      <c r="C516" s="34" t="s">
        <v>30</v>
      </c>
      <c r="D516" s="27">
        <v>0</v>
      </c>
      <c r="E516" s="27"/>
      <c r="F516" s="27">
        <v>0</v>
      </c>
    </row>
    <row r="517" spans="1:6" ht="15">
      <c r="A517" s="76"/>
      <c r="B517" s="79"/>
      <c r="C517" s="34" t="s">
        <v>28</v>
      </c>
      <c r="D517" s="27">
        <v>173763</v>
      </c>
      <c r="E517" s="27"/>
      <c r="F517" s="27">
        <v>200723.6</v>
      </c>
    </row>
    <row r="518" spans="1:6" ht="15" customHeight="1">
      <c r="A518" s="74" t="s">
        <v>32</v>
      </c>
      <c r="B518" s="77" t="s">
        <v>105</v>
      </c>
      <c r="C518" s="34" t="s">
        <v>6</v>
      </c>
      <c r="D518" s="27">
        <f>SUM(D519:D523)</f>
        <v>0</v>
      </c>
      <c r="E518" s="27"/>
      <c r="F518" s="27">
        <f>SUM(F519:F523)</f>
        <v>0</v>
      </c>
    </row>
    <row r="519" spans="1:6" ht="15">
      <c r="A519" s="75"/>
      <c r="B519" s="78"/>
      <c r="C519" s="34" t="s">
        <v>7</v>
      </c>
      <c r="D519" s="27">
        <v>0</v>
      </c>
      <c r="E519" s="27"/>
      <c r="F519" s="27">
        <v>0</v>
      </c>
    </row>
    <row r="520" spans="1:6" ht="15">
      <c r="A520" s="75"/>
      <c r="B520" s="78"/>
      <c r="C520" s="34" t="s">
        <v>8</v>
      </c>
      <c r="D520" s="27">
        <v>0</v>
      </c>
      <c r="E520" s="27"/>
      <c r="F520" s="27">
        <v>0</v>
      </c>
    </row>
    <row r="521" spans="1:6" ht="15">
      <c r="A521" s="75"/>
      <c r="B521" s="78"/>
      <c r="C521" s="34" t="s">
        <v>26</v>
      </c>
      <c r="D521" s="27">
        <v>0</v>
      </c>
      <c r="E521" s="27"/>
      <c r="F521" s="27">
        <v>0</v>
      </c>
    </row>
    <row r="522" spans="1:6" ht="30">
      <c r="A522" s="75"/>
      <c r="B522" s="78"/>
      <c r="C522" s="34" t="s">
        <v>30</v>
      </c>
      <c r="D522" s="27">
        <v>0</v>
      </c>
      <c r="E522" s="27"/>
      <c r="F522" s="28">
        <v>0</v>
      </c>
    </row>
    <row r="523" spans="1:6" ht="15">
      <c r="A523" s="76"/>
      <c r="B523" s="79"/>
      <c r="C523" s="34" t="s">
        <v>28</v>
      </c>
      <c r="D523" s="27">
        <v>0</v>
      </c>
      <c r="E523" s="27"/>
      <c r="F523" s="28">
        <v>0</v>
      </c>
    </row>
    <row r="524" spans="1:6" ht="15">
      <c r="A524" s="74" t="s">
        <v>15</v>
      </c>
      <c r="B524" s="77" t="s">
        <v>188</v>
      </c>
      <c r="C524" s="43" t="s">
        <v>6</v>
      </c>
      <c r="D524" s="27">
        <v>0</v>
      </c>
      <c r="E524" s="27"/>
      <c r="F524" s="28" t="s">
        <v>171</v>
      </c>
    </row>
    <row r="525" spans="1:6" ht="15">
      <c r="A525" s="75"/>
      <c r="B525" s="78"/>
      <c r="C525" s="44" t="s">
        <v>7</v>
      </c>
      <c r="D525" s="27">
        <v>0</v>
      </c>
      <c r="E525" s="27"/>
      <c r="F525" s="28" t="s">
        <v>171</v>
      </c>
    </row>
    <row r="526" spans="1:6" ht="15">
      <c r="A526" s="75"/>
      <c r="B526" s="78"/>
      <c r="C526" s="44" t="s">
        <v>8</v>
      </c>
      <c r="D526" s="27">
        <v>0</v>
      </c>
      <c r="E526" s="27"/>
      <c r="F526" s="28" t="s">
        <v>171</v>
      </c>
    </row>
    <row r="527" spans="1:6" ht="15">
      <c r="A527" s="75"/>
      <c r="B527" s="78"/>
      <c r="C527" s="44" t="s">
        <v>26</v>
      </c>
      <c r="D527" s="27">
        <v>0</v>
      </c>
      <c r="E527" s="27"/>
      <c r="F527" s="28">
        <v>0</v>
      </c>
    </row>
    <row r="528" spans="1:6" ht="15">
      <c r="A528" s="76"/>
      <c r="B528" s="79"/>
      <c r="C528" s="44" t="s">
        <v>28</v>
      </c>
      <c r="D528" s="27">
        <v>0</v>
      </c>
      <c r="E528" s="27"/>
      <c r="F528" s="28" t="s">
        <v>171</v>
      </c>
    </row>
    <row r="529" spans="1:9" s="6" customFormat="1" ht="15" customHeight="1">
      <c r="A529" s="103" t="s">
        <v>47</v>
      </c>
      <c r="B529" s="103" t="s">
        <v>196</v>
      </c>
      <c r="C529" s="64" t="s">
        <v>6</v>
      </c>
      <c r="D529" s="63">
        <f>D530+D531+D532+D533</f>
        <v>452964.79999999993</v>
      </c>
      <c r="E529" s="63"/>
      <c r="F529" s="63">
        <f>F530+F531+F532+F533</f>
        <v>445368.39999999997</v>
      </c>
      <c r="G529" s="15">
        <f>F529/D529*100</f>
        <v>98.32296019469946</v>
      </c>
      <c r="I529" s="20">
        <f>D530+D531+D532+D533</f>
        <v>452964.79999999993</v>
      </c>
    </row>
    <row r="530" spans="1:7" s="6" customFormat="1" ht="15">
      <c r="A530" s="104"/>
      <c r="B530" s="104"/>
      <c r="C530" s="65" t="s">
        <v>7</v>
      </c>
      <c r="D530" s="63">
        <f>D535+D540+D545+D550</f>
        <v>0</v>
      </c>
      <c r="E530" s="63"/>
      <c r="F530" s="63">
        <f>F535+F540+F545+F550</f>
        <v>0</v>
      </c>
      <c r="G530" s="15">
        <v>0</v>
      </c>
    </row>
    <row r="531" spans="1:7" s="6" customFormat="1" ht="18.75" customHeight="1">
      <c r="A531" s="104"/>
      <c r="B531" s="104"/>
      <c r="C531" s="65" t="s">
        <v>8</v>
      </c>
      <c r="D531" s="63">
        <f>D536+D541+D546+D551</f>
        <v>396629.79999999993</v>
      </c>
      <c r="E531" s="63"/>
      <c r="F531" s="63">
        <f>F536+F541+F546+F551</f>
        <v>389033.39999999997</v>
      </c>
      <c r="G531" s="15">
        <f>F531/D531*100</f>
        <v>98.08476317210659</v>
      </c>
    </row>
    <row r="532" spans="1:7" s="6" customFormat="1" ht="15">
      <c r="A532" s="104"/>
      <c r="B532" s="104"/>
      <c r="C532" s="65" t="s">
        <v>26</v>
      </c>
      <c r="D532" s="63">
        <f>D537+D542+D547+D552</f>
        <v>50035</v>
      </c>
      <c r="E532" s="63"/>
      <c r="F532" s="63">
        <f>F537+F542+F547+F552</f>
        <v>50035</v>
      </c>
      <c r="G532" s="15">
        <f>F532/D532*100</f>
        <v>100</v>
      </c>
    </row>
    <row r="533" spans="1:7" s="6" customFormat="1" ht="15">
      <c r="A533" s="104"/>
      <c r="B533" s="104"/>
      <c r="C533" s="65" t="s">
        <v>28</v>
      </c>
      <c r="D533" s="63">
        <f>D538+D543+D548+D553</f>
        <v>6300</v>
      </c>
      <c r="E533" s="63"/>
      <c r="F533" s="63">
        <f>F538+F543+F548+F553</f>
        <v>6300</v>
      </c>
      <c r="G533" s="15">
        <f>F533/D533*100</f>
        <v>100</v>
      </c>
    </row>
    <row r="534" spans="1:9" ht="15" customHeight="1">
      <c r="A534" s="95" t="s">
        <v>36</v>
      </c>
      <c r="B534" s="95" t="s">
        <v>143</v>
      </c>
      <c r="C534" s="32" t="s">
        <v>6</v>
      </c>
      <c r="D534" s="27">
        <f>SUM(D536:D538)</f>
        <v>349709.1</v>
      </c>
      <c r="E534" s="27"/>
      <c r="F534" s="27">
        <f>SUM(F536:F538)</f>
        <v>342173.2</v>
      </c>
      <c r="H534" s="16">
        <f>D530+D531+D532+D533</f>
        <v>452964.79999999993</v>
      </c>
      <c r="I534" s="16">
        <f>F530+F531+F532+F533</f>
        <v>445368.39999999997</v>
      </c>
    </row>
    <row r="535" spans="1:9" ht="17.25" customHeight="1">
      <c r="A535" s="95"/>
      <c r="B535" s="95"/>
      <c r="C535" s="45" t="s">
        <v>7</v>
      </c>
      <c r="D535" s="27">
        <v>0</v>
      </c>
      <c r="E535" s="27"/>
      <c r="F535" s="27">
        <v>0</v>
      </c>
      <c r="H535" s="16">
        <f>D534+D539+D544+D549</f>
        <v>452964.79999999993</v>
      </c>
      <c r="I535" s="16">
        <f>F534+F539+F544+F549</f>
        <v>445368.39999999997</v>
      </c>
    </row>
    <row r="536" spans="1:9" ht="15">
      <c r="A536" s="105"/>
      <c r="B536" s="105"/>
      <c r="C536" s="45" t="s">
        <v>8</v>
      </c>
      <c r="D536" s="27">
        <v>327484.1</v>
      </c>
      <c r="E536" s="27"/>
      <c r="F536" s="27">
        <v>319948.2</v>
      </c>
      <c r="H536" s="16">
        <f>D530+D531+D532+D533</f>
        <v>452964.79999999993</v>
      </c>
      <c r="I536" s="16">
        <f>F531+F530+F532+F533</f>
        <v>445368.39999999997</v>
      </c>
    </row>
    <row r="537" spans="1:6" ht="24" customHeight="1">
      <c r="A537" s="106"/>
      <c r="B537" s="106"/>
      <c r="C537" s="45" t="s">
        <v>26</v>
      </c>
      <c r="D537" s="27">
        <v>15925</v>
      </c>
      <c r="E537" s="27"/>
      <c r="F537" s="27">
        <v>15925</v>
      </c>
    </row>
    <row r="538" spans="1:6" ht="25.5" customHeight="1">
      <c r="A538" s="106"/>
      <c r="B538" s="106"/>
      <c r="C538" s="45" t="s">
        <v>28</v>
      </c>
      <c r="D538" s="27">
        <v>6300</v>
      </c>
      <c r="E538" s="27"/>
      <c r="F538" s="27">
        <v>6300</v>
      </c>
    </row>
    <row r="539" spans="1:6" ht="15" customHeight="1">
      <c r="A539" s="95" t="s">
        <v>12</v>
      </c>
      <c r="B539" s="95" t="s">
        <v>142</v>
      </c>
      <c r="C539" s="32" t="s">
        <v>6</v>
      </c>
      <c r="D539" s="27">
        <f>SUM(D541:D542)</f>
        <v>2455</v>
      </c>
      <c r="E539" s="27"/>
      <c r="F539" s="27">
        <f>F541+F542+F543</f>
        <v>2455</v>
      </c>
    </row>
    <row r="540" spans="1:6" ht="15">
      <c r="A540" s="95"/>
      <c r="B540" s="95"/>
      <c r="C540" s="45" t="s">
        <v>7</v>
      </c>
      <c r="D540" s="27">
        <v>0</v>
      </c>
      <c r="E540" s="27"/>
      <c r="F540" s="27">
        <v>0</v>
      </c>
    </row>
    <row r="541" spans="1:6" ht="15">
      <c r="A541" s="105"/>
      <c r="B541" s="105"/>
      <c r="C541" s="45" t="s">
        <v>8</v>
      </c>
      <c r="D541" s="27">
        <v>1145</v>
      </c>
      <c r="E541" s="27"/>
      <c r="F541" s="27">
        <v>1145</v>
      </c>
    </row>
    <row r="542" spans="1:6" ht="15">
      <c r="A542" s="106"/>
      <c r="B542" s="106"/>
      <c r="C542" s="45" t="s">
        <v>26</v>
      </c>
      <c r="D542" s="27">
        <v>1310</v>
      </c>
      <c r="E542" s="27"/>
      <c r="F542" s="27">
        <v>1310</v>
      </c>
    </row>
    <row r="543" spans="1:6" ht="15">
      <c r="A543" s="106"/>
      <c r="B543" s="106"/>
      <c r="C543" s="45" t="s">
        <v>28</v>
      </c>
      <c r="D543" s="27">
        <v>0</v>
      </c>
      <c r="E543" s="27"/>
      <c r="F543" s="27">
        <v>0</v>
      </c>
    </row>
    <row r="544" spans="1:6" ht="15" customHeight="1">
      <c r="A544" s="95" t="s">
        <v>32</v>
      </c>
      <c r="B544" s="95" t="s">
        <v>144</v>
      </c>
      <c r="C544" s="32" t="s">
        <v>6</v>
      </c>
      <c r="D544" s="27">
        <f>D546+D547+D548</f>
        <v>45373.6</v>
      </c>
      <c r="E544" s="27"/>
      <c r="F544" s="27">
        <f>F546+F547+F548</f>
        <v>45373.6</v>
      </c>
    </row>
    <row r="545" spans="1:6" ht="15">
      <c r="A545" s="95"/>
      <c r="B545" s="95"/>
      <c r="C545" s="45" t="s">
        <v>7</v>
      </c>
      <c r="D545" s="27">
        <v>0</v>
      </c>
      <c r="E545" s="27"/>
      <c r="F545" s="27">
        <v>0</v>
      </c>
    </row>
    <row r="546" spans="1:6" ht="15">
      <c r="A546" s="105"/>
      <c r="B546" s="105"/>
      <c r="C546" s="45" t="s">
        <v>8</v>
      </c>
      <c r="D546" s="27">
        <v>12573.6</v>
      </c>
      <c r="E546" s="27"/>
      <c r="F546" s="27">
        <v>12573.6</v>
      </c>
    </row>
    <row r="547" spans="1:6" ht="15">
      <c r="A547" s="106"/>
      <c r="B547" s="106"/>
      <c r="C547" s="45" t="s">
        <v>26</v>
      </c>
      <c r="D547" s="27">
        <v>32800</v>
      </c>
      <c r="E547" s="27"/>
      <c r="F547" s="27">
        <v>32800</v>
      </c>
    </row>
    <row r="548" spans="1:6" ht="15">
      <c r="A548" s="106"/>
      <c r="B548" s="106"/>
      <c r="C548" s="45" t="s">
        <v>28</v>
      </c>
      <c r="D548" s="27">
        <v>0</v>
      </c>
      <c r="E548" s="27"/>
      <c r="F548" s="27">
        <v>0</v>
      </c>
    </row>
    <row r="549" spans="1:6" ht="15" customHeight="1">
      <c r="A549" s="95" t="s">
        <v>15</v>
      </c>
      <c r="B549" s="95" t="s">
        <v>145</v>
      </c>
      <c r="C549" s="32" t="s">
        <v>6</v>
      </c>
      <c r="D549" s="27">
        <f>D551</f>
        <v>55427.1</v>
      </c>
      <c r="E549" s="27"/>
      <c r="F549" s="27">
        <f>F551+F552+F553</f>
        <v>55366.6</v>
      </c>
    </row>
    <row r="550" spans="1:6" ht="15">
      <c r="A550" s="95"/>
      <c r="B550" s="95"/>
      <c r="C550" s="45" t="s">
        <v>7</v>
      </c>
      <c r="D550" s="27">
        <v>0</v>
      </c>
      <c r="E550" s="27"/>
      <c r="F550" s="27">
        <v>0</v>
      </c>
    </row>
    <row r="551" spans="1:6" ht="15">
      <c r="A551" s="105"/>
      <c r="B551" s="105"/>
      <c r="C551" s="45" t="s">
        <v>8</v>
      </c>
      <c r="D551" s="27">
        <v>55427.1</v>
      </c>
      <c r="E551" s="27"/>
      <c r="F551" s="27">
        <v>55366.6</v>
      </c>
    </row>
    <row r="552" spans="1:6" ht="15">
      <c r="A552" s="106"/>
      <c r="B552" s="106"/>
      <c r="C552" s="45" t="s">
        <v>26</v>
      </c>
      <c r="D552" s="27">
        <v>0</v>
      </c>
      <c r="E552" s="27"/>
      <c r="F552" s="27">
        <v>0</v>
      </c>
    </row>
    <row r="553" spans="1:6" ht="15">
      <c r="A553" s="106"/>
      <c r="B553" s="106"/>
      <c r="C553" s="45" t="s">
        <v>28</v>
      </c>
      <c r="D553" s="27">
        <v>0</v>
      </c>
      <c r="E553" s="27"/>
      <c r="F553" s="27">
        <v>0</v>
      </c>
    </row>
    <row r="554" spans="1:9" s="5" customFormat="1" ht="15" customHeight="1">
      <c r="A554" s="71" t="s">
        <v>47</v>
      </c>
      <c r="B554" s="71" t="s">
        <v>54</v>
      </c>
      <c r="C554" s="64" t="s">
        <v>6</v>
      </c>
      <c r="D554" s="66">
        <f>D556+D557+D559</f>
        <v>37484.6</v>
      </c>
      <c r="E554" s="66"/>
      <c r="F554" s="66">
        <f>F556+F557+F559</f>
        <v>48553.5</v>
      </c>
      <c r="G554" s="13">
        <f>F554/D554*100</f>
        <v>129.52919332205758</v>
      </c>
      <c r="I554" s="18">
        <f>D555+D556+D557+D558+D559</f>
        <v>37484.6</v>
      </c>
    </row>
    <row r="555" spans="1:7" s="5" customFormat="1" ht="14.25">
      <c r="A555" s="72"/>
      <c r="B555" s="72"/>
      <c r="C555" s="65" t="s">
        <v>7</v>
      </c>
      <c r="D555" s="66">
        <f>D561+D567+D573+D579</f>
        <v>0</v>
      </c>
      <c r="E555" s="66"/>
      <c r="F555" s="66">
        <f>F561+F567+F573+F579</f>
        <v>0</v>
      </c>
      <c r="G555" s="13">
        <v>0</v>
      </c>
    </row>
    <row r="556" spans="1:7" s="5" customFormat="1" ht="18.75" customHeight="1">
      <c r="A556" s="72"/>
      <c r="B556" s="72"/>
      <c r="C556" s="65" t="s">
        <v>8</v>
      </c>
      <c r="D556" s="66">
        <f>D562+D568+D574+D580</f>
        <v>27309.2</v>
      </c>
      <c r="E556" s="66"/>
      <c r="F556" s="66">
        <f>F562+F568+F574+F580</f>
        <v>26568.8</v>
      </c>
      <c r="G556" s="13">
        <f>F556/D556*100</f>
        <v>97.28882574370542</v>
      </c>
    </row>
    <row r="557" spans="1:7" s="5" customFormat="1" ht="14.25">
      <c r="A557" s="72"/>
      <c r="B557" s="72"/>
      <c r="C557" s="65" t="s">
        <v>26</v>
      </c>
      <c r="D557" s="66">
        <f>D563+D569+D575+D581</f>
        <v>9675.4</v>
      </c>
      <c r="E557" s="66"/>
      <c r="F557" s="66">
        <f>F563+F569+F575+F581</f>
        <v>21484.7</v>
      </c>
      <c r="G557" s="13">
        <f>F557/D557*100</f>
        <v>222.05490212290968</v>
      </c>
    </row>
    <row r="558" spans="1:11" s="5" customFormat="1" ht="28.5">
      <c r="A558" s="72"/>
      <c r="B558" s="72"/>
      <c r="C558" s="65" t="s">
        <v>30</v>
      </c>
      <c r="D558" s="66">
        <f>D564+D570+D576+D582</f>
        <v>0</v>
      </c>
      <c r="E558" s="66"/>
      <c r="F558" s="66">
        <f>F564+F570+F576+F582</f>
        <v>0</v>
      </c>
      <c r="G558" s="13">
        <v>0</v>
      </c>
      <c r="I558" s="24">
        <f>D556+D555+D557+D558+D559</f>
        <v>37484.6</v>
      </c>
      <c r="J558" s="24">
        <f>F555+F556+F557+F558+F559</f>
        <v>48553.5</v>
      </c>
      <c r="K558" s="25"/>
    </row>
    <row r="559" spans="1:10" s="5" customFormat="1" ht="15">
      <c r="A559" s="73"/>
      <c r="B559" s="73"/>
      <c r="C559" s="64" t="s">
        <v>28</v>
      </c>
      <c r="D559" s="66">
        <f>D565+D571+D577+D583</f>
        <v>500</v>
      </c>
      <c r="E559" s="66"/>
      <c r="F559" s="66">
        <f>F565+F571+F577+F583</f>
        <v>500</v>
      </c>
      <c r="G559" s="13">
        <f>F559/D559*100</f>
        <v>100</v>
      </c>
      <c r="I559" s="24">
        <f>D560+D566+D572+D578</f>
        <v>37484.6</v>
      </c>
      <c r="J559" s="24">
        <f>F560+F566+F572+F578</f>
        <v>48553.5</v>
      </c>
    </row>
    <row r="560" spans="1:10" ht="15">
      <c r="A560" s="77" t="s">
        <v>146</v>
      </c>
      <c r="B560" s="77" t="s">
        <v>55</v>
      </c>
      <c r="C560" s="45" t="s">
        <v>6</v>
      </c>
      <c r="D560" s="27">
        <f>D562+D563</f>
        <v>13827.5</v>
      </c>
      <c r="E560" s="27"/>
      <c r="F560" s="27">
        <f>F562+F563</f>
        <v>25636.800000000003</v>
      </c>
      <c r="I560" s="16">
        <f>D555+D556+D557+D558+D559</f>
        <v>37484.6</v>
      </c>
      <c r="J560" s="16">
        <f>F555+F556+F557+F558+F559</f>
        <v>48553.5</v>
      </c>
    </row>
    <row r="561" spans="1:6" ht="15">
      <c r="A561" s="78"/>
      <c r="B561" s="78"/>
      <c r="C561" s="45" t="s">
        <v>7</v>
      </c>
      <c r="D561" s="27">
        <v>0</v>
      </c>
      <c r="E561" s="27"/>
      <c r="F561" s="27">
        <v>0</v>
      </c>
    </row>
    <row r="562" spans="1:6" ht="15">
      <c r="A562" s="78"/>
      <c r="B562" s="78"/>
      <c r="C562" s="45" t="s">
        <v>8</v>
      </c>
      <c r="D562" s="27">
        <v>4152.1</v>
      </c>
      <c r="E562" s="27"/>
      <c r="F562" s="27">
        <v>4152.1</v>
      </c>
    </row>
    <row r="563" spans="1:6" ht="15">
      <c r="A563" s="78"/>
      <c r="B563" s="78"/>
      <c r="C563" s="45" t="s">
        <v>26</v>
      </c>
      <c r="D563" s="27">
        <v>9675.4</v>
      </c>
      <c r="E563" s="27"/>
      <c r="F563" s="27">
        <v>21484.7</v>
      </c>
    </row>
    <row r="564" spans="1:6" ht="30">
      <c r="A564" s="78"/>
      <c r="B564" s="78"/>
      <c r="C564" s="45" t="s">
        <v>30</v>
      </c>
      <c r="D564" s="27">
        <v>0</v>
      </c>
      <c r="E564" s="27"/>
      <c r="F564" s="27">
        <v>0</v>
      </c>
    </row>
    <row r="565" spans="1:6" ht="15">
      <c r="A565" s="79"/>
      <c r="B565" s="79"/>
      <c r="C565" s="45" t="s">
        <v>28</v>
      </c>
      <c r="D565" s="27">
        <v>0</v>
      </c>
      <c r="E565" s="27"/>
      <c r="F565" s="27">
        <v>0</v>
      </c>
    </row>
    <row r="566" spans="1:6" ht="15" customHeight="1">
      <c r="A566" s="77" t="s">
        <v>147</v>
      </c>
      <c r="B566" s="77" t="s">
        <v>56</v>
      </c>
      <c r="C566" s="45" t="s">
        <v>6</v>
      </c>
      <c r="D566" s="27">
        <f>D568+D571</f>
        <v>2638.7</v>
      </c>
      <c r="E566" s="27"/>
      <c r="F566" s="27">
        <f>F568+F571</f>
        <v>2001.5</v>
      </c>
    </row>
    <row r="567" spans="1:6" ht="15">
      <c r="A567" s="78"/>
      <c r="B567" s="78"/>
      <c r="C567" s="45" t="s">
        <v>7</v>
      </c>
      <c r="D567" s="27">
        <v>0</v>
      </c>
      <c r="E567" s="27"/>
      <c r="F567" s="27">
        <v>0</v>
      </c>
    </row>
    <row r="568" spans="1:6" ht="15">
      <c r="A568" s="78"/>
      <c r="B568" s="78"/>
      <c r="C568" s="45" t="s">
        <v>8</v>
      </c>
      <c r="D568" s="27">
        <v>2138.7</v>
      </c>
      <c r="E568" s="27"/>
      <c r="F568" s="27">
        <v>1501.5</v>
      </c>
    </row>
    <row r="569" spans="1:6" ht="15">
      <c r="A569" s="78"/>
      <c r="B569" s="78"/>
      <c r="C569" s="45" t="s">
        <v>26</v>
      </c>
      <c r="D569" s="27">
        <v>0</v>
      </c>
      <c r="E569" s="27"/>
      <c r="F569" s="27">
        <v>0</v>
      </c>
    </row>
    <row r="570" spans="1:6" ht="30">
      <c r="A570" s="78"/>
      <c r="B570" s="78"/>
      <c r="C570" s="45" t="s">
        <v>30</v>
      </c>
      <c r="D570" s="27">
        <v>0</v>
      </c>
      <c r="E570" s="27"/>
      <c r="F570" s="27">
        <v>0</v>
      </c>
    </row>
    <row r="571" spans="1:6" ht="15">
      <c r="A571" s="79"/>
      <c r="B571" s="79"/>
      <c r="C571" s="45" t="s">
        <v>28</v>
      </c>
      <c r="D571" s="27">
        <v>500</v>
      </c>
      <c r="E571" s="27"/>
      <c r="F571" s="27">
        <v>500</v>
      </c>
    </row>
    <row r="572" spans="1:6" ht="15" customHeight="1">
      <c r="A572" s="77" t="s">
        <v>32</v>
      </c>
      <c r="B572" s="77" t="s">
        <v>57</v>
      </c>
      <c r="C572" s="45" t="s">
        <v>6</v>
      </c>
      <c r="D572" s="27">
        <f>D574</f>
        <v>19559.2</v>
      </c>
      <c r="E572" s="27"/>
      <c r="F572" s="27">
        <f>F574</f>
        <v>19456</v>
      </c>
    </row>
    <row r="573" spans="1:6" ht="15">
      <c r="A573" s="78"/>
      <c r="B573" s="78"/>
      <c r="C573" s="45" t="s">
        <v>7</v>
      </c>
      <c r="D573" s="27"/>
      <c r="E573" s="27"/>
      <c r="F573" s="27"/>
    </row>
    <row r="574" spans="1:6" ht="15">
      <c r="A574" s="78"/>
      <c r="B574" s="78"/>
      <c r="C574" s="45" t="s">
        <v>8</v>
      </c>
      <c r="D574" s="27">
        <v>19559.2</v>
      </c>
      <c r="E574" s="27"/>
      <c r="F574" s="27">
        <v>19456</v>
      </c>
    </row>
    <row r="575" spans="1:6" ht="15">
      <c r="A575" s="78"/>
      <c r="B575" s="78"/>
      <c r="C575" s="45" t="s">
        <v>26</v>
      </c>
      <c r="D575" s="27">
        <v>0</v>
      </c>
      <c r="E575" s="27"/>
      <c r="F575" s="27">
        <v>0</v>
      </c>
    </row>
    <row r="576" spans="1:6" ht="30">
      <c r="A576" s="78"/>
      <c r="B576" s="78"/>
      <c r="C576" s="45" t="s">
        <v>30</v>
      </c>
      <c r="D576" s="27">
        <v>0</v>
      </c>
      <c r="E576" s="27"/>
      <c r="F576" s="27">
        <v>0</v>
      </c>
    </row>
    <row r="577" spans="1:6" ht="15">
      <c r="A577" s="79"/>
      <c r="B577" s="79"/>
      <c r="C577" s="45" t="s">
        <v>28</v>
      </c>
      <c r="D577" s="27">
        <v>0</v>
      </c>
      <c r="E577" s="27"/>
      <c r="F577" s="27">
        <v>0</v>
      </c>
    </row>
    <row r="578" spans="1:6" ht="15" customHeight="1">
      <c r="A578" s="77" t="s">
        <v>15</v>
      </c>
      <c r="B578" s="77" t="s">
        <v>58</v>
      </c>
      <c r="C578" s="45" t="s">
        <v>6</v>
      </c>
      <c r="D578" s="27">
        <f>D580</f>
        <v>1459.2</v>
      </c>
      <c r="E578" s="27"/>
      <c r="F578" s="27">
        <f>F580</f>
        <v>1459.2</v>
      </c>
    </row>
    <row r="579" spans="1:6" ht="15">
      <c r="A579" s="78"/>
      <c r="B579" s="78"/>
      <c r="C579" s="45" t="s">
        <v>7</v>
      </c>
      <c r="D579" s="27">
        <v>0</v>
      </c>
      <c r="E579" s="27"/>
      <c r="F579" s="27">
        <v>0</v>
      </c>
    </row>
    <row r="580" spans="1:6" ht="15">
      <c r="A580" s="78"/>
      <c r="B580" s="78"/>
      <c r="C580" s="45" t="s">
        <v>8</v>
      </c>
      <c r="D580" s="27">
        <v>1459.2</v>
      </c>
      <c r="E580" s="27"/>
      <c r="F580" s="27">
        <v>1459.2</v>
      </c>
    </row>
    <row r="581" spans="1:6" ht="15">
      <c r="A581" s="78"/>
      <c r="B581" s="78"/>
      <c r="C581" s="45" t="s">
        <v>26</v>
      </c>
      <c r="D581" s="27">
        <v>0</v>
      </c>
      <c r="E581" s="27"/>
      <c r="F581" s="27">
        <v>0</v>
      </c>
    </row>
    <row r="582" spans="1:6" ht="30">
      <c r="A582" s="78"/>
      <c r="B582" s="78"/>
      <c r="C582" s="45" t="s">
        <v>30</v>
      </c>
      <c r="D582" s="27">
        <v>0</v>
      </c>
      <c r="E582" s="27"/>
      <c r="F582" s="27">
        <v>0</v>
      </c>
    </row>
    <row r="583" spans="1:6" ht="15">
      <c r="A583" s="79"/>
      <c r="B583" s="79"/>
      <c r="C583" s="45" t="s">
        <v>28</v>
      </c>
      <c r="D583" s="27">
        <v>0</v>
      </c>
      <c r="E583" s="27"/>
      <c r="F583" s="27">
        <v>0</v>
      </c>
    </row>
    <row r="584" spans="1:10" s="5" customFormat="1" ht="15" customHeight="1">
      <c r="A584" s="71" t="s">
        <v>47</v>
      </c>
      <c r="B584" s="71" t="s">
        <v>100</v>
      </c>
      <c r="C584" s="67" t="s">
        <v>6</v>
      </c>
      <c r="D584" s="66">
        <f>SUM(D585:D588)</f>
        <v>4178040.8</v>
      </c>
      <c r="E584" s="66"/>
      <c r="F584" s="66">
        <f>SUM(F585:F588)</f>
        <v>4006208.4</v>
      </c>
      <c r="G584" s="13">
        <f>F584/D584*100</f>
        <v>95.88724935381197</v>
      </c>
      <c r="I584" s="24">
        <f>D585+D586+D587+D588</f>
        <v>4178040.8</v>
      </c>
      <c r="J584" s="24">
        <f>F585+F586+F587+F588</f>
        <v>4006208.4</v>
      </c>
    </row>
    <row r="585" spans="1:10" s="5" customFormat="1" ht="15">
      <c r="A585" s="72"/>
      <c r="B585" s="72"/>
      <c r="C585" s="67" t="s">
        <v>7</v>
      </c>
      <c r="D585" s="66">
        <f>D590+D595+D600+D605+D610+D615</f>
        <v>1813037.3</v>
      </c>
      <c r="E585" s="66"/>
      <c r="F585" s="66">
        <f>F590+F595+F600+F605+F610+F615</f>
        <v>1812866.9</v>
      </c>
      <c r="G585" s="13">
        <f>F585/D585*100</f>
        <v>99.99060140682158</v>
      </c>
      <c r="I585" s="24">
        <f>D589+D594+D599+D604+D609+D614+D619</f>
        <v>4178040.8</v>
      </c>
      <c r="J585" s="24">
        <f>F589+F594+F599+F604+F609+F614+F619</f>
        <v>4006208.4</v>
      </c>
    </row>
    <row r="586" spans="1:10" s="5" customFormat="1" ht="18.75" customHeight="1">
      <c r="A586" s="72"/>
      <c r="B586" s="72"/>
      <c r="C586" s="67" t="s">
        <v>8</v>
      </c>
      <c r="D586" s="66">
        <f>D591+D596+D601+D606+D611+D616+D621</f>
        <v>751703.5</v>
      </c>
      <c r="E586" s="66"/>
      <c r="F586" s="66">
        <f>F591+F596+F601+F606+F611+F616+F621</f>
        <v>584541.5</v>
      </c>
      <c r="G586" s="13">
        <f>F586/D586*100</f>
        <v>77.76224269276383</v>
      </c>
      <c r="I586" s="24">
        <f>D585+D586+D587+D588</f>
        <v>4178040.8</v>
      </c>
      <c r="J586" s="24">
        <f>F585+F586+F587+F588</f>
        <v>4006208.4</v>
      </c>
    </row>
    <row r="587" spans="1:10" s="5" customFormat="1" ht="15">
      <c r="A587" s="72"/>
      <c r="B587" s="72"/>
      <c r="C587" s="67" t="s">
        <v>26</v>
      </c>
      <c r="D587" s="66">
        <f>D592+D597+D602+D607+D612+D617+D622</f>
        <v>0</v>
      </c>
      <c r="E587" s="66"/>
      <c r="F587" s="66">
        <f>F592+F597+F602+F607+F612+F617+F622</f>
        <v>0</v>
      </c>
      <c r="G587" s="13">
        <v>0</v>
      </c>
      <c r="I587" s="25"/>
      <c r="J587" s="25"/>
    </row>
    <row r="588" spans="1:7" s="5" customFormat="1" ht="14.25" customHeight="1">
      <c r="A588" s="72"/>
      <c r="B588" s="72"/>
      <c r="C588" s="67" t="s">
        <v>28</v>
      </c>
      <c r="D588" s="66">
        <f>D593+D598+D603+D608+D613+D618+D623</f>
        <v>1613300</v>
      </c>
      <c r="E588" s="66"/>
      <c r="F588" s="66">
        <f>F593+F598+F603+F608+F613+F618+F623</f>
        <v>1608800</v>
      </c>
      <c r="G588" s="13">
        <f>F588/D588*100</f>
        <v>99.7210686171202</v>
      </c>
    </row>
    <row r="589" spans="1:7" ht="15" customHeight="1">
      <c r="A589" s="77" t="s">
        <v>29</v>
      </c>
      <c r="B589" s="88" t="s">
        <v>148</v>
      </c>
      <c r="C589" s="45" t="s">
        <v>6</v>
      </c>
      <c r="D589" s="27">
        <f>SUM(D590:D593)</f>
        <v>2812.5</v>
      </c>
      <c r="E589" s="27"/>
      <c r="F589" s="27">
        <f>SUM(F590:F593)</f>
        <v>2687.1000000000004</v>
      </c>
      <c r="G589" s="16">
        <f>F590+F595+F611+F615</f>
        <v>2075806.2</v>
      </c>
    </row>
    <row r="590" spans="1:7" ht="15">
      <c r="A590" s="78"/>
      <c r="B590" s="88"/>
      <c r="C590" s="45" t="s">
        <v>7</v>
      </c>
      <c r="D590" s="27">
        <v>938</v>
      </c>
      <c r="E590" s="27"/>
      <c r="F590" s="27">
        <v>852.7</v>
      </c>
      <c r="G590" s="16"/>
    </row>
    <row r="591" spans="1:6" ht="15">
      <c r="A591" s="78"/>
      <c r="B591" s="88"/>
      <c r="C591" s="45" t="s">
        <v>8</v>
      </c>
      <c r="D591" s="27">
        <v>1874.5</v>
      </c>
      <c r="E591" s="27"/>
      <c r="F591" s="27">
        <v>1834.4</v>
      </c>
    </row>
    <row r="592" spans="1:6" ht="15">
      <c r="A592" s="78"/>
      <c r="B592" s="88"/>
      <c r="C592" s="45" t="s">
        <v>26</v>
      </c>
      <c r="D592" s="27">
        <v>0</v>
      </c>
      <c r="E592" s="27"/>
      <c r="F592" s="27">
        <v>0</v>
      </c>
    </row>
    <row r="593" spans="1:6" ht="15">
      <c r="A593" s="79"/>
      <c r="B593" s="88"/>
      <c r="C593" s="45" t="s">
        <v>28</v>
      </c>
      <c r="D593" s="27">
        <v>0</v>
      </c>
      <c r="E593" s="27"/>
      <c r="F593" s="27">
        <v>0</v>
      </c>
    </row>
    <row r="594" spans="1:6" ht="15" customHeight="1">
      <c r="A594" s="77" t="s">
        <v>12</v>
      </c>
      <c r="B594" s="88" t="s">
        <v>149</v>
      </c>
      <c r="C594" s="45" t="s">
        <v>6</v>
      </c>
      <c r="D594" s="27">
        <f>SUM(D595:D598)</f>
        <v>1698170.5</v>
      </c>
      <c r="E594" s="27"/>
      <c r="F594" s="27">
        <f>SUM(F595:F598)</f>
        <v>1563084.5</v>
      </c>
    </row>
    <row r="595" spans="1:6" ht="15">
      <c r="A595" s="78"/>
      <c r="B595" s="88"/>
      <c r="C595" s="45" t="s">
        <v>7</v>
      </c>
      <c r="D595" s="27">
        <v>1484399.3</v>
      </c>
      <c r="E595" s="27"/>
      <c r="F595" s="27">
        <v>1484314.2</v>
      </c>
    </row>
    <row r="596" spans="1:6" ht="15">
      <c r="A596" s="78"/>
      <c r="B596" s="88"/>
      <c r="C596" s="45" t="s">
        <v>8</v>
      </c>
      <c r="D596" s="27">
        <v>213771.2</v>
      </c>
      <c r="E596" s="27"/>
      <c r="F596" s="27">
        <v>78770.3</v>
      </c>
    </row>
    <row r="597" spans="1:6" ht="15">
      <c r="A597" s="78"/>
      <c r="B597" s="88"/>
      <c r="C597" s="45" t="s">
        <v>26</v>
      </c>
      <c r="D597" s="27">
        <v>0</v>
      </c>
      <c r="E597" s="27"/>
      <c r="F597" s="27">
        <v>0</v>
      </c>
    </row>
    <row r="598" spans="1:6" ht="15">
      <c r="A598" s="79"/>
      <c r="B598" s="88"/>
      <c r="C598" s="45" t="s">
        <v>28</v>
      </c>
      <c r="D598" s="27">
        <v>0</v>
      </c>
      <c r="E598" s="27"/>
      <c r="F598" s="27">
        <v>0</v>
      </c>
    </row>
    <row r="599" spans="1:6" ht="15" customHeight="1">
      <c r="A599" s="77" t="s">
        <v>32</v>
      </c>
      <c r="B599" s="88" t="s">
        <v>150</v>
      </c>
      <c r="C599" s="45" t="s">
        <v>6</v>
      </c>
      <c r="D599" s="27">
        <f>SUM(D600:D603)</f>
        <v>1608323.2</v>
      </c>
      <c r="E599" s="27"/>
      <c r="F599" s="27">
        <f>SUM(F600:F603)</f>
        <v>1608323.2</v>
      </c>
    </row>
    <row r="600" spans="1:6" ht="15">
      <c r="A600" s="78"/>
      <c r="B600" s="88"/>
      <c r="C600" s="45" t="s">
        <v>7</v>
      </c>
      <c r="D600" s="27">
        <v>0</v>
      </c>
      <c r="E600" s="27"/>
      <c r="F600" s="27"/>
    </row>
    <row r="601" spans="1:6" ht="15">
      <c r="A601" s="78"/>
      <c r="B601" s="88"/>
      <c r="C601" s="45" t="s">
        <v>8</v>
      </c>
      <c r="D601" s="27">
        <v>2223.2</v>
      </c>
      <c r="E601" s="27"/>
      <c r="F601" s="27">
        <v>2223.2</v>
      </c>
    </row>
    <row r="602" spans="1:6" ht="15">
      <c r="A602" s="78"/>
      <c r="B602" s="88"/>
      <c r="C602" s="45" t="s">
        <v>26</v>
      </c>
      <c r="D602" s="27">
        <v>0</v>
      </c>
      <c r="E602" s="27"/>
      <c r="F602" s="27">
        <v>0</v>
      </c>
    </row>
    <row r="603" spans="1:6" ht="15">
      <c r="A603" s="79"/>
      <c r="B603" s="88"/>
      <c r="C603" s="45" t="s">
        <v>28</v>
      </c>
      <c r="D603" s="27">
        <v>1606100</v>
      </c>
      <c r="E603" s="27"/>
      <c r="F603" s="27">
        <v>1606100</v>
      </c>
    </row>
    <row r="604" spans="1:6" ht="15" customHeight="1">
      <c r="A604" s="77" t="s">
        <v>15</v>
      </c>
      <c r="B604" s="88" t="s">
        <v>151</v>
      </c>
      <c r="C604" s="45" t="s">
        <v>6</v>
      </c>
      <c r="D604" s="27">
        <f>SUM(D605:D608)</f>
        <v>8274.7</v>
      </c>
      <c r="E604" s="27"/>
      <c r="F604" s="27">
        <f>SUM(F605:F608)</f>
        <v>7760.5</v>
      </c>
    </row>
    <row r="605" spans="1:6" ht="15">
      <c r="A605" s="78"/>
      <c r="B605" s="88"/>
      <c r="C605" s="45" t="s">
        <v>7</v>
      </c>
      <c r="D605" s="27">
        <v>0</v>
      </c>
      <c r="E605" s="27"/>
      <c r="F605" s="27">
        <v>0</v>
      </c>
    </row>
    <row r="606" spans="1:6" ht="15">
      <c r="A606" s="78"/>
      <c r="B606" s="88"/>
      <c r="C606" s="45" t="s">
        <v>8</v>
      </c>
      <c r="D606" s="27">
        <v>5574.7</v>
      </c>
      <c r="E606" s="27"/>
      <c r="F606" s="27">
        <v>5060.5</v>
      </c>
    </row>
    <row r="607" spans="1:6" ht="15">
      <c r="A607" s="78"/>
      <c r="B607" s="88"/>
      <c r="C607" s="45" t="s">
        <v>26</v>
      </c>
      <c r="D607" s="27">
        <v>0</v>
      </c>
      <c r="E607" s="27"/>
      <c r="F607" s="27">
        <v>0</v>
      </c>
    </row>
    <row r="608" spans="1:6" ht="15">
      <c r="A608" s="79"/>
      <c r="B608" s="88"/>
      <c r="C608" s="45" t="s">
        <v>28</v>
      </c>
      <c r="D608" s="27">
        <v>2700</v>
      </c>
      <c r="E608" s="27"/>
      <c r="F608" s="27">
        <v>2700</v>
      </c>
    </row>
    <row r="609" spans="1:6" ht="15" customHeight="1">
      <c r="A609" s="77" t="s">
        <v>17</v>
      </c>
      <c r="B609" s="88" t="s">
        <v>152</v>
      </c>
      <c r="C609" s="45" t="s">
        <v>6</v>
      </c>
      <c r="D609" s="27">
        <f>SUM(D610:D613)</f>
        <v>262939.3</v>
      </c>
      <c r="E609" s="27"/>
      <c r="F609" s="27">
        <f>SUM(F610:F613)</f>
        <v>262939.3</v>
      </c>
    </row>
    <row r="610" spans="1:6" ht="15">
      <c r="A610" s="78"/>
      <c r="B610" s="88"/>
      <c r="C610" s="45" t="s">
        <v>7</v>
      </c>
      <c r="D610" s="27">
        <v>0</v>
      </c>
      <c r="E610" s="27"/>
      <c r="F610" s="27">
        <v>0</v>
      </c>
    </row>
    <row r="611" spans="1:6" ht="15">
      <c r="A611" s="78"/>
      <c r="B611" s="88"/>
      <c r="C611" s="45" t="s">
        <v>8</v>
      </c>
      <c r="D611" s="27">
        <v>262939.3</v>
      </c>
      <c r="E611" s="27"/>
      <c r="F611" s="27">
        <v>262939.3</v>
      </c>
    </row>
    <row r="612" spans="1:6" ht="15">
      <c r="A612" s="78"/>
      <c r="B612" s="88"/>
      <c r="C612" s="45" t="s">
        <v>26</v>
      </c>
      <c r="D612" s="27">
        <v>0</v>
      </c>
      <c r="E612" s="27"/>
      <c r="F612" s="27">
        <v>0</v>
      </c>
    </row>
    <row r="613" spans="1:6" ht="15">
      <c r="A613" s="79"/>
      <c r="B613" s="88"/>
      <c r="C613" s="45" t="s">
        <v>28</v>
      </c>
      <c r="D613" s="27">
        <v>0</v>
      </c>
      <c r="E613" s="27"/>
      <c r="F613" s="27">
        <v>0</v>
      </c>
    </row>
    <row r="614" spans="1:6" ht="15">
      <c r="A614" s="77" t="s">
        <v>19</v>
      </c>
      <c r="B614" s="88" t="s">
        <v>153</v>
      </c>
      <c r="C614" s="45" t="s">
        <v>6</v>
      </c>
      <c r="D614" s="27">
        <f>SUM(D615:D618)</f>
        <v>500775.3</v>
      </c>
      <c r="E614" s="27"/>
      <c r="F614" s="27">
        <f>SUM(F615:F618)</f>
        <v>465018.7</v>
      </c>
    </row>
    <row r="615" spans="1:6" ht="15">
      <c r="A615" s="78"/>
      <c r="B615" s="88"/>
      <c r="C615" s="45" t="s">
        <v>7</v>
      </c>
      <c r="D615" s="27">
        <v>327700</v>
      </c>
      <c r="E615" s="27"/>
      <c r="F615" s="27">
        <v>327700</v>
      </c>
    </row>
    <row r="616" spans="1:6" ht="15">
      <c r="A616" s="78"/>
      <c r="B616" s="88"/>
      <c r="C616" s="45" t="s">
        <v>8</v>
      </c>
      <c r="D616" s="27">
        <v>168575.3</v>
      </c>
      <c r="E616" s="27"/>
      <c r="F616" s="27">
        <v>137318.7</v>
      </c>
    </row>
    <row r="617" spans="1:6" ht="15">
      <c r="A617" s="78"/>
      <c r="B617" s="88"/>
      <c r="C617" s="45" t="s">
        <v>26</v>
      </c>
      <c r="D617" s="27">
        <v>0</v>
      </c>
      <c r="E617" s="27"/>
      <c r="F617" s="27">
        <v>0</v>
      </c>
    </row>
    <row r="618" spans="1:6" ht="15">
      <c r="A618" s="79"/>
      <c r="B618" s="88"/>
      <c r="C618" s="45" t="s">
        <v>28</v>
      </c>
      <c r="D618" s="27">
        <v>4500</v>
      </c>
      <c r="E618" s="27"/>
      <c r="F618" s="27">
        <v>0</v>
      </c>
    </row>
    <row r="619" spans="1:6" ht="15" customHeight="1">
      <c r="A619" s="77" t="s">
        <v>85</v>
      </c>
      <c r="B619" s="88" t="s">
        <v>154</v>
      </c>
      <c r="C619" s="45" t="s">
        <v>6</v>
      </c>
      <c r="D619" s="27">
        <f>SUM(D620:D623)</f>
        <v>96745.3</v>
      </c>
      <c r="E619" s="27"/>
      <c r="F619" s="27">
        <f>SUM(F620:F623)</f>
        <v>96395.1</v>
      </c>
    </row>
    <row r="620" spans="1:6" ht="15">
      <c r="A620" s="78"/>
      <c r="B620" s="88"/>
      <c r="C620" s="45" t="s">
        <v>7</v>
      </c>
      <c r="D620" s="28" t="s">
        <v>171</v>
      </c>
      <c r="E620" s="28"/>
      <c r="F620" s="28" t="s">
        <v>171</v>
      </c>
    </row>
    <row r="621" spans="1:6" ht="15">
      <c r="A621" s="78"/>
      <c r="B621" s="88"/>
      <c r="C621" s="45" t="s">
        <v>8</v>
      </c>
      <c r="D621" s="27">
        <v>96745.3</v>
      </c>
      <c r="E621" s="27"/>
      <c r="F621" s="27">
        <v>96395.1</v>
      </c>
    </row>
    <row r="622" spans="1:6" ht="15">
      <c r="A622" s="78"/>
      <c r="B622" s="88"/>
      <c r="C622" s="45" t="s">
        <v>26</v>
      </c>
      <c r="D622" s="27">
        <v>0</v>
      </c>
      <c r="E622" s="27"/>
      <c r="F622" s="27">
        <v>0</v>
      </c>
    </row>
    <row r="623" spans="1:6" ht="15">
      <c r="A623" s="79"/>
      <c r="B623" s="88"/>
      <c r="C623" s="45" t="s">
        <v>28</v>
      </c>
      <c r="D623" s="27">
        <v>0</v>
      </c>
      <c r="E623" s="27"/>
      <c r="F623" s="27">
        <v>0</v>
      </c>
    </row>
    <row r="624" spans="1:9" s="3" customFormat="1" ht="15" customHeight="1">
      <c r="A624" s="71" t="s">
        <v>47</v>
      </c>
      <c r="B624" s="71" t="s">
        <v>59</v>
      </c>
      <c r="C624" s="67" t="s">
        <v>6</v>
      </c>
      <c r="D624" s="66">
        <f>D625+D626+D627</f>
        <v>6387837.1</v>
      </c>
      <c r="E624" s="66"/>
      <c r="F624" s="66">
        <f>F625+F626+F627</f>
        <v>6547259.2</v>
      </c>
      <c r="G624" s="11">
        <f>F624/D624*100</f>
        <v>102.49571329863751</v>
      </c>
      <c r="I624" s="17">
        <f>D625+D626+D627</f>
        <v>6387837.1</v>
      </c>
    </row>
    <row r="625" spans="1:7" s="3" customFormat="1" ht="15">
      <c r="A625" s="72"/>
      <c r="B625" s="72"/>
      <c r="C625" s="67" t="s">
        <v>7</v>
      </c>
      <c r="D625" s="66">
        <f>D629+D633+D637+D641+D645+D649+D653+D657</f>
        <v>1229099.9</v>
      </c>
      <c r="E625" s="66"/>
      <c r="F625" s="66">
        <f>F629+F633+F637+F641+F645+F649+F653+F657</f>
        <v>1404777</v>
      </c>
      <c r="G625" s="11">
        <f>F625/D625*100</f>
        <v>114.29315062184938</v>
      </c>
    </row>
    <row r="626" spans="1:7" s="3" customFormat="1" ht="28.5">
      <c r="A626" s="72"/>
      <c r="B626" s="72"/>
      <c r="C626" s="67" t="s">
        <v>8</v>
      </c>
      <c r="D626" s="66">
        <f>D630+D634+D638+D642+D646+D650+D654+D658+D661</f>
        <v>2077480</v>
      </c>
      <c r="E626" s="66"/>
      <c r="F626" s="66">
        <f>F630+F634+F638+F642+F646+F650+F654+F661+F658</f>
        <v>2061224.9999999998</v>
      </c>
      <c r="G626" s="11">
        <f>F626/D626*100</f>
        <v>99.21756166124341</v>
      </c>
    </row>
    <row r="627" spans="1:7" s="3" customFormat="1" ht="15">
      <c r="A627" s="72"/>
      <c r="B627" s="72"/>
      <c r="C627" s="67" t="s">
        <v>28</v>
      </c>
      <c r="D627" s="66">
        <f>D631+D635+D639+D643+D647+D651+D655+D659</f>
        <v>3081257.2</v>
      </c>
      <c r="E627" s="66"/>
      <c r="F627" s="66">
        <f>F631+F635+F639+F643+F647+F651+F655+F659</f>
        <v>3081257.2</v>
      </c>
      <c r="G627" s="11">
        <f>F627/D627*100</f>
        <v>100</v>
      </c>
    </row>
    <row r="628" spans="1:6" ht="15" customHeight="1">
      <c r="A628" s="107" t="s">
        <v>29</v>
      </c>
      <c r="B628" s="107" t="s">
        <v>60</v>
      </c>
      <c r="C628" s="46" t="s">
        <v>6</v>
      </c>
      <c r="D628" s="27">
        <f>D629+D630+D631</f>
        <v>1028326.2</v>
      </c>
      <c r="E628" s="27"/>
      <c r="F628" s="27">
        <f>F629+F630+F631</f>
        <v>1028316.2</v>
      </c>
    </row>
    <row r="629" spans="1:9" ht="15">
      <c r="A629" s="107"/>
      <c r="B629" s="107"/>
      <c r="C629" s="46" t="s">
        <v>7</v>
      </c>
      <c r="D629" s="27">
        <v>300000</v>
      </c>
      <c r="E629" s="27"/>
      <c r="F629" s="27">
        <v>300000</v>
      </c>
      <c r="H629" s="16">
        <f>D625+D626+D627</f>
        <v>6387837.1</v>
      </c>
      <c r="I629" s="16">
        <f>F625+F626+F627</f>
        <v>6547259.2</v>
      </c>
    </row>
    <row r="630" spans="1:9" ht="15">
      <c r="A630" s="107"/>
      <c r="B630" s="107"/>
      <c r="C630" s="46" t="s">
        <v>8</v>
      </c>
      <c r="D630" s="27">
        <v>478326.2</v>
      </c>
      <c r="E630" s="27"/>
      <c r="F630" s="27">
        <v>478316.2</v>
      </c>
      <c r="H630" s="16">
        <f>D628+D632+D636+D640+D644+D648+D652+D656+D660</f>
        <v>6387837.1</v>
      </c>
      <c r="I630" s="16">
        <f>F628+F632+F636+F640+F644+F648+F652+F656+F660</f>
        <v>6547259.200000001</v>
      </c>
    </row>
    <row r="631" spans="1:9" ht="15">
      <c r="A631" s="107"/>
      <c r="B631" s="107"/>
      <c r="C631" s="46" t="s">
        <v>28</v>
      </c>
      <c r="D631" s="27">
        <v>250000</v>
      </c>
      <c r="E631" s="27"/>
      <c r="F631" s="27">
        <v>250000</v>
      </c>
      <c r="H631" s="16">
        <f>D625+D626+D627</f>
        <v>6387837.1</v>
      </c>
      <c r="I631" s="16">
        <f>F625+F626+F627</f>
        <v>6547259.2</v>
      </c>
    </row>
    <row r="632" spans="1:6" ht="15" customHeight="1">
      <c r="A632" s="107" t="s">
        <v>12</v>
      </c>
      <c r="B632" s="107" t="s">
        <v>61</v>
      </c>
      <c r="C632" s="46" t="s">
        <v>6</v>
      </c>
      <c r="D632" s="27">
        <f>D633+D634+D635</f>
        <v>743616.3</v>
      </c>
      <c r="E632" s="27"/>
      <c r="F632" s="27">
        <f>F633+F634+F635</f>
        <v>727891.7</v>
      </c>
    </row>
    <row r="633" spans="1:6" ht="15">
      <c r="A633" s="107"/>
      <c r="B633" s="107"/>
      <c r="C633" s="46" t="s">
        <v>7</v>
      </c>
      <c r="D633" s="27">
        <v>0</v>
      </c>
      <c r="E633" s="27"/>
      <c r="F633" s="27">
        <v>0</v>
      </c>
    </row>
    <row r="634" spans="1:6" ht="15">
      <c r="A634" s="107"/>
      <c r="B634" s="107"/>
      <c r="C634" s="46" t="s">
        <v>8</v>
      </c>
      <c r="D634" s="27">
        <v>384712.8</v>
      </c>
      <c r="E634" s="27"/>
      <c r="F634" s="27">
        <v>368988.2</v>
      </c>
    </row>
    <row r="635" spans="1:6" ht="15">
      <c r="A635" s="107"/>
      <c r="B635" s="107"/>
      <c r="C635" s="46" t="s">
        <v>28</v>
      </c>
      <c r="D635" s="27">
        <v>358903.5</v>
      </c>
      <c r="E635" s="27"/>
      <c r="F635" s="27">
        <v>358903.5</v>
      </c>
    </row>
    <row r="636" spans="1:6" ht="15" customHeight="1">
      <c r="A636" s="107" t="s">
        <v>86</v>
      </c>
      <c r="B636" s="107" t="s">
        <v>62</v>
      </c>
      <c r="C636" s="46" t="s">
        <v>6</v>
      </c>
      <c r="D636" s="27">
        <f>D637+D638+D639</f>
        <v>182281.7</v>
      </c>
      <c r="E636" s="27"/>
      <c r="F636" s="27">
        <f>F637+F638+F639</f>
        <v>181795.1</v>
      </c>
    </row>
    <row r="637" spans="1:6" ht="15">
      <c r="A637" s="107"/>
      <c r="B637" s="107"/>
      <c r="C637" s="46" t="s">
        <v>7</v>
      </c>
      <c r="D637" s="27">
        <v>2830.6</v>
      </c>
      <c r="E637" s="27"/>
      <c r="F637" s="27">
        <v>2344.9</v>
      </c>
    </row>
    <row r="638" spans="1:6" ht="15">
      <c r="A638" s="107"/>
      <c r="B638" s="107"/>
      <c r="C638" s="46" t="s">
        <v>8</v>
      </c>
      <c r="D638" s="27">
        <v>24.6</v>
      </c>
      <c r="E638" s="27"/>
      <c r="F638" s="27">
        <v>23.7</v>
      </c>
    </row>
    <row r="639" spans="1:6" ht="15">
      <c r="A639" s="107"/>
      <c r="B639" s="107"/>
      <c r="C639" s="46" t="s">
        <v>28</v>
      </c>
      <c r="D639" s="27">
        <v>179426.5</v>
      </c>
      <c r="E639" s="27"/>
      <c r="F639" s="27">
        <v>179426.5</v>
      </c>
    </row>
    <row r="640" spans="1:6" ht="15" customHeight="1">
      <c r="A640" s="107" t="s">
        <v>15</v>
      </c>
      <c r="B640" s="107" t="s">
        <v>63</v>
      </c>
      <c r="C640" s="46" t="s">
        <v>6</v>
      </c>
      <c r="D640" s="27">
        <f>D641+D642+D643</f>
        <v>3694541.8</v>
      </c>
      <c r="E640" s="27"/>
      <c r="F640" s="27">
        <f>F641+F642+F643</f>
        <v>3693799.4</v>
      </c>
    </row>
    <row r="641" spans="1:6" ht="15">
      <c r="A641" s="107"/>
      <c r="B641" s="107"/>
      <c r="C641" s="46" t="s">
        <v>7</v>
      </c>
      <c r="D641" s="27">
        <v>753502.1</v>
      </c>
      <c r="E641" s="27"/>
      <c r="F641" s="27">
        <v>752803.1</v>
      </c>
    </row>
    <row r="642" spans="1:6" ht="15">
      <c r="A642" s="107"/>
      <c r="B642" s="107"/>
      <c r="C642" s="46" t="s">
        <v>8</v>
      </c>
      <c r="D642" s="27">
        <v>881528.6</v>
      </c>
      <c r="E642" s="27"/>
      <c r="F642" s="27">
        <v>881485.2</v>
      </c>
    </row>
    <row r="643" spans="1:6" ht="15">
      <c r="A643" s="107"/>
      <c r="B643" s="107"/>
      <c r="C643" s="46" t="s">
        <v>28</v>
      </c>
      <c r="D643" s="27">
        <v>2059511.1</v>
      </c>
      <c r="E643" s="27"/>
      <c r="F643" s="27">
        <v>2059511.1</v>
      </c>
    </row>
    <row r="644" spans="1:6" ht="15" customHeight="1">
      <c r="A644" s="107" t="s">
        <v>17</v>
      </c>
      <c r="B644" s="107" t="s">
        <v>64</v>
      </c>
      <c r="C644" s="46" t="s">
        <v>6</v>
      </c>
      <c r="D644" s="27">
        <f>D645+D646+D647</f>
        <v>101472.9</v>
      </c>
      <c r="E644" s="27"/>
      <c r="F644" s="27">
        <f>F645+F646+F647</f>
        <v>101409.2</v>
      </c>
    </row>
    <row r="645" spans="1:6" ht="15">
      <c r="A645" s="107"/>
      <c r="B645" s="107"/>
      <c r="C645" s="46" t="s">
        <v>7</v>
      </c>
      <c r="D645" s="27">
        <v>49331.7</v>
      </c>
      <c r="E645" s="27"/>
      <c r="F645" s="27">
        <v>49331.7</v>
      </c>
    </row>
    <row r="646" spans="1:6" ht="15">
      <c r="A646" s="107"/>
      <c r="B646" s="107"/>
      <c r="C646" s="46" t="s">
        <v>8</v>
      </c>
      <c r="D646" s="27">
        <v>51681</v>
      </c>
      <c r="E646" s="27"/>
      <c r="F646" s="27">
        <v>51617.3</v>
      </c>
    </row>
    <row r="647" spans="1:6" ht="15">
      <c r="A647" s="107"/>
      <c r="B647" s="107"/>
      <c r="C647" s="46" t="s">
        <v>28</v>
      </c>
      <c r="D647" s="27">
        <v>460.2</v>
      </c>
      <c r="E647" s="27"/>
      <c r="F647" s="27">
        <v>460.2</v>
      </c>
    </row>
    <row r="648" spans="1:6" ht="15" customHeight="1">
      <c r="A648" s="107" t="s">
        <v>19</v>
      </c>
      <c r="B648" s="107" t="s">
        <v>65</v>
      </c>
      <c r="C648" s="46" t="s">
        <v>6</v>
      </c>
      <c r="D648" s="27">
        <f>D649+D650+D651</f>
        <v>328372.1</v>
      </c>
      <c r="E648" s="27"/>
      <c r="F648" s="27">
        <f>F649+F650+F651</f>
        <v>505233.9</v>
      </c>
    </row>
    <row r="649" spans="1:6" ht="15">
      <c r="A649" s="107"/>
      <c r="B649" s="107"/>
      <c r="C649" s="46" t="s">
        <v>7</v>
      </c>
      <c r="D649" s="27">
        <v>13450.5</v>
      </c>
      <c r="E649" s="27"/>
      <c r="F649" s="27">
        <v>190312.3</v>
      </c>
    </row>
    <row r="650" spans="1:6" ht="15">
      <c r="A650" s="107"/>
      <c r="B650" s="107"/>
      <c r="C650" s="46" t="s">
        <v>8</v>
      </c>
      <c r="D650" s="27">
        <v>109593</v>
      </c>
      <c r="E650" s="27"/>
      <c r="F650" s="27">
        <v>109593</v>
      </c>
    </row>
    <row r="651" spans="1:6" ht="15">
      <c r="A651" s="107"/>
      <c r="B651" s="107"/>
      <c r="C651" s="46" t="s">
        <v>28</v>
      </c>
      <c r="D651" s="27">
        <v>205328.6</v>
      </c>
      <c r="E651" s="27"/>
      <c r="F651" s="27">
        <v>205328.6</v>
      </c>
    </row>
    <row r="652" spans="1:6" ht="15" customHeight="1">
      <c r="A652" s="108" t="s">
        <v>21</v>
      </c>
      <c r="B652" s="108" t="s">
        <v>66</v>
      </c>
      <c r="C652" s="46" t="s">
        <v>6</v>
      </c>
      <c r="D652" s="27">
        <f>D653+D654+D655</f>
        <v>14982.8</v>
      </c>
      <c r="E652" s="27"/>
      <c r="F652" s="27">
        <f>F653+F654+F655</f>
        <v>14982.8</v>
      </c>
    </row>
    <row r="653" spans="1:6" ht="15">
      <c r="A653" s="109"/>
      <c r="B653" s="109"/>
      <c r="C653" s="46" t="s">
        <v>7</v>
      </c>
      <c r="D653" s="27">
        <v>12853</v>
      </c>
      <c r="E653" s="27"/>
      <c r="F653" s="27">
        <v>12853</v>
      </c>
    </row>
    <row r="654" spans="1:6" ht="15">
      <c r="A654" s="109"/>
      <c r="B654" s="109"/>
      <c r="C654" s="46" t="s">
        <v>8</v>
      </c>
      <c r="D654" s="27">
        <v>129.8</v>
      </c>
      <c r="E654" s="27"/>
      <c r="F654" s="27">
        <v>129.8</v>
      </c>
    </row>
    <row r="655" spans="1:6" ht="15">
      <c r="A655" s="110"/>
      <c r="B655" s="110"/>
      <c r="C655" s="46" t="s">
        <v>28</v>
      </c>
      <c r="D655" s="27">
        <v>2000</v>
      </c>
      <c r="E655" s="27"/>
      <c r="F655" s="27">
        <v>2000</v>
      </c>
    </row>
    <row r="656" spans="1:6" ht="15" customHeight="1">
      <c r="A656" s="107" t="s">
        <v>23</v>
      </c>
      <c r="B656" s="108" t="s">
        <v>67</v>
      </c>
      <c r="C656" s="46" t="s">
        <v>6</v>
      </c>
      <c r="D656" s="27">
        <f>D657+D658+D659</f>
        <v>182662.69999999998</v>
      </c>
      <c r="E656" s="27"/>
      <c r="F656" s="27">
        <f>F657+F658+F659</f>
        <v>182662.69999999998</v>
      </c>
    </row>
    <row r="657" spans="1:6" ht="15">
      <c r="A657" s="107"/>
      <c r="B657" s="109"/>
      <c r="C657" s="46" t="s">
        <v>7</v>
      </c>
      <c r="D657" s="27">
        <v>97132</v>
      </c>
      <c r="E657" s="27"/>
      <c r="F657" s="27">
        <v>97132</v>
      </c>
    </row>
    <row r="658" spans="1:6" ht="15">
      <c r="A658" s="107"/>
      <c r="B658" s="109"/>
      <c r="C658" s="46" t="s">
        <v>8</v>
      </c>
      <c r="D658" s="27">
        <v>59903.4</v>
      </c>
      <c r="E658" s="27"/>
      <c r="F658" s="27">
        <v>59903.4</v>
      </c>
    </row>
    <row r="659" spans="1:6" ht="15">
      <c r="A659" s="107"/>
      <c r="B659" s="110"/>
      <c r="C659" s="46" t="s">
        <v>28</v>
      </c>
      <c r="D659" s="27">
        <v>25627.3</v>
      </c>
      <c r="E659" s="27"/>
      <c r="F659" s="27">
        <v>25627.3</v>
      </c>
    </row>
    <row r="660" spans="1:6" ht="43.5" customHeight="1">
      <c r="A660" s="107" t="s">
        <v>87</v>
      </c>
      <c r="B660" s="88" t="s">
        <v>189</v>
      </c>
      <c r="C660" s="46" t="s">
        <v>6</v>
      </c>
      <c r="D660" s="27">
        <f>D661</f>
        <v>111580.6</v>
      </c>
      <c r="E660" s="27"/>
      <c r="F660" s="27">
        <f>F661</f>
        <v>111168.2</v>
      </c>
    </row>
    <row r="661" spans="1:6" ht="39.75" customHeight="1">
      <c r="A661" s="107"/>
      <c r="B661" s="88"/>
      <c r="C661" s="46" t="s">
        <v>8</v>
      </c>
      <c r="D661" s="27">
        <v>111580.6</v>
      </c>
      <c r="E661" s="27"/>
      <c r="F661" s="27">
        <v>111168.2</v>
      </c>
    </row>
    <row r="662" spans="1:9" s="5" customFormat="1" ht="15" customHeight="1">
      <c r="A662" s="71" t="s">
        <v>47</v>
      </c>
      <c r="B662" s="71" t="s">
        <v>99</v>
      </c>
      <c r="C662" s="68" t="s">
        <v>6</v>
      </c>
      <c r="D662" s="66">
        <f>D663+D664+D665+D666+D667</f>
        <v>4236205.5</v>
      </c>
      <c r="E662" s="66"/>
      <c r="F662" s="66">
        <f>F663+F664+F665+F666+F667</f>
        <v>4479354.8</v>
      </c>
      <c r="G662" s="13">
        <f>F662/D662*100</f>
        <v>105.73979000782658</v>
      </c>
      <c r="I662" s="18"/>
    </row>
    <row r="663" spans="1:9" s="5" customFormat="1" ht="15">
      <c r="A663" s="72"/>
      <c r="B663" s="72"/>
      <c r="C663" s="68" t="s">
        <v>7</v>
      </c>
      <c r="D663" s="66">
        <f>D669+D675+D681+D687+D693</f>
        <v>189094.6</v>
      </c>
      <c r="E663" s="66"/>
      <c r="F663" s="66">
        <f>F669+F675+F681+F687+F693</f>
        <v>189094.6</v>
      </c>
      <c r="G663" s="13">
        <f>F663/D663*100</f>
        <v>100</v>
      </c>
      <c r="H663" s="25"/>
      <c r="I663" s="25"/>
    </row>
    <row r="664" spans="1:9" s="5" customFormat="1" ht="15">
      <c r="A664" s="72"/>
      <c r="B664" s="72"/>
      <c r="C664" s="68" t="s">
        <v>8</v>
      </c>
      <c r="D664" s="66">
        <f>D670+D676+D682+D688+D694</f>
        <v>108741.9</v>
      </c>
      <c r="E664" s="66"/>
      <c r="F664" s="66">
        <f>F670+F676+F682+F688+F694</f>
        <v>108476.7</v>
      </c>
      <c r="G664" s="13">
        <f>F664/D664*100</f>
        <v>99.7561197661619</v>
      </c>
      <c r="H664" s="24">
        <f>D663+D664+D665+D666+D667</f>
        <v>4236205.5</v>
      </c>
      <c r="I664" s="24">
        <f>F663+F665+F664+F666+F667</f>
        <v>4479354.8</v>
      </c>
    </row>
    <row r="665" spans="1:9" s="5" customFormat="1" ht="15">
      <c r="A665" s="72"/>
      <c r="B665" s="72"/>
      <c r="C665" s="68" t="s">
        <v>26</v>
      </c>
      <c r="D665" s="66">
        <f>D671+D677+D683+D689+D695</f>
        <v>0</v>
      </c>
      <c r="E665" s="66"/>
      <c r="F665" s="66">
        <f>F671+F677+F683+F689+F695</f>
        <v>0</v>
      </c>
      <c r="G665" s="13">
        <v>0</v>
      </c>
      <c r="H665" s="24">
        <f>D668+D674+D680+D686+D692</f>
        <v>4236205.5</v>
      </c>
      <c r="I665" s="24">
        <f>F668+F674+F680+F686+F692</f>
        <v>4479354.8</v>
      </c>
    </row>
    <row r="666" spans="1:9" s="5" customFormat="1" ht="28.5">
      <c r="A666" s="72"/>
      <c r="B666" s="72"/>
      <c r="C666" s="69" t="s">
        <v>30</v>
      </c>
      <c r="D666" s="66">
        <f>D672+D678+D684+D690+D696</f>
        <v>0</v>
      </c>
      <c r="E666" s="66"/>
      <c r="F666" s="66">
        <f>F672+F678+F684+F690+F696</f>
        <v>0</v>
      </c>
      <c r="G666" s="13">
        <v>0</v>
      </c>
      <c r="H666" s="24">
        <f>D663+D664+D665+D666+D667</f>
        <v>4236205.5</v>
      </c>
      <c r="I666" s="24">
        <f>F663+F664+F665+F666+F667</f>
        <v>4479354.8</v>
      </c>
    </row>
    <row r="667" spans="1:9" s="5" customFormat="1" ht="15">
      <c r="A667" s="73"/>
      <c r="B667" s="73"/>
      <c r="C667" s="68" t="s">
        <v>28</v>
      </c>
      <c r="D667" s="66">
        <f>D673+D679+D685+D691+D697</f>
        <v>3938369</v>
      </c>
      <c r="E667" s="66"/>
      <c r="F667" s="66">
        <f>F673+F679+F685+F691+F697</f>
        <v>4181783.5</v>
      </c>
      <c r="G667" s="13">
        <f>F667/D667*100</f>
        <v>106.18059150882002</v>
      </c>
      <c r="H667" s="25"/>
      <c r="I667" s="25"/>
    </row>
    <row r="668" spans="1:6" ht="15" customHeight="1">
      <c r="A668" s="74" t="s">
        <v>36</v>
      </c>
      <c r="B668" s="77" t="s">
        <v>155</v>
      </c>
      <c r="C668" s="34" t="s">
        <v>6</v>
      </c>
      <c r="D668" s="27">
        <f>SUM(D669:D673)</f>
        <v>4065649</v>
      </c>
      <c r="E668" s="27"/>
      <c r="F668" s="27">
        <f>SUM(F669:F673)</f>
        <v>4065649</v>
      </c>
    </row>
    <row r="669" spans="1:10" ht="15">
      <c r="A669" s="75"/>
      <c r="B669" s="78"/>
      <c r="C669" s="34" t="s">
        <v>7</v>
      </c>
      <c r="D669" s="27">
        <v>189094.6</v>
      </c>
      <c r="E669" s="27"/>
      <c r="F669" s="27">
        <v>189094.6</v>
      </c>
      <c r="J669" s="19"/>
    </row>
    <row r="670" spans="1:6" ht="15">
      <c r="A670" s="75"/>
      <c r="B670" s="78"/>
      <c r="C670" s="34" t="s">
        <v>8</v>
      </c>
      <c r="D670" s="27">
        <v>66693.4</v>
      </c>
      <c r="E670" s="27"/>
      <c r="F670" s="27">
        <v>66693.4</v>
      </c>
    </row>
    <row r="671" spans="1:6" ht="15">
      <c r="A671" s="75"/>
      <c r="B671" s="78"/>
      <c r="C671" s="34" t="s">
        <v>26</v>
      </c>
      <c r="D671" s="27">
        <v>0</v>
      </c>
      <c r="E671" s="27"/>
      <c r="F671" s="27"/>
    </row>
    <row r="672" spans="1:8" ht="30">
      <c r="A672" s="75"/>
      <c r="B672" s="78"/>
      <c r="C672" s="34" t="s">
        <v>30</v>
      </c>
      <c r="D672" s="27">
        <v>0</v>
      </c>
      <c r="E672" s="27"/>
      <c r="F672" s="27">
        <v>0</v>
      </c>
      <c r="H672" s="19"/>
    </row>
    <row r="673" spans="1:8" ht="15">
      <c r="A673" s="76"/>
      <c r="B673" s="79"/>
      <c r="C673" s="34" t="s">
        <v>28</v>
      </c>
      <c r="D673" s="27">
        <v>3809861</v>
      </c>
      <c r="E673" s="27"/>
      <c r="F673" s="27">
        <v>3809861</v>
      </c>
      <c r="H673" s="16"/>
    </row>
    <row r="674" spans="1:6" ht="15">
      <c r="A674" s="74" t="s">
        <v>12</v>
      </c>
      <c r="B674" s="77" t="s">
        <v>156</v>
      </c>
      <c r="C674" s="34" t="s">
        <v>6</v>
      </c>
      <c r="D674" s="27">
        <f>SUM(D675:D679)</f>
        <v>8970.5</v>
      </c>
      <c r="E674" s="27"/>
      <c r="F674" s="27">
        <f>SUM(F675:F679)</f>
        <v>8970.5</v>
      </c>
    </row>
    <row r="675" spans="1:6" ht="15">
      <c r="A675" s="75"/>
      <c r="B675" s="78"/>
      <c r="C675" s="34" t="s">
        <v>7</v>
      </c>
      <c r="D675" s="27">
        <v>0</v>
      </c>
      <c r="E675" s="27"/>
      <c r="F675" s="27">
        <f>E675</f>
        <v>0</v>
      </c>
    </row>
    <row r="676" spans="1:6" ht="15">
      <c r="A676" s="75"/>
      <c r="B676" s="78"/>
      <c r="C676" s="34" t="s">
        <v>8</v>
      </c>
      <c r="D676" s="27">
        <v>8760.5</v>
      </c>
      <c r="E676" s="27"/>
      <c r="F676" s="27">
        <v>8760.5</v>
      </c>
    </row>
    <row r="677" spans="1:6" ht="15">
      <c r="A677" s="75"/>
      <c r="B677" s="78"/>
      <c r="C677" s="34" t="s">
        <v>26</v>
      </c>
      <c r="D677" s="27">
        <v>0</v>
      </c>
      <c r="E677" s="27"/>
      <c r="F677" s="27">
        <f>E677</f>
        <v>0</v>
      </c>
    </row>
    <row r="678" spans="1:8" ht="30">
      <c r="A678" s="75"/>
      <c r="B678" s="78"/>
      <c r="C678" s="34" t="s">
        <v>30</v>
      </c>
      <c r="D678" s="27">
        <v>0</v>
      </c>
      <c r="E678" s="27"/>
      <c r="F678" s="27">
        <f>E678</f>
        <v>0</v>
      </c>
      <c r="H678" s="16"/>
    </row>
    <row r="679" spans="1:6" ht="15">
      <c r="A679" s="76"/>
      <c r="B679" s="79"/>
      <c r="C679" s="34" t="s">
        <v>28</v>
      </c>
      <c r="D679" s="27">
        <v>210</v>
      </c>
      <c r="E679" s="27"/>
      <c r="F679" s="27">
        <v>210</v>
      </c>
    </row>
    <row r="680" spans="1:6" ht="15" customHeight="1">
      <c r="A680" s="74" t="s">
        <v>32</v>
      </c>
      <c r="B680" s="77" t="s">
        <v>157</v>
      </c>
      <c r="C680" s="34" t="s">
        <v>6</v>
      </c>
      <c r="D680" s="27">
        <f>D685</f>
        <v>250</v>
      </c>
      <c r="E680" s="27"/>
      <c r="F680" s="27">
        <f>F685</f>
        <v>250</v>
      </c>
    </row>
    <row r="681" spans="1:6" ht="15">
      <c r="A681" s="75"/>
      <c r="B681" s="78"/>
      <c r="C681" s="34" t="s">
        <v>7</v>
      </c>
      <c r="D681" s="27">
        <v>0</v>
      </c>
      <c r="E681" s="27"/>
      <c r="F681" s="27">
        <v>0</v>
      </c>
    </row>
    <row r="682" spans="1:6" ht="15">
      <c r="A682" s="75"/>
      <c r="B682" s="78"/>
      <c r="C682" s="34" t="s">
        <v>8</v>
      </c>
      <c r="D682" s="27"/>
      <c r="E682" s="27"/>
      <c r="F682" s="27">
        <v>0</v>
      </c>
    </row>
    <row r="683" spans="1:6" ht="15">
      <c r="A683" s="75"/>
      <c r="B683" s="78"/>
      <c r="C683" s="34" t="s">
        <v>26</v>
      </c>
      <c r="D683" s="27">
        <v>0</v>
      </c>
      <c r="E683" s="27"/>
      <c r="F683" s="27">
        <v>0</v>
      </c>
    </row>
    <row r="684" spans="1:6" ht="30">
      <c r="A684" s="75"/>
      <c r="B684" s="78"/>
      <c r="C684" s="34" t="s">
        <v>30</v>
      </c>
      <c r="D684" s="27">
        <v>0</v>
      </c>
      <c r="E684" s="27"/>
      <c r="F684" s="27">
        <v>0</v>
      </c>
    </row>
    <row r="685" spans="1:6" ht="15">
      <c r="A685" s="76"/>
      <c r="B685" s="79"/>
      <c r="C685" s="34" t="s">
        <v>28</v>
      </c>
      <c r="D685" s="27">
        <v>250</v>
      </c>
      <c r="E685" s="27"/>
      <c r="F685" s="27">
        <v>250</v>
      </c>
    </row>
    <row r="686" spans="1:6" ht="15" customHeight="1">
      <c r="A686" s="74" t="s">
        <v>15</v>
      </c>
      <c r="B686" s="77" t="s">
        <v>158</v>
      </c>
      <c r="C686" s="34" t="s">
        <v>6</v>
      </c>
      <c r="D686" s="27">
        <f>SUM(D687:D691)</f>
        <v>134675.1</v>
      </c>
      <c r="E686" s="27"/>
      <c r="F686" s="27">
        <f>SUM(F687:F691)</f>
        <v>378089.6</v>
      </c>
    </row>
    <row r="687" spans="1:6" ht="15">
      <c r="A687" s="75"/>
      <c r="B687" s="78"/>
      <c r="C687" s="34" t="s">
        <v>7</v>
      </c>
      <c r="D687" s="27">
        <v>0</v>
      </c>
      <c r="E687" s="27"/>
      <c r="F687" s="27">
        <v>0</v>
      </c>
    </row>
    <row r="688" spans="1:6" ht="15">
      <c r="A688" s="75"/>
      <c r="B688" s="78"/>
      <c r="C688" s="34" t="s">
        <v>8</v>
      </c>
      <c r="D688" s="27">
        <v>6627.1</v>
      </c>
      <c r="E688" s="27"/>
      <c r="F688" s="27">
        <v>6627.1</v>
      </c>
    </row>
    <row r="689" spans="1:6" ht="15">
      <c r="A689" s="75"/>
      <c r="B689" s="78"/>
      <c r="C689" s="34" t="s">
        <v>26</v>
      </c>
      <c r="D689" s="27">
        <v>0</v>
      </c>
      <c r="E689" s="27"/>
      <c r="F689" s="27">
        <v>0</v>
      </c>
    </row>
    <row r="690" spans="1:6" ht="30">
      <c r="A690" s="75"/>
      <c r="B690" s="78"/>
      <c r="C690" s="34" t="s">
        <v>30</v>
      </c>
      <c r="D690" s="27">
        <v>0</v>
      </c>
      <c r="E690" s="27"/>
      <c r="F690" s="27">
        <v>0</v>
      </c>
    </row>
    <row r="691" spans="1:7" ht="15">
      <c r="A691" s="76"/>
      <c r="B691" s="79"/>
      <c r="C691" s="34" t="s">
        <v>28</v>
      </c>
      <c r="D691" s="27">
        <v>128048</v>
      </c>
      <c r="E691" s="27"/>
      <c r="F691" s="27">
        <v>371462.5</v>
      </c>
      <c r="G691" s="16"/>
    </row>
    <row r="692" spans="1:6" ht="15" customHeight="1">
      <c r="A692" s="74" t="s">
        <v>17</v>
      </c>
      <c r="B692" s="77" t="s">
        <v>159</v>
      </c>
      <c r="C692" s="34" t="s">
        <v>6</v>
      </c>
      <c r="D692" s="27">
        <f>SUM(D693:D697)</f>
        <v>26660.9</v>
      </c>
      <c r="E692" s="27"/>
      <c r="F692" s="27">
        <f>SUM(F693:F697)</f>
        <v>26395.7</v>
      </c>
    </row>
    <row r="693" spans="1:6" ht="15">
      <c r="A693" s="75"/>
      <c r="B693" s="78"/>
      <c r="C693" s="34" t="s">
        <v>7</v>
      </c>
      <c r="D693" s="27">
        <v>0</v>
      </c>
      <c r="E693" s="27"/>
      <c r="F693" s="27">
        <v>0</v>
      </c>
    </row>
    <row r="694" spans="1:6" ht="15">
      <c r="A694" s="75"/>
      <c r="B694" s="78"/>
      <c r="C694" s="34" t="s">
        <v>8</v>
      </c>
      <c r="D694" s="27">
        <v>26660.9</v>
      </c>
      <c r="E694" s="27"/>
      <c r="F694" s="27">
        <v>26395.7</v>
      </c>
    </row>
    <row r="695" spans="1:6" ht="15">
      <c r="A695" s="75"/>
      <c r="B695" s="78"/>
      <c r="C695" s="34" t="s">
        <v>26</v>
      </c>
      <c r="D695" s="27">
        <v>0</v>
      </c>
      <c r="E695" s="27"/>
      <c r="F695" s="27">
        <v>0</v>
      </c>
    </row>
    <row r="696" spans="1:6" ht="30">
      <c r="A696" s="75"/>
      <c r="B696" s="78"/>
      <c r="C696" s="34" t="s">
        <v>30</v>
      </c>
      <c r="D696" s="27">
        <v>0</v>
      </c>
      <c r="E696" s="27"/>
      <c r="F696" s="27">
        <v>0</v>
      </c>
    </row>
    <row r="697" spans="1:6" ht="15">
      <c r="A697" s="76"/>
      <c r="B697" s="79"/>
      <c r="C697" s="34" t="s">
        <v>28</v>
      </c>
      <c r="D697" s="27">
        <v>0</v>
      </c>
      <c r="E697" s="27"/>
      <c r="F697" s="27">
        <v>0</v>
      </c>
    </row>
    <row r="698" spans="1:9" s="4" customFormat="1" ht="15" customHeight="1">
      <c r="A698" s="71" t="s">
        <v>47</v>
      </c>
      <c r="B698" s="111" t="s">
        <v>68</v>
      </c>
      <c r="C698" s="61" t="s">
        <v>6</v>
      </c>
      <c r="D698" s="66">
        <f>SUM(D699:D703)</f>
        <v>835156</v>
      </c>
      <c r="E698" s="66"/>
      <c r="F698" s="66">
        <f>SUM(F699:F703)</f>
        <v>829298.5000000001</v>
      </c>
      <c r="G698" s="11">
        <f>F698/D698*100</f>
        <v>99.29863402765473</v>
      </c>
      <c r="I698" s="17">
        <f>D699+D700+D701+D702+D703</f>
        <v>835156</v>
      </c>
    </row>
    <row r="699" spans="1:7" s="4" customFormat="1" ht="14.25">
      <c r="A699" s="72"/>
      <c r="B699" s="80"/>
      <c r="C699" s="61" t="s">
        <v>7</v>
      </c>
      <c r="D699" s="66">
        <f>D705+D711+D717+D723+D729</f>
        <v>76965</v>
      </c>
      <c r="E699" s="66"/>
      <c r="F699" s="66">
        <f>F705+F711+F717+F723+F729</f>
        <v>76700.5</v>
      </c>
      <c r="G699" s="11">
        <f>F699/D699*100</f>
        <v>99.65633729617358</v>
      </c>
    </row>
    <row r="700" spans="1:9" s="4" customFormat="1" ht="28.5">
      <c r="A700" s="72"/>
      <c r="B700" s="80"/>
      <c r="C700" s="61" t="s">
        <v>8</v>
      </c>
      <c r="D700" s="66">
        <f>D706+D712+D718+D724+D730</f>
        <v>754991</v>
      </c>
      <c r="E700" s="66"/>
      <c r="F700" s="66">
        <f>F706+F712+F718+F724+F730</f>
        <v>751970.2000000001</v>
      </c>
      <c r="G700" s="11">
        <f>F700/D700*100</f>
        <v>99.59988927020324</v>
      </c>
      <c r="H700" s="22">
        <f>D699+D700+D701+D702+D703</f>
        <v>835156</v>
      </c>
      <c r="I700" s="22">
        <f>F699+F700+F701+F702+F703</f>
        <v>829298.5000000001</v>
      </c>
    </row>
    <row r="701" spans="1:9" s="4" customFormat="1" ht="15">
      <c r="A701" s="72"/>
      <c r="B701" s="80"/>
      <c r="C701" s="61" t="s">
        <v>26</v>
      </c>
      <c r="D701" s="66">
        <f>D707+D713+D719+D725+D731</f>
        <v>0</v>
      </c>
      <c r="E701" s="66"/>
      <c r="F701" s="66">
        <f>F707+F713+F719+F725+F731</f>
        <v>0</v>
      </c>
      <c r="G701" s="11">
        <v>0</v>
      </c>
      <c r="H701" s="22">
        <f>D704+D710+D716+D722+D728</f>
        <v>835156</v>
      </c>
      <c r="I701" s="22">
        <f>F704+F710+F716+F722+F728</f>
        <v>829298.5000000001</v>
      </c>
    </row>
    <row r="702" spans="1:9" s="4" customFormat="1" ht="28.5">
      <c r="A702" s="72"/>
      <c r="B702" s="80"/>
      <c r="C702" s="61" t="s">
        <v>30</v>
      </c>
      <c r="D702" s="66">
        <f>D708+D714+D720+D726+D732</f>
        <v>0</v>
      </c>
      <c r="E702" s="66"/>
      <c r="F702" s="66">
        <f>F708+F714+F720+F726+F732</f>
        <v>0</v>
      </c>
      <c r="G702" s="11">
        <v>0</v>
      </c>
      <c r="H702" s="22">
        <f>D699+D700+D701+D702+D703</f>
        <v>835156</v>
      </c>
      <c r="I702" s="22">
        <f>F699+F700+F701+F702+F703</f>
        <v>829298.5000000001</v>
      </c>
    </row>
    <row r="703" spans="1:7" s="4" customFormat="1" ht="14.25">
      <c r="A703" s="73"/>
      <c r="B703" s="81"/>
      <c r="C703" s="61" t="s">
        <v>28</v>
      </c>
      <c r="D703" s="66">
        <f>D709+D715+D721+D727+D733</f>
        <v>3200</v>
      </c>
      <c r="E703" s="66"/>
      <c r="F703" s="66">
        <f>F709+F715+F721+F727+F733</f>
        <v>627.8</v>
      </c>
      <c r="G703" s="11">
        <f>F703/D703*100</f>
        <v>19.61875</v>
      </c>
    </row>
    <row r="704" spans="1:6" ht="15" customHeight="1">
      <c r="A704" s="77" t="s">
        <v>36</v>
      </c>
      <c r="B704" s="74" t="s">
        <v>69</v>
      </c>
      <c r="C704" s="34" t="s">
        <v>6</v>
      </c>
      <c r="D704" s="27">
        <f>SUM(D705:D709)</f>
        <v>348457</v>
      </c>
      <c r="E704" s="27"/>
      <c r="F704" s="27">
        <f>SUM(F705:F709)</f>
        <v>348020.2</v>
      </c>
    </row>
    <row r="705" spans="1:6" ht="15">
      <c r="A705" s="78"/>
      <c r="B705" s="75"/>
      <c r="C705" s="34" t="s">
        <v>7</v>
      </c>
      <c r="D705" s="27">
        <v>76965</v>
      </c>
      <c r="E705" s="27"/>
      <c r="F705" s="27">
        <v>76700.5</v>
      </c>
    </row>
    <row r="706" spans="1:6" ht="15">
      <c r="A706" s="78"/>
      <c r="B706" s="75"/>
      <c r="C706" s="34" t="s">
        <v>8</v>
      </c>
      <c r="D706" s="27">
        <v>271292</v>
      </c>
      <c r="E706" s="27"/>
      <c r="F706" s="27">
        <v>271319.7</v>
      </c>
    </row>
    <row r="707" spans="1:6" ht="15">
      <c r="A707" s="78"/>
      <c r="B707" s="75"/>
      <c r="C707" s="34" t="s">
        <v>26</v>
      </c>
      <c r="D707" s="27">
        <v>0</v>
      </c>
      <c r="E707" s="27"/>
      <c r="F707" s="27">
        <v>0</v>
      </c>
    </row>
    <row r="708" spans="1:6" ht="30">
      <c r="A708" s="78"/>
      <c r="B708" s="75"/>
      <c r="C708" s="34" t="s">
        <v>30</v>
      </c>
      <c r="D708" s="27">
        <v>0</v>
      </c>
      <c r="E708" s="27"/>
      <c r="F708" s="27">
        <v>0</v>
      </c>
    </row>
    <row r="709" spans="1:6" ht="15">
      <c r="A709" s="79"/>
      <c r="B709" s="76"/>
      <c r="C709" s="34" t="s">
        <v>28</v>
      </c>
      <c r="D709" s="27">
        <v>200</v>
      </c>
      <c r="E709" s="27"/>
      <c r="F709" s="27">
        <v>0</v>
      </c>
    </row>
    <row r="710" spans="1:6" ht="15">
      <c r="A710" s="74" t="s">
        <v>12</v>
      </c>
      <c r="B710" s="74" t="s">
        <v>70</v>
      </c>
      <c r="C710" s="34" t="s">
        <v>6</v>
      </c>
      <c r="D710" s="27">
        <f>SUM(D711:D715)</f>
        <v>228314.5</v>
      </c>
      <c r="E710" s="27"/>
      <c r="F710" s="27">
        <f>SUM(F711:F715)</f>
        <v>222682.1</v>
      </c>
    </row>
    <row r="711" spans="1:6" ht="15">
      <c r="A711" s="75"/>
      <c r="B711" s="75"/>
      <c r="C711" s="34" t="s">
        <v>7</v>
      </c>
      <c r="D711" s="27">
        <v>0</v>
      </c>
      <c r="E711" s="27"/>
      <c r="F711" s="27">
        <v>0</v>
      </c>
    </row>
    <row r="712" spans="1:6" ht="15">
      <c r="A712" s="75"/>
      <c r="B712" s="75"/>
      <c r="C712" s="34" t="s">
        <v>8</v>
      </c>
      <c r="D712" s="27">
        <v>225814.5</v>
      </c>
      <c r="E712" s="27"/>
      <c r="F712" s="27">
        <v>222682.1</v>
      </c>
    </row>
    <row r="713" spans="1:6" ht="15">
      <c r="A713" s="75"/>
      <c r="B713" s="75"/>
      <c r="C713" s="34" t="s">
        <v>26</v>
      </c>
      <c r="D713" s="27">
        <v>0</v>
      </c>
      <c r="E713" s="27"/>
      <c r="F713" s="27">
        <v>0</v>
      </c>
    </row>
    <row r="714" spans="1:6" ht="30">
      <c r="A714" s="75"/>
      <c r="B714" s="75"/>
      <c r="C714" s="34" t="s">
        <v>30</v>
      </c>
      <c r="D714" s="27">
        <v>0</v>
      </c>
      <c r="E714" s="27"/>
      <c r="F714" s="27">
        <v>0</v>
      </c>
    </row>
    <row r="715" spans="1:6" ht="15">
      <c r="A715" s="76"/>
      <c r="B715" s="76"/>
      <c r="C715" s="34" t="s">
        <v>28</v>
      </c>
      <c r="D715" s="27">
        <v>2500</v>
      </c>
      <c r="E715" s="27"/>
      <c r="F715" s="27">
        <v>0</v>
      </c>
    </row>
    <row r="716" spans="1:6" ht="15">
      <c r="A716" s="74" t="s">
        <v>32</v>
      </c>
      <c r="B716" s="77" t="s">
        <v>71</v>
      </c>
      <c r="C716" s="34" t="s">
        <v>6</v>
      </c>
      <c r="D716" s="27">
        <f>SUM(D717:D721)</f>
        <v>65753.8</v>
      </c>
      <c r="E716" s="27"/>
      <c r="F716" s="27">
        <f>SUM(F717:F721)</f>
        <v>65753.9</v>
      </c>
    </row>
    <row r="717" spans="1:6" ht="15">
      <c r="A717" s="75"/>
      <c r="B717" s="78"/>
      <c r="C717" s="34" t="s">
        <v>7</v>
      </c>
      <c r="D717" s="27">
        <v>0</v>
      </c>
      <c r="E717" s="27"/>
      <c r="F717" s="27"/>
    </row>
    <row r="718" spans="1:6" ht="15">
      <c r="A718" s="75"/>
      <c r="B718" s="78"/>
      <c r="C718" s="34" t="s">
        <v>8</v>
      </c>
      <c r="D718" s="27">
        <v>65753.8</v>
      </c>
      <c r="E718" s="27"/>
      <c r="F718" s="27">
        <v>65753.9</v>
      </c>
    </row>
    <row r="719" spans="1:6" ht="15">
      <c r="A719" s="75"/>
      <c r="B719" s="78"/>
      <c r="C719" s="34" t="s">
        <v>26</v>
      </c>
      <c r="D719" s="27">
        <v>0</v>
      </c>
      <c r="E719" s="27"/>
      <c r="F719" s="27">
        <f>SUM(F725,F780,F799,)</f>
        <v>0</v>
      </c>
    </row>
    <row r="720" spans="1:6" ht="30">
      <c r="A720" s="75"/>
      <c r="B720" s="78"/>
      <c r="C720" s="34" t="s">
        <v>30</v>
      </c>
      <c r="D720" s="27">
        <v>0</v>
      </c>
      <c r="E720" s="27"/>
      <c r="F720" s="27">
        <v>0</v>
      </c>
    </row>
    <row r="721" spans="1:6" ht="15">
      <c r="A721" s="76"/>
      <c r="B721" s="79"/>
      <c r="C721" s="34" t="s">
        <v>28</v>
      </c>
      <c r="D721" s="27">
        <v>0</v>
      </c>
      <c r="E721" s="27"/>
      <c r="F721" s="27">
        <v>0</v>
      </c>
    </row>
    <row r="722" spans="1:6" ht="15">
      <c r="A722" s="74" t="s">
        <v>15</v>
      </c>
      <c r="B722" s="77" t="s">
        <v>72</v>
      </c>
      <c r="C722" s="34" t="s">
        <v>6</v>
      </c>
      <c r="D722" s="27">
        <f>SUM(D723:D727)</f>
        <v>164258.6</v>
      </c>
      <c r="E722" s="27"/>
      <c r="F722" s="27">
        <f>SUM(F723:F727)</f>
        <v>164582.4</v>
      </c>
    </row>
    <row r="723" spans="1:6" ht="15">
      <c r="A723" s="75"/>
      <c r="B723" s="78"/>
      <c r="C723" s="34" t="s">
        <v>7</v>
      </c>
      <c r="D723" s="27">
        <v>0</v>
      </c>
      <c r="E723" s="27"/>
      <c r="F723" s="27">
        <v>0</v>
      </c>
    </row>
    <row r="724" spans="1:6" ht="15">
      <c r="A724" s="75"/>
      <c r="B724" s="78"/>
      <c r="C724" s="34" t="s">
        <v>8</v>
      </c>
      <c r="D724" s="27">
        <v>163758.6</v>
      </c>
      <c r="E724" s="27"/>
      <c r="F724" s="27">
        <v>163954.6</v>
      </c>
    </row>
    <row r="725" spans="1:6" ht="15">
      <c r="A725" s="75"/>
      <c r="B725" s="78"/>
      <c r="C725" s="34" t="s">
        <v>26</v>
      </c>
      <c r="D725" s="27">
        <v>0</v>
      </c>
      <c r="E725" s="27"/>
      <c r="F725" s="27">
        <v>0</v>
      </c>
    </row>
    <row r="726" spans="1:6" ht="30">
      <c r="A726" s="75"/>
      <c r="B726" s="78"/>
      <c r="C726" s="34" t="s">
        <v>30</v>
      </c>
      <c r="D726" s="27">
        <v>0</v>
      </c>
      <c r="E726" s="27"/>
      <c r="F726" s="27">
        <v>0</v>
      </c>
    </row>
    <row r="727" spans="1:6" ht="15">
      <c r="A727" s="76"/>
      <c r="B727" s="79"/>
      <c r="C727" s="34" t="s">
        <v>28</v>
      </c>
      <c r="D727" s="27">
        <v>500</v>
      </c>
      <c r="E727" s="27"/>
      <c r="F727" s="27">
        <v>627.8</v>
      </c>
    </row>
    <row r="728" spans="1:6" ht="15" customHeight="1">
      <c r="A728" s="74" t="s">
        <v>17</v>
      </c>
      <c r="B728" s="77" t="s">
        <v>73</v>
      </c>
      <c r="C728" s="34" t="s">
        <v>6</v>
      </c>
      <c r="D728" s="27">
        <f>SUM(D729:D733)</f>
        <v>28372.1</v>
      </c>
      <c r="E728" s="27"/>
      <c r="F728" s="27">
        <f>SUM(F729:F733)</f>
        <v>28259.9</v>
      </c>
    </row>
    <row r="729" spans="1:6" ht="15">
      <c r="A729" s="75"/>
      <c r="B729" s="78"/>
      <c r="C729" s="34" t="s">
        <v>7</v>
      </c>
      <c r="D729" s="27">
        <v>0</v>
      </c>
      <c r="E729" s="27"/>
      <c r="F729" s="27">
        <v>0</v>
      </c>
    </row>
    <row r="730" spans="1:6" ht="15">
      <c r="A730" s="75"/>
      <c r="B730" s="78"/>
      <c r="C730" s="34" t="s">
        <v>8</v>
      </c>
      <c r="D730" s="27">
        <v>28372.1</v>
      </c>
      <c r="E730" s="27"/>
      <c r="F730" s="27">
        <v>28259.9</v>
      </c>
    </row>
    <row r="731" spans="1:6" ht="15">
      <c r="A731" s="75"/>
      <c r="B731" s="78"/>
      <c r="C731" s="34" t="s">
        <v>26</v>
      </c>
      <c r="D731" s="27">
        <v>0</v>
      </c>
      <c r="E731" s="27"/>
      <c r="F731" s="27">
        <v>0</v>
      </c>
    </row>
    <row r="732" spans="1:6" ht="30">
      <c r="A732" s="75"/>
      <c r="B732" s="78"/>
      <c r="C732" s="34" t="s">
        <v>30</v>
      </c>
      <c r="D732" s="27">
        <v>0</v>
      </c>
      <c r="E732" s="27"/>
      <c r="F732" s="27">
        <v>0</v>
      </c>
    </row>
    <row r="733" spans="1:6" ht="15.75" customHeight="1">
      <c r="A733" s="76"/>
      <c r="B733" s="79"/>
      <c r="C733" s="34" t="s">
        <v>28</v>
      </c>
      <c r="D733" s="27">
        <v>0</v>
      </c>
      <c r="E733" s="27"/>
      <c r="F733" s="27">
        <v>0</v>
      </c>
    </row>
    <row r="734" spans="1:9" s="4" customFormat="1" ht="15" customHeight="1">
      <c r="A734" s="71" t="s">
        <v>97</v>
      </c>
      <c r="B734" s="71" t="s">
        <v>98</v>
      </c>
      <c r="C734" s="61" t="s">
        <v>6</v>
      </c>
      <c r="D734" s="66">
        <f>SUM(D735:D739)</f>
        <v>51713.899999999994</v>
      </c>
      <c r="E734" s="66"/>
      <c r="F734" s="66">
        <f>SUM(F735:F739)</f>
        <v>45243.3</v>
      </c>
      <c r="G734" s="11">
        <f>F734/D734*100</f>
        <v>87.48769673143973</v>
      </c>
      <c r="I734" s="17">
        <f>D735+D736+D737+D738+D739</f>
        <v>51713.899999999994</v>
      </c>
    </row>
    <row r="735" spans="1:7" s="4" customFormat="1" ht="14.25">
      <c r="A735" s="72"/>
      <c r="B735" s="72"/>
      <c r="C735" s="61" t="s">
        <v>7</v>
      </c>
      <c r="D735" s="66">
        <f>D741+D747</f>
        <v>15474.3</v>
      </c>
      <c r="E735" s="66"/>
      <c r="F735" s="66">
        <f>F741+F747</f>
        <v>15474.3</v>
      </c>
      <c r="G735" s="11">
        <v>0</v>
      </c>
    </row>
    <row r="736" spans="1:10" s="4" customFormat="1" ht="28.5">
      <c r="A736" s="72"/>
      <c r="B736" s="72"/>
      <c r="C736" s="61" t="s">
        <v>8</v>
      </c>
      <c r="D736" s="66">
        <v>36239.6</v>
      </c>
      <c r="E736" s="66"/>
      <c r="F736" s="66">
        <f>F742+F748</f>
        <v>29769</v>
      </c>
      <c r="G736" s="11">
        <f>F736/D736*100</f>
        <v>82.14494641221206</v>
      </c>
      <c r="H736" s="22">
        <f>D735+D736+D737+D738+D739</f>
        <v>51713.899999999994</v>
      </c>
      <c r="I736" s="22">
        <f>F735+F736+F737+F738+F739</f>
        <v>45243.3</v>
      </c>
      <c r="J736" s="3"/>
    </row>
    <row r="737" spans="1:10" s="4" customFormat="1" ht="15">
      <c r="A737" s="72"/>
      <c r="B737" s="72"/>
      <c r="C737" s="61" t="s">
        <v>26</v>
      </c>
      <c r="D737" s="66">
        <f>D743+D749</f>
        <v>0</v>
      </c>
      <c r="E737" s="66"/>
      <c r="F737" s="66">
        <f>F743+F749</f>
        <v>0</v>
      </c>
      <c r="G737" s="11">
        <v>0</v>
      </c>
      <c r="H737" s="22">
        <f>D740+D746+D752</f>
        <v>51713.899999999994</v>
      </c>
      <c r="I737" s="22">
        <f>F740+F746+F752</f>
        <v>45243.299999999996</v>
      </c>
      <c r="J737" s="3"/>
    </row>
    <row r="738" spans="1:10" s="4" customFormat="1" ht="28.5">
      <c r="A738" s="72"/>
      <c r="B738" s="72"/>
      <c r="C738" s="61" t="s">
        <v>30</v>
      </c>
      <c r="D738" s="66">
        <f>D744+D750</f>
        <v>0</v>
      </c>
      <c r="E738" s="66"/>
      <c r="F738" s="66">
        <f>F744+F750</f>
        <v>0</v>
      </c>
      <c r="G738" s="11">
        <v>0</v>
      </c>
      <c r="H738" s="22">
        <f>D735+D736+D737+D738+D739</f>
        <v>51713.899999999994</v>
      </c>
      <c r="I738" s="22">
        <f>F735+F736+F737+F738+F739</f>
        <v>45243.3</v>
      </c>
      <c r="J738" s="3"/>
    </row>
    <row r="739" spans="1:7" s="4" customFormat="1" ht="14.25">
      <c r="A739" s="73"/>
      <c r="B739" s="73"/>
      <c r="C739" s="61" t="s">
        <v>28</v>
      </c>
      <c r="D739" s="66">
        <f>D745+D751</f>
        <v>0</v>
      </c>
      <c r="E739" s="66"/>
      <c r="F739" s="66">
        <f>F745+F751</f>
        <v>0</v>
      </c>
      <c r="G739" s="11">
        <v>0</v>
      </c>
    </row>
    <row r="740" spans="1:6" ht="15.75" customHeight="1">
      <c r="A740" s="74" t="s">
        <v>36</v>
      </c>
      <c r="B740" s="77" t="s">
        <v>160</v>
      </c>
      <c r="C740" s="34" t="s">
        <v>6</v>
      </c>
      <c r="D740" s="27">
        <f>D742+D741</f>
        <v>41655.899999999994</v>
      </c>
      <c r="E740" s="27"/>
      <c r="F740" s="27">
        <f>F741+F742</f>
        <v>40374.399999999994</v>
      </c>
    </row>
    <row r="741" spans="1:6" ht="15.75" customHeight="1">
      <c r="A741" s="75"/>
      <c r="B741" s="78"/>
      <c r="C741" s="34" t="s">
        <v>7</v>
      </c>
      <c r="D741" s="27">
        <v>15474.3</v>
      </c>
      <c r="E741" s="27"/>
      <c r="F741" s="27">
        <v>15474.3</v>
      </c>
    </row>
    <row r="742" spans="1:6" ht="15.75" customHeight="1">
      <c r="A742" s="75"/>
      <c r="B742" s="78"/>
      <c r="C742" s="34" t="s">
        <v>8</v>
      </c>
      <c r="D742" s="27">
        <v>26181.6</v>
      </c>
      <c r="E742" s="27"/>
      <c r="F742" s="27">
        <v>24900.1</v>
      </c>
    </row>
    <row r="743" spans="1:6" ht="15.75" customHeight="1">
      <c r="A743" s="75"/>
      <c r="B743" s="78"/>
      <c r="C743" s="34" t="s">
        <v>26</v>
      </c>
      <c r="D743" s="27">
        <v>0</v>
      </c>
      <c r="E743" s="27"/>
      <c r="F743" s="27">
        <v>0</v>
      </c>
    </row>
    <row r="744" spans="1:6" ht="30" customHeight="1">
      <c r="A744" s="75"/>
      <c r="B744" s="78"/>
      <c r="C744" s="34" t="s">
        <v>30</v>
      </c>
      <c r="D744" s="27">
        <v>0</v>
      </c>
      <c r="E744" s="27"/>
      <c r="F744" s="27">
        <v>0</v>
      </c>
    </row>
    <row r="745" spans="1:6" ht="15.75" customHeight="1">
      <c r="A745" s="76"/>
      <c r="B745" s="79"/>
      <c r="C745" s="34" t="s">
        <v>28</v>
      </c>
      <c r="D745" s="27">
        <v>0</v>
      </c>
      <c r="E745" s="27"/>
      <c r="F745" s="27">
        <v>0</v>
      </c>
    </row>
    <row r="746" spans="1:6" ht="15.75" customHeight="1">
      <c r="A746" s="74" t="s">
        <v>12</v>
      </c>
      <c r="B746" s="77" t="s">
        <v>161</v>
      </c>
      <c r="C746" s="34" t="s">
        <v>6</v>
      </c>
      <c r="D746" s="27">
        <f>D748</f>
        <v>10058</v>
      </c>
      <c r="E746" s="27"/>
      <c r="F746" s="27">
        <f>F747+F748+F749+F750+F751</f>
        <v>4868.9</v>
      </c>
    </row>
    <row r="747" spans="1:6" ht="15.75" customHeight="1">
      <c r="A747" s="75"/>
      <c r="B747" s="78"/>
      <c r="C747" s="34" t="s">
        <v>7</v>
      </c>
      <c r="D747" s="27">
        <v>0</v>
      </c>
      <c r="E747" s="27"/>
      <c r="F747" s="27">
        <v>0</v>
      </c>
    </row>
    <row r="748" spans="1:6" ht="15.75" customHeight="1">
      <c r="A748" s="75"/>
      <c r="B748" s="78"/>
      <c r="C748" s="34" t="s">
        <v>8</v>
      </c>
      <c r="D748" s="27">
        <v>10058</v>
      </c>
      <c r="E748" s="27"/>
      <c r="F748" s="27">
        <v>4868.9</v>
      </c>
    </row>
    <row r="749" spans="1:6" ht="15.75" customHeight="1">
      <c r="A749" s="75"/>
      <c r="B749" s="78"/>
      <c r="C749" s="34" t="s">
        <v>26</v>
      </c>
      <c r="D749" s="27">
        <v>0</v>
      </c>
      <c r="E749" s="27"/>
      <c r="F749" s="27">
        <v>0</v>
      </c>
    </row>
    <row r="750" spans="1:6" ht="31.5" customHeight="1">
      <c r="A750" s="75"/>
      <c r="B750" s="78"/>
      <c r="C750" s="34" t="s">
        <v>30</v>
      </c>
      <c r="D750" s="27">
        <v>0</v>
      </c>
      <c r="E750" s="27"/>
      <c r="F750" s="27">
        <v>0</v>
      </c>
    </row>
    <row r="751" spans="1:6" ht="15.75" customHeight="1">
      <c r="A751" s="76"/>
      <c r="B751" s="79"/>
      <c r="C751" s="34" t="s">
        <v>28</v>
      </c>
      <c r="D751" s="27">
        <v>0</v>
      </c>
      <c r="E751" s="27"/>
      <c r="F751" s="27">
        <v>0</v>
      </c>
    </row>
    <row r="752" spans="1:6" ht="15.75" customHeight="1">
      <c r="A752" s="74" t="s">
        <v>32</v>
      </c>
      <c r="B752" s="77" t="s">
        <v>190</v>
      </c>
      <c r="C752" s="34" t="s">
        <v>6</v>
      </c>
      <c r="D752" s="27">
        <v>0</v>
      </c>
      <c r="E752" s="27"/>
      <c r="F752" s="27">
        <v>0</v>
      </c>
    </row>
    <row r="753" spans="1:6" ht="15.75" customHeight="1">
      <c r="A753" s="75"/>
      <c r="B753" s="78"/>
      <c r="C753" s="34" t="s">
        <v>7</v>
      </c>
      <c r="D753" s="27">
        <v>0</v>
      </c>
      <c r="E753" s="27"/>
      <c r="F753" s="27">
        <v>0</v>
      </c>
    </row>
    <row r="754" spans="1:6" ht="15.75" customHeight="1">
      <c r="A754" s="75"/>
      <c r="B754" s="78"/>
      <c r="C754" s="34" t="s">
        <v>8</v>
      </c>
      <c r="D754" s="27">
        <v>0</v>
      </c>
      <c r="E754" s="27"/>
      <c r="F754" s="27">
        <v>0</v>
      </c>
    </row>
    <row r="755" spans="1:6" ht="15.75" customHeight="1">
      <c r="A755" s="75"/>
      <c r="B755" s="78"/>
      <c r="C755" s="34" t="s">
        <v>26</v>
      </c>
      <c r="D755" s="27">
        <v>0</v>
      </c>
      <c r="E755" s="27"/>
      <c r="F755" s="27">
        <v>0</v>
      </c>
    </row>
    <row r="756" spans="1:6" ht="30" customHeight="1">
      <c r="A756" s="75"/>
      <c r="B756" s="78"/>
      <c r="C756" s="34" t="s">
        <v>30</v>
      </c>
      <c r="D756" s="27">
        <v>0</v>
      </c>
      <c r="E756" s="27"/>
      <c r="F756" s="27">
        <v>0</v>
      </c>
    </row>
    <row r="757" spans="1:6" ht="15.75" customHeight="1">
      <c r="A757" s="76"/>
      <c r="B757" s="79"/>
      <c r="C757" s="34" t="s">
        <v>28</v>
      </c>
      <c r="D757" s="27">
        <v>0</v>
      </c>
      <c r="E757" s="27"/>
      <c r="F757" s="27">
        <v>0</v>
      </c>
    </row>
    <row r="758" spans="1:9" s="4" customFormat="1" ht="14.25" customHeight="1">
      <c r="A758" s="71" t="s">
        <v>47</v>
      </c>
      <c r="B758" s="71" t="s">
        <v>74</v>
      </c>
      <c r="C758" s="61" t="s">
        <v>6</v>
      </c>
      <c r="D758" s="66">
        <f>SUM(D759:D763)</f>
        <v>3112837</v>
      </c>
      <c r="E758" s="66"/>
      <c r="F758" s="66">
        <f>SUM(F759:F763)</f>
        <v>2878464.6999999997</v>
      </c>
      <c r="G758" s="11">
        <f>F758/D758*100</f>
        <v>92.47078147683287</v>
      </c>
      <c r="I758" s="17"/>
    </row>
    <row r="759" spans="1:7" s="4" customFormat="1" ht="14.25">
      <c r="A759" s="72"/>
      <c r="B759" s="72"/>
      <c r="C759" s="61" t="s">
        <v>7</v>
      </c>
      <c r="D759" s="66">
        <f>D765+D771+D777+D783</f>
        <v>185075.5</v>
      </c>
      <c r="E759" s="66"/>
      <c r="F759" s="66">
        <f>F765+F771+F777+F783</f>
        <v>185075.5</v>
      </c>
      <c r="G759" s="11">
        <f>F759/D759*100</f>
        <v>100</v>
      </c>
    </row>
    <row r="760" spans="1:9" s="4" customFormat="1" ht="28.5">
      <c r="A760" s="72"/>
      <c r="B760" s="72"/>
      <c r="C760" s="61" t="s">
        <v>8</v>
      </c>
      <c r="D760" s="66">
        <f>D766+D772+D778+D784</f>
        <v>2927761.5</v>
      </c>
      <c r="E760" s="66"/>
      <c r="F760" s="66">
        <f>F766+F772+F778+F784</f>
        <v>2693389.1999999997</v>
      </c>
      <c r="G760" s="11">
        <f>F760/D760*100</f>
        <v>91.99482949686987</v>
      </c>
      <c r="H760" s="22">
        <f>D759+D760+D761+D762+D763</f>
        <v>3112837</v>
      </c>
      <c r="I760" s="22">
        <f>F759+F760+F761+F762+F763</f>
        <v>2878464.6999999997</v>
      </c>
    </row>
    <row r="761" spans="1:9" s="4" customFormat="1" ht="15">
      <c r="A761" s="72"/>
      <c r="B761" s="72"/>
      <c r="C761" s="61" t="s">
        <v>26</v>
      </c>
      <c r="D761" s="66">
        <f>D767+D773+D779+D785</f>
        <v>0</v>
      </c>
      <c r="E761" s="66"/>
      <c r="F761" s="66">
        <f>F767+F773+F779+F785</f>
        <v>0</v>
      </c>
      <c r="G761" s="11">
        <v>0</v>
      </c>
      <c r="H761" s="22">
        <f>D764+D770+D776+D782</f>
        <v>3112837</v>
      </c>
      <c r="I761" s="22">
        <f>F764+F770+F776+F782</f>
        <v>2878464.6999999997</v>
      </c>
    </row>
    <row r="762" spans="1:9" s="4" customFormat="1" ht="28.5">
      <c r="A762" s="72"/>
      <c r="B762" s="72"/>
      <c r="C762" s="61" t="s">
        <v>30</v>
      </c>
      <c r="D762" s="66">
        <f>D768+D774+D780+D786</f>
        <v>0</v>
      </c>
      <c r="E762" s="66"/>
      <c r="F762" s="66">
        <f>F768+F774+F780+F786</f>
        <v>0</v>
      </c>
      <c r="G762" s="11">
        <v>0</v>
      </c>
      <c r="H762" s="22">
        <f>D759+D760+D761+D762+D763</f>
        <v>3112837</v>
      </c>
      <c r="I762" s="22">
        <f>F759+F760+F761+F762+F763</f>
        <v>2878464.6999999997</v>
      </c>
    </row>
    <row r="763" spans="1:7" s="4" customFormat="1" ht="16.5" customHeight="1">
      <c r="A763" s="73"/>
      <c r="B763" s="73"/>
      <c r="C763" s="61" t="s">
        <v>28</v>
      </c>
      <c r="D763" s="66">
        <f>D769+D775+D781+D787</f>
        <v>0</v>
      </c>
      <c r="E763" s="66"/>
      <c r="F763" s="66">
        <f>F769+F775+F781+F787</f>
        <v>0</v>
      </c>
      <c r="G763" s="11">
        <v>0</v>
      </c>
    </row>
    <row r="764" spans="1:6" ht="23.25" customHeight="1">
      <c r="A764" s="74" t="s">
        <v>36</v>
      </c>
      <c r="B764" s="77" t="s">
        <v>162</v>
      </c>
      <c r="C764" s="34" t="s">
        <v>6</v>
      </c>
      <c r="D764" s="27">
        <f>D765+D766+D767+D768+D769</f>
        <v>2787434.4</v>
      </c>
      <c r="E764" s="27"/>
      <c r="F764" s="27">
        <f>F765+F766+F767+F768+F769</f>
        <v>2554837.3</v>
      </c>
    </row>
    <row r="765" spans="1:6" ht="15">
      <c r="A765" s="75"/>
      <c r="B765" s="78"/>
      <c r="C765" s="34" t="s">
        <v>7</v>
      </c>
      <c r="D765" s="27">
        <v>185075.5</v>
      </c>
      <c r="E765" s="27"/>
      <c r="F765" s="27">
        <v>185075.5</v>
      </c>
    </row>
    <row r="766" spans="1:6" ht="15">
      <c r="A766" s="75"/>
      <c r="B766" s="78"/>
      <c r="C766" s="34" t="s">
        <v>8</v>
      </c>
      <c r="D766" s="27">
        <v>2602358.9</v>
      </c>
      <c r="E766" s="27"/>
      <c r="F766" s="27">
        <v>2369761.8</v>
      </c>
    </row>
    <row r="767" spans="1:6" ht="15">
      <c r="A767" s="75"/>
      <c r="B767" s="78"/>
      <c r="C767" s="34" t="s">
        <v>26</v>
      </c>
      <c r="D767" s="27">
        <v>0</v>
      </c>
      <c r="E767" s="27"/>
      <c r="F767" s="27">
        <v>0</v>
      </c>
    </row>
    <row r="768" spans="1:6" ht="30">
      <c r="A768" s="75"/>
      <c r="B768" s="78"/>
      <c r="C768" s="34" t="s">
        <v>30</v>
      </c>
      <c r="D768" s="27">
        <v>0</v>
      </c>
      <c r="E768" s="27"/>
      <c r="F768" s="27">
        <v>0</v>
      </c>
    </row>
    <row r="769" spans="1:6" ht="15">
      <c r="A769" s="76"/>
      <c r="B769" s="79"/>
      <c r="C769" s="34" t="s">
        <v>28</v>
      </c>
      <c r="D769" s="27">
        <v>0</v>
      </c>
      <c r="E769" s="27"/>
      <c r="F769" s="27">
        <v>0</v>
      </c>
    </row>
    <row r="770" spans="1:6" ht="15">
      <c r="A770" s="74" t="s">
        <v>12</v>
      </c>
      <c r="B770" s="77" t="s">
        <v>163</v>
      </c>
      <c r="C770" s="34" t="s">
        <v>6</v>
      </c>
      <c r="D770" s="27">
        <f>D771+D772+D773+D774+D775</f>
        <v>86638.6</v>
      </c>
      <c r="E770" s="27"/>
      <c r="F770" s="27">
        <f>F771+F772+F773+F774+F775</f>
        <v>85682.4</v>
      </c>
    </row>
    <row r="771" spans="1:6" ht="15">
      <c r="A771" s="75"/>
      <c r="B771" s="78"/>
      <c r="C771" s="34" t="s">
        <v>7</v>
      </c>
      <c r="D771" s="27">
        <v>0</v>
      </c>
      <c r="E771" s="27"/>
      <c r="F771" s="27">
        <v>0</v>
      </c>
    </row>
    <row r="772" spans="1:6" ht="15">
      <c r="A772" s="75"/>
      <c r="B772" s="78"/>
      <c r="C772" s="34" t="s">
        <v>8</v>
      </c>
      <c r="D772" s="27">
        <v>86638.6</v>
      </c>
      <c r="E772" s="27"/>
      <c r="F772" s="27">
        <v>85682.4</v>
      </c>
    </row>
    <row r="773" spans="1:6" ht="15">
      <c r="A773" s="75"/>
      <c r="B773" s="78"/>
      <c r="C773" s="34" t="s">
        <v>26</v>
      </c>
      <c r="D773" s="27">
        <v>0</v>
      </c>
      <c r="E773" s="27"/>
      <c r="F773" s="27">
        <v>0</v>
      </c>
    </row>
    <row r="774" spans="1:6" ht="30">
      <c r="A774" s="75"/>
      <c r="B774" s="78"/>
      <c r="C774" s="34" t="s">
        <v>30</v>
      </c>
      <c r="D774" s="27">
        <v>0</v>
      </c>
      <c r="E774" s="27"/>
      <c r="F774" s="27">
        <v>0</v>
      </c>
    </row>
    <row r="775" spans="1:6" ht="15">
      <c r="A775" s="76"/>
      <c r="B775" s="79"/>
      <c r="C775" s="34" t="s">
        <v>28</v>
      </c>
      <c r="D775" s="27">
        <v>0</v>
      </c>
      <c r="E775" s="27"/>
      <c r="F775" s="27">
        <v>0</v>
      </c>
    </row>
    <row r="776" spans="1:6" ht="15">
      <c r="A776" s="74" t="s">
        <v>32</v>
      </c>
      <c r="B776" s="77" t="s">
        <v>164</v>
      </c>
      <c r="C776" s="34" t="s">
        <v>6</v>
      </c>
      <c r="D776" s="27">
        <f>D777+D778+D779+D780+D781</f>
        <v>1667.5</v>
      </c>
      <c r="E776" s="27"/>
      <c r="F776" s="27">
        <f>F777+F778+F779+F780+F781</f>
        <v>1667.5</v>
      </c>
    </row>
    <row r="777" spans="1:6" ht="15">
      <c r="A777" s="75"/>
      <c r="B777" s="78"/>
      <c r="C777" s="34" t="s">
        <v>7</v>
      </c>
      <c r="D777" s="27">
        <v>0</v>
      </c>
      <c r="E777" s="27"/>
      <c r="F777" s="27">
        <v>0</v>
      </c>
    </row>
    <row r="778" spans="1:6" ht="15">
      <c r="A778" s="75"/>
      <c r="B778" s="78"/>
      <c r="C778" s="34" t="s">
        <v>8</v>
      </c>
      <c r="D778" s="27">
        <v>1667.5</v>
      </c>
      <c r="E778" s="27"/>
      <c r="F778" s="27">
        <v>1667.5</v>
      </c>
    </row>
    <row r="779" spans="1:6" ht="15">
      <c r="A779" s="75"/>
      <c r="B779" s="78"/>
      <c r="C779" s="34" t="s">
        <v>26</v>
      </c>
      <c r="D779" s="27">
        <v>0</v>
      </c>
      <c r="E779" s="27"/>
      <c r="F779" s="27">
        <v>0</v>
      </c>
    </row>
    <row r="780" spans="1:6" ht="30">
      <c r="A780" s="75"/>
      <c r="B780" s="78"/>
      <c r="C780" s="34" t="s">
        <v>30</v>
      </c>
      <c r="D780" s="27">
        <v>0</v>
      </c>
      <c r="E780" s="27"/>
      <c r="F780" s="27">
        <v>0</v>
      </c>
    </row>
    <row r="781" spans="1:6" ht="15">
      <c r="A781" s="76"/>
      <c r="B781" s="79"/>
      <c r="C781" s="34" t="s">
        <v>28</v>
      </c>
      <c r="D781" s="27">
        <v>0</v>
      </c>
      <c r="E781" s="27"/>
      <c r="F781" s="27">
        <v>0</v>
      </c>
    </row>
    <row r="782" spans="1:6" ht="15">
      <c r="A782" s="74" t="s">
        <v>15</v>
      </c>
      <c r="B782" s="77" t="s">
        <v>165</v>
      </c>
      <c r="C782" s="34" t="s">
        <v>6</v>
      </c>
      <c r="D782" s="27">
        <f>D783+D784+D785+D786+D787</f>
        <v>237096.5</v>
      </c>
      <c r="E782" s="27"/>
      <c r="F782" s="27">
        <f>F783+F784+F785+F786+F787</f>
        <v>236277.5</v>
      </c>
    </row>
    <row r="783" spans="1:6" ht="15">
      <c r="A783" s="75"/>
      <c r="B783" s="78"/>
      <c r="C783" s="34" t="s">
        <v>7</v>
      </c>
      <c r="D783" s="27">
        <v>0</v>
      </c>
      <c r="E783" s="27"/>
      <c r="F783" s="27"/>
    </row>
    <row r="784" spans="1:6" ht="15">
      <c r="A784" s="75"/>
      <c r="B784" s="78"/>
      <c r="C784" s="34" t="s">
        <v>8</v>
      </c>
      <c r="D784" s="27">
        <v>237096.5</v>
      </c>
      <c r="E784" s="27"/>
      <c r="F784" s="27">
        <v>236277.5</v>
      </c>
    </row>
    <row r="785" spans="1:6" ht="15">
      <c r="A785" s="75"/>
      <c r="B785" s="78"/>
      <c r="C785" s="34" t="s">
        <v>26</v>
      </c>
      <c r="D785" s="27">
        <v>0</v>
      </c>
      <c r="E785" s="27"/>
      <c r="F785" s="27">
        <v>0</v>
      </c>
    </row>
    <row r="786" spans="1:6" ht="30">
      <c r="A786" s="75"/>
      <c r="B786" s="78"/>
      <c r="C786" s="34" t="s">
        <v>30</v>
      </c>
      <c r="D786" s="27">
        <v>0</v>
      </c>
      <c r="E786" s="27"/>
      <c r="F786" s="27">
        <v>0</v>
      </c>
    </row>
    <row r="787" spans="1:6" ht="15">
      <c r="A787" s="76"/>
      <c r="B787" s="79"/>
      <c r="C787" s="34" t="s">
        <v>28</v>
      </c>
      <c r="D787" s="27">
        <v>0</v>
      </c>
      <c r="E787" s="27"/>
      <c r="F787" s="27">
        <v>0</v>
      </c>
    </row>
    <row r="788" spans="1:9" s="5" customFormat="1" ht="15" customHeight="1">
      <c r="A788" s="115" t="s">
        <v>47</v>
      </c>
      <c r="B788" s="115" t="s">
        <v>75</v>
      </c>
      <c r="C788" s="70" t="s">
        <v>6</v>
      </c>
      <c r="D788" s="66">
        <f>SUM(D789:D793)</f>
        <v>1170103</v>
      </c>
      <c r="E788" s="66"/>
      <c r="F788" s="66">
        <f>SUM(F789:F793)</f>
        <v>1157935.7</v>
      </c>
      <c r="G788" s="13">
        <f>F788/D788*100</f>
        <v>98.96015137128953</v>
      </c>
      <c r="I788" s="18"/>
    </row>
    <row r="789" spans="1:7" s="5" customFormat="1" ht="14.25">
      <c r="A789" s="116"/>
      <c r="B789" s="116"/>
      <c r="C789" s="70" t="s">
        <v>7</v>
      </c>
      <c r="D789" s="66">
        <f>D795+D801+D807+D813+D819</f>
        <v>91609.5</v>
      </c>
      <c r="E789" s="66"/>
      <c r="F789" s="66">
        <f>F795+F801+F807+F813+F819</f>
        <v>90127.2</v>
      </c>
      <c r="G789" s="13">
        <f>F789/D789*100</f>
        <v>98.38193637122788</v>
      </c>
    </row>
    <row r="790" spans="1:11" s="5" customFormat="1" ht="28.5">
      <c r="A790" s="116"/>
      <c r="B790" s="116"/>
      <c r="C790" s="70" t="s">
        <v>8</v>
      </c>
      <c r="D790" s="66">
        <f>D796+D802+D808+D814+D820</f>
        <v>1077240.4</v>
      </c>
      <c r="E790" s="66"/>
      <c r="F790" s="66">
        <f>F796+F802+F808+F814+F820</f>
        <v>1066920</v>
      </c>
      <c r="G790" s="13">
        <f>F790/D790*100</f>
        <v>99.04195943635237</v>
      </c>
      <c r="I790" s="24">
        <f>D789+D790+D791+D792+D793</f>
        <v>1170103</v>
      </c>
      <c r="J790" s="24">
        <f>F789+F790+F791+F792+F793</f>
        <v>1157935.7</v>
      </c>
      <c r="K790" s="25"/>
    </row>
    <row r="791" spans="1:11" s="5" customFormat="1" ht="15">
      <c r="A791" s="116"/>
      <c r="B791" s="116"/>
      <c r="C791" s="70" t="s">
        <v>26</v>
      </c>
      <c r="D791" s="66">
        <f>D797+D803+D809+D815+D821</f>
        <v>1253.1</v>
      </c>
      <c r="E791" s="66"/>
      <c r="F791" s="66">
        <f>F797+F803+F809+F815+F821</f>
        <v>888.5</v>
      </c>
      <c r="G791" s="13">
        <f>F791/D791*100</f>
        <v>70.90415768893146</v>
      </c>
      <c r="I791" s="24">
        <f>D794+D800+D806+D812+D818</f>
        <v>1170103</v>
      </c>
      <c r="J791" s="24">
        <f>F794+F800+F806+F812+F818</f>
        <v>1157935.7</v>
      </c>
      <c r="K791" s="25"/>
    </row>
    <row r="792" spans="1:10" s="5" customFormat="1" ht="28.5">
      <c r="A792" s="116"/>
      <c r="B792" s="116"/>
      <c r="C792" s="70" t="s">
        <v>30</v>
      </c>
      <c r="D792" s="66">
        <f>D798+D804+D810+D816+D822</f>
        <v>0</v>
      </c>
      <c r="E792" s="66"/>
      <c r="F792" s="66">
        <f>F798+F804+F810+F816+F822</f>
        <v>0</v>
      </c>
      <c r="G792" s="13">
        <v>0</v>
      </c>
      <c r="I792" s="24">
        <f>D789+D790+D791+D792+D793</f>
        <v>1170103</v>
      </c>
      <c r="J792" s="24">
        <f>F789+F790+F791+F792+F793</f>
        <v>1157935.7</v>
      </c>
    </row>
    <row r="793" spans="1:7" s="5" customFormat="1" ht="14.25">
      <c r="A793" s="117"/>
      <c r="B793" s="117"/>
      <c r="C793" s="70" t="s">
        <v>28</v>
      </c>
      <c r="D793" s="66">
        <f>D799+D805+D811+D817+D823</f>
        <v>0</v>
      </c>
      <c r="E793" s="66"/>
      <c r="F793" s="66">
        <f>F799+F805+F811+F817+F823</f>
        <v>0</v>
      </c>
      <c r="G793" s="13">
        <v>0</v>
      </c>
    </row>
    <row r="794" spans="1:6" ht="15" customHeight="1">
      <c r="A794" s="112" t="s">
        <v>36</v>
      </c>
      <c r="B794" s="112" t="s">
        <v>76</v>
      </c>
      <c r="C794" s="47" t="s">
        <v>6</v>
      </c>
      <c r="D794" s="27">
        <f>SUM(D795:D799)</f>
        <v>281393.8</v>
      </c>
      <c r="E794" s="27"/>
      <c r="F794" s="27">
        <f>SUM(F795:F799)</f>
        <v>281319.4</v>
      </c>
    </row>
    <row r="795" spans="1:7" ht="15">
      <c r="A795" s="113"/>
      <c r="B795" s="113"/>
      <c r="C795" s="48" t="s">
        <v>7</v>
      </c>
      <c r="D795" s="27">
        <v>70760.8</v>
      </c>
      <c r="E795" s="27"/>
      <c r="F795" s="27">
        <v>70760.7</v>
      </c>
      <c r="G795" s="16"/>
    </row>
    <row r="796" spans="1:7" ht="15">
      <c r="A796" s="113"/>
      <c r="B796" s="113"/>
      <c r="C796" s="48" t="s">
        <v>8</v>
      </c>
      <c r="D796" s="27">
        <v>210633</v>
      </c>
      <c r="E796" s="27"/>
      <c r="F796" s="27">
        <v>210558.7</v>
      </c>
      <c r="G796" s="16">
        <f>D796+D802+D808+D820</f>
        <v>1068967.8</v>
      </c>
    </row>
    <row r="797" spans="1:6" ht="15">
      <c r="A797" s="113"/>
      <c r="B797" s="113"/>
      <c r="C797" s="48" t="s">
        <v>26</v>
      </c>
      <c r="D797" s="27">
        <v>0</v>
      </c>
      <c r="E797" s="27"/>
      <c r="F797" s="27">
        <v>0</v>
      </c>
    </row>
    <row r="798" spans="1:6" ht="30">
      <c r="A798" s="113"/>
      <c r="B798" s="113"/>
      <c r="C798" s="48" t="s">
        <v>30</v>
      </c>
      <c r="D798" s="27">
        <v>0</v>
      </c>
      <c r="E798" s="27"/>
      <c r="F798" s="27">
        <v>0</v>
      </c>
    </row>
    <row r="799" spans="1:6" ht="15">
      <c r="A799" s="114"/>
      <c r="B799" s="114"/>
      <c r="C799" s="48" t="s">
        <v>28</v>
      </c>
      <c r="D799" s="27">
        <v>0</v>
      </c>
      <c r="E799" s="27"/>
      <c r="F799" s="27">
        <v>0</v>
      </c>
    </row>
    <row r="800" spans="1:6" ht="15" customHeight="1">
      <c r="A800" s="112" t="s">
        <v>31</v>
      </c>
      <c r="B800" s="112" t="s">
        <v>77</v>
      </c>
      <c r="C800" s="47" t="s">
        <v>6</v>
      </c>
      <c r="D800" s="27">
        <f>SUM(D801:D805)</f>
        <v>2345</v>
      </c>
      <c r="E800" s="27"/>
      <c r="F800" s="27">
        <f>SUM(F801:F805)</f>
        <v>1688.5</v>
      </c>
    </row>
    <row r="801" spans="1:6" ht="15">
      <c r="A801" s="113"/>
      <c r="B801" s="113"/>
      <c r="C801" s="48" t="s">
        <v>7</v>
      </c>
      <c r="D801" s="27">
        <v>0</v>
      </c>
      <c r="E801" s="27"/>
      <c r="F801" s="27">
        <v>0</v>
      </c>
    </row>
    <row r="802" spans="1:6" ht="15">
      <c r="A802" s="113"/>
      <c r="B802" s="113"/>
      <c r="C802" s="48" t="s">
        <v>8</v>
      </c>
      <c r="D802" s="27">
        <v>1091.9</v>
      </c>
      <c r="E802" s="27"/>
      <c r="F802" s="27">
        <v>800</v>
      </c>
    </row>
    <row r="803" spans="1:6" ht="21" customHeight="1">
      <c r="A803" s="113"/>
      <c r="B803" s="113"/>
      <c r="C803" s="48" t="s">
        <v>26</v>
      </c>
      <c r="D803" s="27">
        <v>1253.1</v>
      </c>
      <c r="E803" s="27"/>
      <c r="F803" s="27">
        <v>888.5</v>
      </c>
    </row>
    <row r="804" spans="1:6" ht="30">
      <c r="A804" s="113"/>
      <c r="B804" s="113"/>
      <c r="C804" s="48" t="s">
        <v>30</v>
      </c>
      <c r="D804" s="27">
        <v>0</v>
      </c>
      <c r="E804" s="27"/>
      <c r="F804" s="27">
        <v>0</v>
      </c>
    </row>
    <row r="805" spans="1:6" ht="15">
      <c r="A805" s="114"/>
      <c r="B805" s="114"/>
      <c r="C805" s="48" t="s">
        <v>28</v>
      </c>
      <c r="D805" s="27">
        <v>0</v>
      </c>
      <c r="E805" s="27"/>
      <c r="F805" s="27">
        <v>0</v>
      </c>
    </row>
    <row r="806" spans="1:6" ht="15">
      <c r="A806" s="112" t="s">
        <v>32</v>
      </c>
      <c r="B806" s="112" t="s">
        <v>78</v>
      </c>
      <c r="C806" s="47" t="s">
        <v>6</v>
      </c>
      <c r="D806" s="27">
        <f>SUM(D807:D811)</f>
        <v>474.5</v>
      </c>
      <c r="E806" s="27"/>
      <c r="F806" s="27">
        <f>SUM(F807:F811)</f>
        <v>463.1</v>
      </c>
    </row>
    <row r="807" spans="1:6" ht="15">
      <c r="A807" s="113"/>
      <c r="B807" s="113"/>
      <c r="C807" s="48" t="s">
        <v>7</v>
      </c>
      <c r="D807" s="27">
        <v>0</v>
      </c>
      <c r="E807" s="27"/>
      <c r="F807" s="27">
        <v>0</v>
      </c>
    </row>
    <row r="808" spans="1:6" ht="15">
      <c r="A808" s="113"/>
      <c r="B808" s="113"/>
      <c r="C808" s="48" t="s">
        <v>8</v>
      </c>
      <c r="D808" s="27">
        <v>474.5</v>
      </c>
      <c r="E808" s="27"/>
      <c r="F808" s="27">
        <v>463.1</v>
      </c>
    </row>
    <row r="809" spans="1:6" ht="15">
      <c r="A809" s="113"/>
      <c r="B809" s="113"/>
      <c r="C809" s="48" t="s">
        <v>26</v>
      </c>
      <c r="D809" s="27">
        <v>0</v>
      </c>
      <c r="E809" s="27"/>
      <c r="F809" s="27">
        <v>0</v>
      </c>
    </row>
    <row r="810" spans="1:6" ht="30">
      <c r="A810" s="113"/>
      <c r="B810" s="113"/>
      <c r="C810" s="48" t="s">
        <v>30</v>
      </c>
      <c r="D810" s="27">
        <v>0</v>
      </c>
      <c r="E810" s="27"/>
      <c r="F810" s="27">
        <v>0</v>
      </c>
    </row>
    <row r="811" spans="1:6" ht="15">
      <c r="A811" s="114"/>
      <c r="B811" s="114"/>
      <c r="C811" s="48" t="s">
        <v>28</v>
      </c>
      <c r="D811" s="27">
        <v>0</v>
      </c>
      <c r="E811" s="27"/>
      <c r="F811" s="27">
        <v>0</v>
      </c>
    </row>
    <row r="812" spans="1:6" ht="15">
      <c r="A812" s="112" t="s">
        <v>43</v>
      </c>
      <c r="B812" s="112" t="s">
        <v>79</v>
      </c>
      <c r="C812" s="47" t="s">
        <v>6</v>
      </c>
      <c r="D812" s="27">
        <f>SUM(D813:D817)</f>
        <v>8272.6</v>
      </c>
      <c r="E812" s="27"/>
      <c r="F812" s="27">
        <f>SUM(F813:F817)</f>
        <v>5554.1</v>
      </c>
    </row>
    <row r="813" spans="1:6" ht="15">
      <c r="A813" s="113"/>
      <c r="B813" s="113"/>
      <c r="C813" s="48" t="s">
        <v>7</v>
      </c>
      <c r="D813" s="27">
        <v>0</v>
      </c>
      <c r="E813" s="27"/>
      <c r="F813" s="27">
        <v>0</v>
      </c>
    </row>
    <row r="814" spans="1:6" ht="15">
      <c r="A814" s="113"/>
      <c r="B814" s="113"/>
      <c r="C814" s="48" t="s">
        <v>8</v>
      </c>
      <c r="D814" s="27">
        <v>8272.6</v>
      </c>
      <c r="E814" s="27"/>
      <c r="F814" s="27">
        <v>5554.1</v>
      </c>
    </row>
    <row r="815" spans="1:6" ht="15">
      <c r="A815" s="113"/>
      <c r="B815" s="113"/>
      <c r="C815" s="48" t="s">
        <v>26</v>
      </c>
      <c r="D815" s="27">
        <v>0</v>
      </c>
      <c r="E815" s="27"/>
      <c r="F815" s="27">
        <v>0</v>
      </c>
    </row>
    <row r="816" spans="1:6" ht="30">
      <c r="A816" s="113"/>
      <c r="B816" s="113"/>
      <c r="C816" s="48" t="s">
        <v>30</v>
      </c>
      <c r="D816" s="27">
        <v>0</v>
      </c>
      <c r="E816" s="27"/>
      <c r="F816" s="27">
        <v>0</v>
      </c>
    </row>
    <row r="817" spans="1:6" ht="15">
      <c r="A817" s="114"/>
      <c r="B817" s="114"/>
      <c r="C817" s="48" t="s">
        <v>28</v>
      </c>
      <c r="D817" s="27">
        <v>0</v>
      </c>
      <c r="E817" s="27"/>
      <c r="F817" s="27">
        <v>0</v>
      </c>
    </row>
    <row r="818" spans="1:6" ht="15">
      <c r="A818" s="112" t="s">
        <v>17</v>
      </c>
      <c r="B818" s="112" t="s">
        <v>80</v>
      </c>
      <c r="C818" s="47" t="s">
        <v>6</v>
      </c>
      <c r="D818" s="27">
        <f>SUM(D819:D823)</f>
        <v>877617.1</v>
      </c>
      <c r="E818" s="27"/>
      <c r="F818" s="27">
        <f>SUM(F819:F823)</f>
        <v>868910.6</v>
      </c>
    </row>
    <row r="819" spans="1:6" ht="15">
      <c r="A819" s="113"/>
      <c r="B819" s="113"/>
      <c r="C819" s="48" t="s">
        <v>7</v>
      </c>
      <c r="D819" s="27">
        <v>20848.7</v>
      </c>
      <c r="E819" s="27"/>
      <c r="F819" s="27">
        <v>19366.5</v>
      </c>
    </row>
    <row r="820" spans="1:6" ht="15">
      <c r="A820" s="113"/>
      <c r="B820" s="113"/>
      <c r="C820" s="48" t="s">
        <v>8</v>
      </c>
      <c r="D820" s="27">
        <v>856768.4</v>
      </c>
      <c r="E820" s="27"/>
      <c r="F820" s="27">
        <v>849544.1</v>
      </c>
    </row>
    <row r="821" spans="1:6" ht="15">
      <c r="A821" s="113"/>
      <c r="B821" s="113"/>
      <c r="C821" s="48" t="s">
        <v>26</v>
      </c>
      <c r="D821" s="27">
        <v>0</v>
      </c>
      <c r="E821" s="27"/>
      <c r="F821" s="27">
        <v>0</v>
      </c>
    </row>
    <row r="822" spans="1:6" ht="30">
      <c r="A822" s="113"/>
      <c r="B822" s="113"/>
      <c r="C822" s="48" t="s">
        <v>30</v>
      </c>
      <c r="D822" s="27">
        <v>0</v>
      </c>
      <c r="E822" s="27"/>
      <c r="F822" s="27">
        <v>0</v>
      </c>
    </row>
    <row r="823" spans="1:6" ht="15">
      <c r="A823" s="114"/>
      <c r="B823" s="114"/>
      <c r="C823" s="48" t="s">
        <v>28</v>
      </c>
      <c r="D823" s="27">
        <v>0</v>
      </c>
      <c r="E823" s="27"/>
      <c r="F823" s="27">
        <v>0</v>
      </c>
    </row>
  </sheetData>
  <sheetProtection/>
  <autoFilter ref="A6:F823"/>
  <mergeCells count="303">
    <mergeCell ref="A280:A284"/>
    <mergeCell ref="A275:A279"/>
    <mergeCell ref="B275:B279"/>
    <mergeCell ref="B280:B284"/>
    <mergeCell ref="B285:B289"/>
    <mergeCell ref="B290:B295"/>
    <mergeCell ref="A752:A757"/>
    <mergeCell ref="B752:B757"/>
    <mergeCell ref="A290:A295"/>
    <mergeCell ref="A285:A289"/>
    <mergeCell ref="A349:A354"/>
    <mergeCell ref="B349:B354"/>
    <mergeCell ref="A387:A392"/>
    <mergeCell ref="B387:B392"/>
    <mergeCell ref="B604:B608"/>
    <mergeCell ref="A584:A588"/>
    <mergeCell ref="G4:G5"/>
    <mergeCell ref="D4:D5"/>
    <mergeCell ref="B614:B618"/>
    <mergeCell ref="A619:A623"/>
    <mergeCell ref="B619:B623"/>
    <mergeCell ref="B589:B593"/>
    <mergeCell ref="B594:B598"/>
    <mergeCell ref="B599:B603"/>
    <mergeCell ref="A524:A528"/>
    <mergeCell ref="B524:B528"/>
    <mergeCell ref="B584:B588"/>
    <mergeCell ref="A589:A593"/>
    <mergeCell ref="A594:A598"/>
    <mergeCell ref="A599:A603"/>
    <mergeCell ref="A746:A751"/>
    <mergeCell ref="B746:B751"/>
    <mergeCell ref="A722:A727"/>
    <mergeCell ref="B722:B727"/>
    <mergeCell ref="A728:A733"/>
    <mergeCell ref="B728:B733"/>
    <mergeCell ref="A704:A709"/>
    <mergeCell ref="A812:A817"/>
    <mergeCell ref="B812:B817"/>
    <mergeCell ref="A818:A823"/>
    <mergeCell ref="B818:B823"/>
    <mergeCell ref="A794:A799"/>
    <mergeCell ref="B794:B799"/>
    <mergeCell ref="A800:A805"/>
    <mergeCell ref="B800:B805"/>
    <mergeCell ref="A806:A811"/>
    <mergeCell ref="B806:B811"/>
    <mergeCell ref="A788:A793"/>
    <mergeCell ref="B788:B793"/>
    <mergeCell ref="A734:A739"/>
    <mergeCell ref="B734:B739"/>
    <mergeCell ref="A740:A745"/>
    <mergeCell ref="B740:B745"/>
    <mergeCell ref="A782:A787"/>
    <mergeCell ref="B782:B787"/>
    <mergeCell ref="A770:A775"/>
    <mergeCell ref="A776:A781"/>
    <mergeCell ref="B704:B709"/>
    <mergeCell ref="A710:A715"/>
    <mergeCell ref="B710:B715"/>
    <mergeCell ref="A716:A721"/>
    <mergeCell ref="B716:B721"/>
    <mergeCell ref="B776:B781"/>
    <mergeCell ref="A758:A763"/>
    <mergeCell ref="B758:B763"/>
    <mergeCell ref="B764:B769"/>
    <mergeCell ref="A686:A691"/>
    <mergeCell ref="B686:B691"/>
    <mergeCell ref="A692:A697"/>
    <mergeCell ref="B692:B697"/>
    <mergeCell ref="A698:A703"/>
    <mergeCell ref="B698:B703"/>
    <mergeCell ref="A668:A673"/>
    <mergeCell ref="B668:B673"/>
    <mergeCell ref="A674:A679"/>
    <mergeCell ref="B674:B679"/>
    <mergeCell ref="A680:A685"/>
    <mergeCell ref="B680:B685"/>
    <mergeCell ref="A656:A659"/>
    <mergeCell ref="B656:B659"/>
    <mergeCell ref="A660:A661"/>
    <mergeCell ref="B660:B661"/>
    <mergeCell ref="A662:A667"/>
    <mergeCell ref="B662:B667"/>
    <mergeCell ref="A644:A647"/>
    <mergeCell ref="B644:B647"/>
    <mergeCell ref="A648:A651"/>
    <mergeCell ref="B648:B651"/>
    <mergeCell ref="A652:A655"/>
    <mergeCell ref="B652:B655"/>
    <mergeCell ref="A632:A635"/>
    <mergeCell ref="B632:B635"/>
    <mergeCell ref="A636:A639"/>
    <mergeCell ref="B636:B639"/>
    <mergeCell ref="A640:A643"/>
    <mergeCell ref="B640:B643"/>
    <mergeCell ref="A578:A583"/>
    <mergeCell ref="B578:B583"/>
    <mergeCell ref="A624:A627"/>
    <mergeCell ref="B624:B627"/>
    <mergeCell ref="A628:A631"/>
    <mergeCell ref="B628:B631"/>
    <mergeCell ref="A604:A608"/>
    <mergeCell ref="A609:A613"/>
    <mergeCell ref="B609:B613"/>
    <mergeCell ref="A614:A618"/>
    <mergeCell ref="A560:A565"/>
    <mergeCell ref="B560:B565"/>
    <mergeCell ref="A566:A571"/>
    <mergeCell ref="B566:B571"/>
    <mergeCell ref="A572:A577"/>
    <mergeCell ref="B572:B577"/>
    <mergeCell ref="A554:A559"/>
    <mergeCell ref="B554:B559"/>
    <mergeCell ref="A539:A543"/>
    <mergeCell ref="B539:B543"/>
    <mergeCell ref="A544:A548"/>
    <mergeCell ref="B544:B548"/>
    <mergeCell ref="A549:A553"/>
    <mergeCell ref="B549:B553"/>
    <mergeCell ref="A441:A445"/>
    <mergeCell ref="B441:B445"/>
    <mergeCell ref="A529:A533"/>
    <mergeCell ref="B529:B533"/>
    <mergeCell ref="A534:A538"/>
    <mergeCell ref="B534:B538"/>
    <mergeCell ref="A494:A499"/>
    <mergeCell ref="B494:B499"/>
    <mergeCell ref="A482:A487"/>
    <mergeCell ref="B482:B487"/>
    <mergeCell ref="A426:A430"/>
    <mergeCell ref="B426:B430"/>
    <mergeCell ref="A431:A435"/>
    <mergeCell ref="B431:B435"/>
    <mergeCell ref="A436:A440"/>
    <mergeCell ref="B436:B440"/>
    <mergeCell ref="A405:A410"/>
    <mergeCell ref="B405:B410"/>
    <mergeCell ref="A416:A420"/>
    <mergeCell ref="B416:B420"/>
    <mergeCell ref="A421:A425"/>
    <mergeCell ref="B421:B425"/>
    <mergeCell ref="A411:A415"/>
    <mergeCell ref="B411:B415"/>
    <mergeCell ref="A313:A318"/>
    <mergeCell ref="B313:B318"/>
    <mergeCell ref="A393:A398"/>
    <mergeCell ref="B393:B398"/>
    <mergeCell ref="A399:A404"/>
    <mergeCell ref="B399:B404"/>
    <mergeCell ref="A375:A380"/>
    <mergeCell ref="B375:B380"/>
    <mergeCell ref="A381:A386"/>
    <mergeCell ref="B381:B386"/>
    <mergeCell ref="A296:A301"/>
    <mergeCell ref="B296:B301"/>
    <mergeCell ref="A302:A307"/>
    <mergeCell ref="B302:B307"/>
    <mergeCell ref="A308:A312"/>
    <mergeCell ref="B308:B312"/>
    <mergeCell ref="B15:B20"/>
    <mergeCell ref="A21:A25"/>
    <mergeCell ref="B21:B25"/>
    <mergeCell ref="A26:A30"/>
    <mergeCell ref="B26:B30"/>
    <mergeCell ref="A31:A36"/>
    <mergeCell ref="B31:B36"/>
    <mergeCell ref="A15:A20"/>
    <mergeCell ref="A118:A123"/>
    <mergeCell ref="B118:B123"/>
    <mergeCell ref="A88:A93"/>
    <mergeCell ref="B88:B93"/>
    <mergeCell ref="A94:A99"/>
    <mergeCell ref="B94:B99"/>
    <mergeCell ref="A100:A105"/>
    <mergeCell ref="B100:B105"/>
    <mergeCell ref="B106:B111"/>
    <mergeCell ref="A112:A117"/>
    <mergeCell ref="B112:B117"/>
    <mergeCell ref="A67:A73"/>
    <mergeCell ref="B67:B73"/>
    <mergeCell ref="A74:A80"/>
    <mergeCell ref="B74:B80"/>
    <mergeCell ref="A81:A87"/>
    <mergeCell ref="B81:B87"/>
    <mergeCell ref="B124:B129"/>
    <mergeCell ref="A130:A135"/>
    <mergeCell ref="B130:B135"/>
    <mergeCell ref="A52:A56"/>
    <mergeCell ref="B52:B56"/>
    <mergeCell ref="A57:A61"/>
    <mergeCell ref="B57:B61"/>
    <mergeCell ref="A62:A66"/>
    <mergeCell ref="B62:B66"/>
    <mergeCell ref="A106:A111"/>
    <mergeCell ref="A172:A177"/>
    <mergeCell ref="A3:F3"/>
    <mergeCell ref="A4:A5"/>
    <mergeCell ref="B4:B5"/>
    <mergeCell ref="C4:C5"/>
    <mergeCell ref="E4:E5"/>
    <mergeCell ref="F4:F5"/>
    <mergeCell ref="A47:A51"/>
    <mergeCell ref="B47:B51"/>
    <mergeCell ref="A124:A129"/>
    <mergeCell ref="A251:A255"/>
    <mergeCell ref="C1:F1"/>
    <mergeCell ref="A217:A222"/>
    <mergeCell ref="B217:B222"/>
    <mergeCell ref="A223:A228"/>
    <mergeCell ref="B223:B228"/>
    <mergeCell ref="A160:A165"/>
    <mergeCell ref="B160:B165"/>
    <mergeCell ref="A166:A171"/>
    <mergeCell ref="B166:B171"/>
    <mergeCell ref="A178:A183"/>
    <mergeCell ref="B178:B183"/>
    <mergeCell ref="A184:A186"/>
    <mergeCell ref="B184:B186"/>
    <mergeCell ref="A241:A245"/>
    <mergeCell ref="B241:B245"/>
    <mergeCell ref="A229:A234"/>
    <mergeCell ref="B229:B234"/>
    <mergeCell ref="A7:A14"/>
    <mergeCell ref="B7:B14"/>
    <mergeCell ref="A205:A210"/>
    <mergeCell ref="B205:B210"/>
    <mergeCell ref="A211:A216"/>
    <mergeCell ref="B211:B216"/>
    <mergeCell ref="A37:A41"/>
    <mergeCell ref="B37:B41"/>
    <mergeCell ref="A42:A46"/>
    <mergeCell ref="B172:B177"/>
    <mergeCell ref="A518:A523"/>
    <mergeCell ref="B518:B523"/>
    <mergeCell ref="A500:A505"/>
    <mergeCell ref="B42:B46"/>
    <mergeCell ref="A488:A493"/>
    <mergeCell ref="B488:B493"/>
    <mergeCell ref="A187:A192"/>
    <mergeCell ref="B187:B192"/>
    <mergeCell ref="A193:A198"/>
    <mergeCell ref="B193:B198"/>
    <mergeCell ref="A764:A769"/>
    <mergeCell ref="B770:B775"/>
    <mergeCell ref="A458:A463"/>
    <mergeCell ref="B458:B463"/>
    <mergeCell ref="A470:A475"/>
    <mergeCell ref="B470:B475"/>
    <mergeCell ref="A476:A481"/>
    <mergeCell ref="B476:B481"/>
    <mergeCell ref="B464:B469"/>
    <mergeCell ref="A464:A469"/>
    <mergeCell ref="B343:B348"/>
    <mergeCell ref="A331:A336"/>
    <mergeCell ref="A337:A342"/>
    <mergeCell ref="A343:A348"/>
    <mergeCell ref="A272:A274"/>
    <mergeCell ref="A446:A451"/>
    <mergeCell ref="B446:B451"/>
    <mergeCell ref="B325:B330"/>
    <mergeCell ref="A369:A374"/>
    <mergeCell ref="B369:B374"/>
    <mergeCell ref="A452:A457"/>
    <mergeCell ref="B452:B457"/>
    <mergeCell ref="B261:B263"/>
    <mergeCell ref="A148:A153"/>
    <mergeCell ref="B148:B153"/>
    <mergeCell ref="A235:A240"/>
    <mergeCell ref="B235:B240"/>
    <mergeCell ref="A264:A268"/>
    <mergeCell ref="A199:A204"/>
    <mergeCell ref="B199:B204"/>
    <mergeCell ref="B272:B274"/>
    <mergeCell ref="A136:A141"/>
    <mergeCell ref="B136:B141"/>
    <mergeCell ref="A142:A147"/>
    <mergeCell ref="B142:B147"/>
    <mergeCell ref="A261:A263"/>
    <mergeCell ref="B264:B268"/>
    <mergeCell ref="B251:B255"/>
    <mergeCell ref="A256:A260"/>
    <mergeCell ref="B256:B260"/>
    <mergeCell ref="B331:B336"/>
    <mergeCell ref="B337:B342"/>
    <mergeCell ref="A154:A159"/>
    <mergeCell ref="B154:B159"/>
    <mergeCell ref="A319:A324"/>
    <mergeCell ref="B319:B324"/>
    <mergeCell ref="A325:A330"/>
    <mergeCell ref="A269:A271"/>
    <mergeCell ref="B269:B271"/>
    <mergeCell ref="A246:A250"/>
    <mergeCell ref="B500:B505"/>
    <mergeCell ref="A506:A511"/>
    <mergeCell ref="B506:B511"/>
    <mergeCell ref="A512:A517"/>
    <mergeCell ref="B512:B517"/>
    <mergeCell ref="B246:B250"/>
    <mergeCell ref="A355:A361"/>
    <mergeCell ref="B355:B361"/>
    <mergeCell ref="A362:A368"/>
    <mergeCell ref="B362:B368"/>
  </mergeCells>
  <printOptions/>
  <pageMargins left="0.25" right="0.25" top="0.75" bottom="0.75" header="0.3" footer="0.3"/>
  <pageSetup fitToHeight="0" fitToWidth="1" horizontalDpi="600" verticalDpi="600" orientation="landscape" paperSize="9" scale="83" r:id="rId2"/>
  <rowBreaks count="27" manualBreakCount="27">
    <brk id="35" max="5" man="1"/>
    <brk id="66" max="5" man="1"/>
    <brk id="99" max="5" man="1"/>
    <brk id="129" max="5" man="1"/>
    <brk id="159" max="5" man="1"/>
    <brk id="186" max="5" man="1"/>
    <brk id="216" max="5" man="1"/>
    <brk id="240" max="5" man="1"/>
    <brk id="274" max="5" man="1"/>
    <brk id="295" max="5" man="1"/>
    <brk id="330" max="5" man="1"/>
    <brk id="354" max="5" man="1"/>
    <brk id="386" max="5" man="1"/>
    <brk id="392" max="5" man="1"/>
    <brk id="425" max="5" man="1"/>
    <brk id="457" max="5" man="1"/>
    <brk id="490" max="5" man="1"/>
    <brk id="523" max="5" man="1"/>
    <brk id="553" max="5" man="1"/>
    <brk id="583" max="5" man="1"/>
    <brk id="623" max="5" man="1"/>
    <brk id="659" max="5" man="1"/>
    <brk id="691" max="5" man="1"/>
    <brk id="721" max="5" man="1"/>
    <brk id="751" max="5" man="1"/>
    <brk id="781" max="5" man="1"/>
    <brk id="811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economy57 (Петрова И.В.)</dc:creator>
  <cp:keywords/>
  <dc:description/>
  <cp:lastModifiedBy>Мерцалова Татьяна Александровна</cp:lastModifiedBy>
  <cp:lastPrinted>2023-02-23T09:13:21Z</cp:lastPrinted>
  <dcterms:created xsi:type="dcterms:W3CDTF">2016-01-21T05:48:17Z</dcterms:created>
  <dcterms:modified xsi:type="dcterms:W3CDTF">2023-04-06T11:11:52Z</dcterms:modified>
  <cp:category/>
  <cp:version/>
  <cp:contentType/>
  <cp:contentStatus/>
</cp:coreProperties>
</file>