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6295" windowHeight="14310"/>
  </bookViews>
  <sheets>
    <sheet name="-" sheetId="18" r:id="rId1"/>
  </sheets>
  <definedNames>
    <definedName name="_xlnm.Print_Titles" localSheetId="0">'-'!$3:$4</definedName>
    <definedName name="_xlnm.Print_Area" localSheetId="0">'-'!$A$1:$D$110</definedName>
  </definedNames>
  <calcPr calcId="152511"/>
</workbook>
</file>

<file path=xl/calcChain.xml><?xml version="1.0" encoding="utf-8"?>
<calcChain xmlns="http://schemas.openxmlformats.org/spreadsheetml/2006/main">
  <c r="C35" i="18" l="1"/>
  <c r="C31" i="18"/>
  <c r="C15" i="18"/>
  <c r="C10" i="18"/>
  <c r="D27" i="18" l="1"/>
  <c r="B44" i="18"/>
  <c r="B43" i="18"/>
  <c r="B35" i="18"/>
  <c r="B31" i="18"/>
  <c r="B15" i="18"/>
  <c r="B10" i="18"/>
  <c r="D33" i="18" l="1"/>
  <c r="D31" i="18"/>
  <c r="D43" i="18" l="1"/>
  <c r="D38" i="18"/>
  <c r="C39" i="18"/>
  <c r="B39" i="18"/>
  <c r="B104" i="18" l="1"/>
  <c r="C106" i="18" l="1"/>
  <c r="D105" i="18" l="1"/>
  <c r="D102" i="18"/>
  <c r="D103" i="18"/>
  <c r="B106" i="18" l="1"/>
  <c r="C104" i="18"/>
  <c r="B90" i="18"/>
  <c r="C90" i="18"/>
  <c r="D92" i="18"/>
  <c r="B72" i="18"/>
  <c r="C72" i="18"/>
  <c r="D76" i="18"/>
  <c r="D104" i="18" l="1"/>
  <c r="C86" i="18" l="1"/>
  <c r="B86" i="18"/>
  <c r="C81" i="18"/>
  <c r="B81" i="18"/>
  <c r="C79" i="18"/>
  <c r="B79" i="18"/>
  <c r="C69" i="18"/>
  <c r="B69" i="18"/>
  <c r="C64" i="18"/>
  <c r="B64" i="18"/>
  <c r="C59" i="18"/>
  <c r="B59" i="18"/>
  <c r="C55" i="18"/>
  <c r="B55" i="18"/>
  <c r="C47" i="18" l="1"/>
  <c r="B47" i="18"/>
  <c r="B95" i="18" s="1"/>
  <c r="D101" i="18" l="1"/>
  <c r="D100" i="18"/>
  <c r="C99" i="18"/>
  <c r="B99" i="18"/>
  <c r="D96" i="18"/>
  <c r="D94" i="18"/>
  <c r="D93" i="18"/>
  <c r="D91" i="18"/>
  <c r="D89" i="18"/>
  <c r="D88" i="18"/>
  <c r="D87" i="18"/>
  <c r="D85" i="18"/>
  <c r="D84" i="18"/>
  <c r="D83" i="18"/>
  <c r="D82" i="18"/>
  <c r="D80" i="18"/>
  <c r="D78" i="18"/>
  <c r="D77" i="18"/>
  <c r="D75" i="18"/>
  <c r="D74" i="18"/>
  <c r="D73" i="18"/>
  <c r="D71" i="18"/>
  <c r="D70" i="18"/>
  <c r="D68" i="18"/>
  <c r="D67" i="18"/>
  <c r="D66" i="18"/>
  <c r="D65" i="18"/>
  <c r="D63" i="18"/>
  <c r="D62" i="18"/>
  <c r="D61" i="18"/>
  <c r="D60" i="18"/>
  <c r="D57" i="18"/>
  <c r="D56" i="18"/>
  <c r="D54" i="18"/>
  <c r="D53" i="18"/>
  <c r="D51" i="18"/>
  <c r="D50" i="18"/>
  <c r="D49" i="18"/>
  <c r="D48" i="18"/>
  <c r="D41" i="18"/>
  <c r="D40" i="18"/>
  <c r="D34" i="18"/>
  <c r="D32" i="18"/>
  <c r="D30" i="18"/>
  <c r="D29" i="18"/>
  <c r="D28" i="18"/>
  <c r="D26" i="18"/>
  <c r="D25" i="18"/>
  <c r="D24" i="18"/>
  <c r="C23" i="18"/>
  <c r="B23" i="18"/>
  <c r="D20" i="18"/>
  <c r="D18" i="18"/>
  <c r="D17" i="18"/>
  <c r="D16" i="18"/>
  <c r="D14" i="18"/>
  <c r="D11" i="18"/>
  <c r="D9" i="18"/>
  <c r="D8" i="18"/>
  <c r="C7" i="18"/>
  <c r="C6" i="18" s="1"/>
  <c r="B7" i="18"/>
  <c r="B6" i="18" s="1"/>
  <c r="B22" i="18" l="1"/>
  <c r="B45" i="18" s="1"/>
  <c r="D59" i="18"/>
  <c r="D69" i="18"/>
  <c r="D90" i="18"/>
  <c r="D10" i="18"/>
  <c r="D23" i="18"/>
  <c r="D35" i="18"/>
  <c r="D81" i="18"/>
  <c r="D15" i="18"/>
  <c r="C95" i="18"/>
  <c r="D55" i="18"/>
  <c r="D64" i="18"/>
  <c r="D72" i="18"/>
  <c r="D79" i="18"/>
  <c r="D86" i="18"/>
  <c r="D7" i="18"/>
  <c r="D47" i="18"/>
  <c r="C22" i="18"/>
  <c r="D39" i="18"/>
  <c r="B109" i="18" l="1"/>
  <c r="B97" i="18"/>
  <c r="C45" i="18"/>
  <c r="D6" i="18"/>
  <c r="B5" i="18"/>
  <c r="D95" i="18"/>
  <c r="D22" i="18"/>
  <c r="C5" i="18"/>
  <c r="C109" i="18" l="1"/>
  <c r="C97" i="18"/>
  <c r="D5" i="18"/>
  <c r="D45" i="18"/>
  <c r="D109" i="18" l="1"/>
  <c r="D97" i="18"/>
</calcChain>
</file>

<file path=xl/sharedStrings.xml><?xml version="1.0" encoding="utf-8"?>
<sst xmlns="http://schemas.openxmlformats.org/spreadsheetml/2006/main" count="113" uniqueCount="112">
  <si>
    <t>(рубли)</t>
  </si>
  <si>
    <t>Наименование показателя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</si>
  <si>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</si>
  <si>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</si>
  <si>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</si>
  <si>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</si>
  <si>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</si>
  <si>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</si>
  <si>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</si>
  <si>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</si>
  <si>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</si>
  <si>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</si>
  <si>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</si>
  <si>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</si>
  <si>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</si>
  <si>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</si>
  <si>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</si>
  <si>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</si>
  <si>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</si>
  <si>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</si>
  <si>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</si>
  <si>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</si>
  <si>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</si>
  <si>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</si>
  <si>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</si>
  <si>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</si>
  <si>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</si>
  <si>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</si>
  <si>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</si>
  <si>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</si>
  <si>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</si>
  <si>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</si>
  <si>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</si>
  <si>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</si>
  <si>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>Субсидии,субвенции и 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</si>
  <si>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</si>
  <si>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</si>
  <si>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ДОХОДЫ БЮДЖЕТА - ИТОГО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</si>
  <si>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</si>
  <si>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</si>
  <si>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</si>
  <si>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</si>
  <si>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</si>
  <si>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</si>
  <si>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</si>
  <si>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</si>
  <si>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</si>
  <si>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</si>
  <si>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</si>
  <si>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</si>
  <si>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</si>
  <si>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</si>
  <si>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</si>
  <si>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</si>
  <si>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</si>
  <si>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</si>
  <si>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</si>
  <si>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</si>
  <si>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</si>
  <si>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</si>
  <si>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</si>
  <si>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</si>
  <si>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</si>
  <si>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</si>
  <si>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</si>
  <si>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</si>
  <si>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</si>
  <si>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</si>
  <si>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</si>
  <si>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</si>
  <si>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</si>
  <si>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</si>
  <si>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</si>
  <si>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</si>
  <si>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</si>
  <si>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</si>
  <si>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</si>
  <si>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</si>
  <si>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</si>
  <si>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</si>
  <si>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</si>
  <si>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</si>
  <si>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</si>
  <si>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</si>
  <si>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</si>
  <si>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</si>
  <si>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</si>
  <si>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</si>
  <si>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</si>
  <si>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</si>
  <si>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</si>
  <si>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</si>
  <si>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>Гражданская оборона</t>
  </si>
  <si>
    <t>Источники финансирования дефицита бюджета, в том числе:</t>
  </si>
  <si>
    <t>собственные доходы</t>
  </si>
  <si>
    <t>межбюджетные трансферты</t>
  </si>
  <si>
    <t>Дефицит/профицит без учета возврата МБТ</t>
  </si>
  <si>
    <t>Остатки на 1 января года</t>
  </si>
  <si>
    <t>Инициативные платежи, зачисляемые в бюджеты ГО</t>
  </si>
  <si>
    <t>Задолженность и перерасчеты по отмененным налогам</t>
  </si>
  <si>
    <t>Проф.подготовка, переподготовка и повышение квалификации</t>
  </si>
  <si>
    <t>Переодическая печать и издательства</t>
  </si>
  <si>
    <t>% исполне-ния</t>
  </si>
  <si>
    <t>2023 год</t>
  </si>
  <si>
    <t>Утвержденный 
план</t>
  </si>
  <si>
    <t>Прочие безвозмездные поступления (возврат инициативных платежей за прошлые годы)</t>
  </si>
  <si>
    <t xml:space="preserve">                                             РАСХОДЫ</t>
  </si>
  <si>
    <t xml:space="preserve"> Сводка об исполнении бюджета города Новочебоксарска на 1 ноября 2023 года                                                        </t>
  </si>
  <si>
    <t>Остатки на 1 ноября года, из них:</t>
  </si>
  <si>
    <t>в 12 раз</t>
  </si>
  <si>
    <t>в -3 раза</t>
  </si>
  <si>
    <t xml:space="preserve">Исполнено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</si>
</sst>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164" fontId="4" fillId="0" borderId="0" xfId="0" applyNumberFormat="1" applyFont="1"/>
    <xf numFmtId="4" fontId="4" fillId="0" borderId="0" xfId="0" applyNumberFormat="1" applyFont="1"/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right"/>
    </xf>
    <xf numFmtId="0" fontId="5" fillId="0" borderId="0" xfId="0" applyFont="1"/>
    <xf numFmtId="164" fontId="3" fillId="3" borderId="1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 shrinkToFit="1"/>
    </xf>
    <xf numFmtId="0" fontId="3" fillId="0" borderId="20" xfId="0" applyFont="1" applyBorder="1" applyAlignment="1">
      <alignment wrapText="1" shrinkToFit="1"/>
    </xf>
    <xf numFmtId="0" fontId="2" fillId="0" borderId="20" xfId="0" applyFont="1" applyBorder="1" applyAlignment="1">
      <alignment wrapText="1" shrinkToFit="1"/>
    </xf>
    <xf numFmtId="0" fontId="2" fillId="0" borderId="2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4" fillId="0" borderId="21" xfId="0" applyFont="1" applyBorder="1"/>
    <xf numFmtId="0" fontId="2" fillId="0" borderId="18" xfId="0" applyFont="1" applyBorder="1" applyAlignment="1">
      <alignment wrapText="1"/>
    </xf>
    <xf numFmtId="0" fontId="3" fillId="0" borderId="23" xfId="0" applyFont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4" fontId="2" fillId="0" borderId="5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 applyFill="1"/>
    <xf numFmtId="0" fontId="4" fillId="0" borderId="0" xfId="0" applyFont="1" applyFill="1"/>
    <xf numFmtId="4" fontId="4" fillId="0" borderId="0" xfId="1" applyNumberFormat="1" applyFont="1" applyAlignment="1"/>
    <xf numFmtId="4" fontId="5" fillId="0" borderId="0" xfId="1" applyNumberFormat="1" applyFont="1" applyAlignment="1"/>
    <xf numFmtId="0" fontId="3" fillId="0" borderId="33" xfId="0" applyFont="1" applyBorder="1" applyAlignment="1">
      <alignment wrapText="1"/>
    </xf>
    <xf numFmtId="0" fontId="3" fillId="0" borderId="19" xfId="0" applyFont="1" applyBorder="1" applyAlignment="1">
      <alignment horizontal="left" wrapText="1"/>
    </xf>
    <xf numFmtId="0" fontId="0" fillId="0" borderId="35" xfId="0" applyBorder="1" applyAlignment="1">
      <alignment horizontal="left"/>
    </xf>
    <xf numFmtId="0" fontId="0" fillId="0" borderId="34" xfId="0" applyFill="1" applyBorder="1" applyAlignment="1">
      <alignment horizontal="left"/>
    </xf>
    <xf numFmtId="4" fontId="3" fillId="0" borderId="30" xfId="0" applyNumberFormat="1" applyFont="1" applyFill="1" applyBorder="1"/>
    <xf numFmtId="4" fontId="8" fillId="0" borderId="5" xfId="1" applyNumberFormat="1" applyFont="1" applyFill="1" applyBorder="1" applyAlignment="1"/>
    <xf numFmtId="4" fontId="2" fillId="0" borderId="30" xfId="0" applyNumberFormat="1" applyFont="1" applyFill="1" applyBorder="1"/>
    <xf numFmtId="4" fontId="7" fillId="0" borderId="5" xfId="1" applyNumberFormat="1" applyFont="1" applyFill="1" applyBorder="1" applyAlignment="1"/>
    <xf numFmtId="4" fontId="7" fillId="0" borderId="5" xfId="1" applyNumberFormat="1" applyFont="1" applyFill="1" applyBorder="1" applyAlignment="1">
      <alignment wrapText="1"/>
    </xf>
    <xf numFmtId="4" fontId="8" fillId="0" borderId="5" xfId="1" applyNumberFormat="1" applyFont="1" applyFill="1" applyBorder="1" applyAlignment="1">
      <alignment wrapText="1"/>
    </xf>
    <xf numFmtId="4" fontId="3" fillId="0" borderId="30" xfId="0" applyNumberFormat="1" applyFont="1" applyFill="1" applyBorder="1" applyAlignment="1">
      <alignment horizontal="right"/>
    </xf>
    <xf numFmtId="4" fontId="2" fillId="0" borderId="30" xfId="0" applyNumberFormat="1" applyFont="1" applyFill="1" applyBorder="1" applyAlignment="1">
      <alignment horizontal="right"/>
    </xf>
    <xf numFmtId="4" fontId="2" fillId="0" borderId="31" xfId="0" applyNumberFormat="1" applyFont="1" applyFill="1" applyBorder="1"/>
    <xf numFmtId="4" fontId="7" fillId="0" borderId="7" xfId="1" applyNumberFormat="1" applyFont="1" applyFill="1" applyBorder="1" applyAlignment="1"/>
    <xf numFmtId="4" fontId="7" fillId="0" borderId="9" xfId="1" applyNumberFormat="1" applyFont="1" applyFill="1" applyBorder="1" applyAlignment="1">
      <alignment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4" fontId="3" fillId="0" borderId="15" xfId="0" applyNumberFormat="1" applyFont="1" applyFill="1" applyBorder="1" applyAlignment="1">
      <alignment wrapText="1" shrinkToFit="1"/>
    </xf>
    <xf numFmtId="4" fontId="3" fillId="0" borderId="3" xfId="0" applyNumberFormat="1" applyFont="1" applyFill="1" applyBorder="1" applyAlignment="1">
      <alignment wrapText="1" shrinkToFit="1"/>
    </xf>
    <xf numFmtId="4" fontId="3" fillId="0" borderId="14" xfId="0" applyNumberFormat="1" applyFont="1" applyFill="1" applyBorder="1" applyAlignment="1">
      <alignment wrapText="1" shrinkToFit="1"/>
    </xf>
    <xf numFmtId="4" fontId="3" fillId="0" borderId="5" xfId="0" applyNumberFormat="1" applyFont="1" applyFill="1" applyBorder="1" applyAlignment="1">
      <alignment horizontal="right"/>
    </xf>
    <xf numFmtId="4" fontId="3" fillId="0" borderId="22" xfId="1" applyNumberFormat="1" applyFont="1" applyFill="1" applyBorder="1" applyAlignment="1"/>
    <xf numFmtId="4" fontId="3" fillId="0" borderId="7" xfId="1" applyNumberFormat="1" applyFont="1" applyFill="1" applyBorder="1" applyAlignment="1"/>
    <xf numFmtId="4" fontId="3" fillId="0" borderId="15" xfId="0" applyNumberFormat="1" applyFont="1" applyFill="1" applyBorder="1" applyAlignment="1">
      <alignment wrapText="1"/>
    </xf>
    <xf numFmtId="4" fontId="3" fillId="0" borderId="3" xfId="0" applyNumberFormat="1" applyFont="1" applyFill="1" applyBorder="1" applyAlignment="1">
      <alignment wrapText="1"/>
    </xf>
    <xf numFmtId="4" fontId="3" fillId="0" borderId="14" xfId="0" applyNumberFormat="1" applyFont="1" applyFill="1" applyBorder="1" applyAlignment="1">
      <alignment wrapText="1"/>
    </xf>
    <xf numFmtId="4" fontId="3" fillId="0" borderId="5" xfId="0" applyNumberFormat="1" applyFont="1" applyFill="1" applyBorder="1" applyAlignment="1">
      <alignment wrapText="1"/>
    </xf>
    <xf numFmtId="4" fontId="3" fillId="0" borderId="24" xfId="0" applyNumberFormat="1" applyFont="1" applyFill="1" applyBorder="1" applyAlignment="1">
      <alignment wrapText="1"/>
    </xf>
    <xf numFmtId="4" fontId="3" fillId="0" borderId="25" xfId="0" applyNumberFormat="1" applyFont="1" applyFill="1" applyBorder="1" applyAlignment="1">
      <alignment horizontal="right"/>
    </xf>
    <xf numFmtId="4" fontId="2" fillId="0" borderId="5" xfId="0" applyNumberFormat="1" applyFont="1" applyFill="1" applyBorder="1"/>
    <xf numFmtId="4" fontId="3" fillId="0" borderId="9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164" fontId="3" fillId="0" borderId="13" xfId="2" applyNumberFormat="1" applyFont="1" applyBorder="1" applyAlignment="1">
      <alignment horizontal="right"/>
    </xf>
    <xf numFmtId="164" fontId="3" fillId="0" borderId="4" xfId="2" applyNumberFormat="1" applyFont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164" fontId="2" fillId="2" borderId="6" xfId="2" applyNumberFormat="1" applyFont="1" applyFill="1" applyBorder="1" applyAlignment="1">
      <alignment horizontal="right"/>
    </xf>
    <xf numFmtId="164" fontId="3" fillId="2" borderId="6" xfId="2" applyNumberFormat="1" applyFont="1" applyFill="1" applyBorder="1" applyAlignment="1">
      <alignment horizontal="right"/>
    </xf>
    <xf numFmtId="164" fontId="3" fillId="2" borderId="8" xfId="2" applyNumberFormat="1" applyFont="1" applyFill="1" applyBorder="1" applyAlignment="1">
      <alignment horizontal="right"/>
    </xf>
    <xf numFmtId="164" fontId="3" fillId="2" borderId="4" xfId="2" applyNumberFormat="1" applyFont="1" applyFill="1" applyBorder="1" applyAlignment="1">
      <alignment horizontal="right"/>
    </xf>
    <xf numFmtId="164" fontId="2" fillId="0" borderId="6" xfId="2" applyNumberFormat="1" applyFont="1" applyBorder="1" applyAlignment="1">
      <alignment horizontal="right"/>
    </xf>
    <xf numFmtId="164" fontId="2" fillId="0" borderId="10" xfId="2" applyNumberFormat="1" applyFont="1" applyBorder="1" applyAlignment="1">
      <alignment horizontal="right"/>
    </xf>
    <xf numFmtId="164" fontId="3" fillId="0" borderId="26" xfId="2" applyNumberFormat="1" applyFont="1" applyBorder="1" applyAlignment="1">
      <alignment horizontal="right"/>
    </xf>
    <xf numFmtId="164" fontId="3" fillId="0" borderId="4" xfId="2" applyNumberFormat="1" applyFont="1" applyFill="1" applyBorder="1" applyAlignment="1">
      <alignment horizontal="right"/>
    </xf>
    <xf numFmtId="164" fontId="2" fillId="0" borderId="6" xfId="2" applyNumberFormat="1" applyFont="1" applyFill="1" applyBorder="1" applyAlignment="1">
      <alignment horizontal="right"/>
    </xf>
    <xf numFmtId="164" fontId="3" fillId="0" borderId="6" xfId="2" applyNumberFormat="1" applyFont="1" applyFill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3" borderId="3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164" fontId="2" fillId="3" borderId="10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wrapText="1"/>
    </xf>
    <xf numFmtId="4" fontId="2" fillId="0" borderId="14" xfId="0" applyNumberFormat="1" applyFont="1" applyFill="1" applyBorder="1"/>
    <xf numFmtId="4" fontId="3" fillId="0" borderId="14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wrapText="1"/>
    </xf>
    <xf numFmtId="4" fontId="3" fillId="0" borderId="37" xfId="0" applyNumberFormat="1" applyFont="1" applyFill="1" applyBorder="1" applyAlignment="1">
      <alignment wrapText="1"/>
    </xf>
    <xf numFmtId="4" fontId="2" fillId="0" borderId="27" xfId="0" applyNumberFormat="1" applyFont="1" applyFill="1" applyBorder="1" applyAlignment="1">
      <alignment wrapText="1"/>
    </xf>
    <xf numFmtId="4" fontId="2" fillId="0" borderId="15" xfId="0" applyNumberFormat="1" applyFont="1" applyFill="1" applyBorder="1" applyAlignment="1">
      <alignment wrapText="1"/>
    </xf>
    <xf numFmtId="4" fontId="2" fillId="0" borderId="14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wrapText="1"/>
    </xf>
    <xf numFmtId="0" fontId="3" fillId="3" borderId="17" xfId="0" applyFont="1" applyFill="1" applyBorder="1" applyAlignment="1">
      <alignment wrapText="1"/>
    </xf>
    <xf numFmtId="0" fontId="2" fillId="3" borderId="20" xfId="0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0" fontId="2" fillId="3" borderId="21" xfId="0" applyFont="1" applyFill="1" applyBorder="1" applyAlignment="1">
      <alignment wrapText="1"/>
    </xf>
    <xf numFmtId="0" fontId="3" fillId="3" borderId="18" xfId="0" applyFont="1" applyFill="1" applyBorder="1" applyAlignment="1">
      <alignment wrapText="1"/>
    </xf>
    <xf numFmtId="0" fontId="3" fillId="3" borderId="28" xfId="0" applyFont="1" applyFill="1" applyBorder="1" applyAlignment="1">
      <alignment wrapText="1"/>
    </xf>
    <xf numFmtId="0" fontId="3" fillId="3" borderId="36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wrapText="1"/>
    </xf>
    <xf numFmtId="0" fontId="3" fillId="3" borderId="21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wrapText="1"/>
    </xf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zoomScaleNormal="100" zoomScaleSheetLayoutView="100" workbookViewId="0">
      <selection activeCell="C110" sqref="C110"/>
    </sheetView>
  </sheetViews>
  <sheetFormatPr defaultColWidth="9.140625" defaultRowHeight="15.75" x14ac:dyDescent="0.25"/>
  <cols>
    <col min="1" max="1" width="70.140625" style="3" customWidth="1"/>
    <col min="2" max="2" width="19.140625" style="27" customWidth="1"/>
    <col min="3" max="3" width="19" style="27" customWidth="1"/>
    <col min="4" max="4" width="11.140625" style="3" customWidth="1"/>
    <col min="5" max="5" width="9.140625" style="3"/>
    <col min="6" max="6" width="17.85546875" style="3" customWidth="1"/>
    <col min="7" max="7" width="9.140625" style="3"/>
    <col min="8" max="8" width="17.85546875" style="3" bestFit="1" customWidth="1"/>
    <col min="9" max="10" width="9.140625" style="3"/>
    <col min="11" max="11" width="15" style="3" bestFit="1" customWidth="1"/>
    <col min="12" max="16384" width="9.140625" style="3"/>
  </cols>
  <sheetData>
    <row r="1" spans="1:4" ht="27.75" customHeight="1" x14ac:dyDescent="0.3">
      <c r="A1" s="113" t="s">
        <v>107</v>
      </c>
      <c r="B1" s="113"/>
      <c r="C1" s="113"/>
      <c r="D1" s="113"/>
    </row>
    <row r="2" spans="1:4" ht="16.5" thickBot="1" x14ac:dyDescent="0.3">
      <c r="A2" s="1"/>
      <c r="B2" s="21"/>
      <c r="C2" s="22"/>
      <c r="D2" s="70" t="s">
        <v>0</v>
      </c>
    </row>
    <row r="3" spans="1:4" ht="15.75" customHeight="1" x14ac:dyDescent="0.25">
      <c r="A3" s="117" t="s">
        <v>1</v>
      </c>
      <c r="B3" s="114" t="s">
        <v>103</v>
      </c>
      <c r="C3" s="115"/>
      <c r="D3" s="116"/>
    </row>
    <row r="4" spans="1:4" ht="30.75" customHeight="1" thickBot="1" x14ac:dyDescent="0.3">
      <c r="A4" s="118"/>
      <c r="B4" s="45" t="s">
        <v>104</v>
      </c>
      <c r="C4" s="46" t="s">
        <v>111</v>
      </c>
      <c r="D4" s="71" t="s">
        <v>102</v>
      </c>
    </row>
    <row r="5" spans="1:4" ht="30.75" customHeight="1" thickBot="1" x14ac:dyDescent="0.3">
      <c r="A5" s="10" t="s">
        <v>2</v>
      </c>
      <c r="B5" s="47">
        <f>B6+B22</f>
        <v>879840000</v>
      </c>
      <c r="C5" s="48">
        <f>C6+C22</f>
        <v>755565543.32000005</v>
      </c>
      <c r="D5" s="72">
        <f t="shared" ref="D5:D11" si="0">C5/B5*100</f>
        <v>85.875334529005272</v>
      </c>
    </row>
    <row r="6" spans="1:4" ht="29.25" customHeight="1" x14ac:dyDescent="0.25">
      <c r="A6" s="11" t="s">
        <v>3</v>
      </c>
      <c r="B6" s="49">
        <f t="shared" ref="B6:C6" si="1">B7+B9+B10+B15+B19+B20+B21</f>
        <v>702315400</v>
      </c>
      <c r="C6" s="50">
        <f t="shared" si="1"/>
        <v>577875088.71000004</v>
      </c>
      <c r="D6" s="73">
        <f t="shared" si="0"/>
        <v>82.281420670826819</v>
      </c>
    </row>
    <row r="7" spans="1:4" ht="21.75" customHeight="1" x14ac:dyDescent="0.25">
      <c r="A7" s="12" t="s">
        <v>4</v>
      </c>
      <c r="B7" s="51">
        <f>B8</f>
        <v>440751000</v>
      </c>
      <c r="C7" s="52">
        <f>C8</f>
        <v>362583940.97000003</v>
      </c>
      <c r="D7" s="74">
        <f t="shared" si="0"/>
        <v>82.265029681157856</v>
      </c>
    </row>
    <row r="8" spans="1:4" ht="16.5" x14ac:dyDescent="0.25">
      <c r="A8" s="13" t="s">
        <v>5</v>
      </c>
      <c r="B8" s="34">
        <v>440751000</v>
      </c>
      <c r="C8" s="35">
        <v>362583940.97000003</v>
      </c>
      <c r="D8" s="75">
        <f t="shared" si="0"/>
        <v>82.265029681157856</v>
      </c>
    </row>
    <row r="9" spans="1:4" ht="16.5" x14ac:dyDescent="0.25">
      <c r="A9" s="12" t="s">
        <v>6</v>
      </c>
      <c r="B9" s="34">
        <v>3070800</v>
      </c>
      <c r="C9" s="35">
        <v>2619930.38</v>
      </c>
      <c r="D9" s="76">
        <f t="shared" si="0"/>
        <v>85.317519213234334</v>
      </c>
    </row>
    <row r="10" spans="1:4" ht="16.5" x14ac:dyDescent="0.25">
      <c r="A10" s="12" t="s">
        <v>7</v>
      </c>
      <c r="B10" s="34">
        <f>B11+B12+B13+B14</f>
        <v>101145000</v>
      </c>
      <c r="C10" s="35">
        <f>C11+C12+C13+C14</f>
        <v>88483705.319999978</v>
      </c>
      <c r="D10" s="76">
        <f t="shared" si="0"/>
        <v>87.482036007711685</v>
      </c>
    </row>
    <row r="11" spans="1:4" ht="32.25" customHeight="1" x14ac:dyDescent="0.25">
      <c r="A11" s="13" t="s">
        <v>91</v>
      </c>
      <c r="B11" s="36">
        <v>80785000</v>
      </c>
      <c r="C11" s="37">
        <v>77445462.819999993</v>
      </c>
      <c r="D11" s="75">
        <f t="shared" si="0"/>
        <v>95.866142006560622</v>
      </c>
    </row>
    <row r="12" spans="1:4" ht="17.25" customHeight="1" x14ac:dyDescent="0.25">
      <c r="A12" s="13" t="s">
        <v>8</v>
      </c>
      <c r="B12" s="36">
        <v>0</v>
      </c>
      <c r="C12" s="37">
        <v>-258923.68</v>
      </c>
      <c r="D12" s="75">
        <v>0</v>
      </c>
    </row>
    <row r="13" spans="1:4" ht="20.25" customHeight="1" x14ac:dyDescent="0.25">
      <c r="A13" s="13" t="s">
        <v>9</v>
      </c>
      <c r="B13" s="36">
        <v>120000</v>
      </c>
      <c r="C13" s="37">
        <v>-329687.73</v>
      </c>
      <c r="D13" s="75" t="s">
        <v>110</v>
      </c>
    </row>
    <row r="14" spans="1:4" ht="31.5" x14ac:dyDescent="0.25">
      <c r="A14" s="13" t="s">
        <v>10</v>
      </c>
      <c r="B14" s="36">
        <v>20240000</v>
      </c>
      <c r="C14" s="37">
        <v>11626853.91</v>
      </c>
      <c r="D14" s="75">
        <f t="shared" ref="D14:D20" si="2">C14/B14*100</f>
        <v>57.444930385375493</v>
      </c>
    </row>
    <row r="15" spans="1:4" ht="16.5" x14ac:dyDescent="0.25">
      <c r="A15" s="12" t="s">
        <v>11</v>
      </c>
      <c r="B15" s="34">
        <f>B16+B17+B18</f>
        <v>142506000</v>
      </c>
      <c r="C15" s="35">
        <f>C16+C17+C18</f>
        <v>113444820.28</v>
      </c>
      <c r="D15" s="76">
        <f t="shared" si="2"/>
        <v>79.607048320772449</v>
      </c>
    </row>
    <row r="16" spans="1:4" ht="16.5" x14ac:dyDescent="0.25">
      <c r="A16" s="13" t="s">
        <v>12</v>
      </c>
      <c r="B16" s="36">
        <v>40200000</v>
      </c>
      <c r="C16" s="37">
        <v>22713938.109999999</v>
      </c>
      <c r="D16" s="75">
        <f t="shared" si="2"/>
        <v>56.502333606965173</v>
      </c>
    </row>
    <row r="17" spans="1:4" ht="16.5" x14ac:dyDescent="0.25">
      <c r="A17" s="13" t="s">
        <v>13</v>
      </c>
      <c r="B17" s="36">
        <v>10232000</v>
      </c>
      <c r="C17" s="37">
        <v>5987687.8799999999</v>
      </c>
      <c r="D17" s="75">
        <f t="shared" si="2"/>
        <v>58.519232603596564</v>
      </c>
    </row>
    <row r="18" spans="1:4" ht="16.5" x14ac:dyDescent="0.25">
      <c r="A18" s="14" t="s">
        <v>14</v>
      </c>
      <c r="B18" s="36">
        <v>92074000</v>
      </c>
      <c r="C18" s="37">
        <v>84743194.290000007</v>
      </c>
      <c r="D18" s="75">
        <f t="shared" si="2"/>
        <v>92.038137031083693</v>
      </c>
    </row>
    <row r="19" spans="1:4" ht="33" customHeight="1" x14ac:dyDescent="0.25">
      <c r="A19" s="15" t="s">
        <v>15</v>
      </c>
      <c r="B19" s="34">
        <v>9600</v>
      </c>
      <c r="C19" s="35">
        <v>115194.6</v>
      </c>
      <c r="D19" s="76" t="s">
        <v>109</v>
      </c>
    </row>
    <row r="20" spans="1:4" ht="21.75" customHeight="1" thickBot="1" x14ac:dyDescent="0.3">
      <c r="A20" s="15" t="s">
        <v>16</v>
      </c>
      <c r="B20" s="34">
        <v>14833000</v>
      </c>
      <c r="C20" s="35">
        <v>10627497.16</v>
      </c>
      <c r="D20" s="76">
        <f t="shared" si="2"/>
        <v>71.64765832940067</v>
      </c>
    </row>
    <row r="21" spans="1:4" ht="21.75" hidden="1" customHeight="1" thickBot="1" x14ac:dyDescent="0.3">
      <c r="A21" s="16" t="s">
        <v>99</v>
      </c>
      <c r="B21" s="53">
        <v>0</v>
      </c>
      <c r="C21" s="54">
        <v>0</v>
      </c>
      <c r="D21" s="77">
        <v>0</v>
      </c>
    </row>
    <row r="22" spans="1:4" ht="30.2" customHeight="1" x14ac:dyDescent="0.25">
      <c r="A22" s="17" t="s">
        <v>17</v>
      </c>
      <c r="B22" s="55">
        <f>B23+B29+B30+B31+B34+B35</f>
        <v>177524600</v>
      </c>
      <c r="C22" s="56">
        <f>C23+C29+C30+C31+C34+C35</f>
        <v>177690454.61000001</v>
      </c>
      <c r="D22" s="78">
        <f t="shared" ref="D22:D38" si="3">C22/B22*100</f>
        <v>100.09342626881008</v>
      </c>
    </row>
    <row r="23" spans="1:4" ht="33.75" customHeight="1" x14ac:dyDescent="0.25">
      <c r="A23" s="15" t="s">
        <v>18</v>
      </c>
      <c r="B23" s="57">
        <f>B24+B25+B26+B27+B28</f>
        <v>121250947.59999999</v>
      </c>
      <c r="C23" s="58">
        <f>C24+C25+C26+C27+C28</f>
        <v>121198446.73999998</v>
      </c>
      <c r="D23" s="76">
        <f t="shared" si="3"/>
        <v>99.956700660044973</v>
      </c>
    </row>
    <row r="24" spans="1:4" ht="50.25" customHeight="1" x14ac:dyDescent="0.25">
      <c r="A24" s="14" t="s">
        <v>19</v>
      </c>
      <c r="B24" s="36">
        <v>1180105.6000000001</v>
      </c>
      <c r="C24" s="38">
        <v>1180105.6000000001</v>
      </c>
      <c r="D24" s="75">
        <f t="shared" si="3"/>
        <v>100</v>
      </c>
    </row>
    <row r="25" spans="1:4" ht="18" customHeight="1" x14ac:dyDescent="0.25">
      <c r="A25" s="14" t="s">
        <v>20</v>
      </c>
      <c r="B25" s="36">
        <v>103000000</v>
      </c>
      <c r="C25" s="38">
        <v>100698338.08</v>
      </c>
      <c r="D25" s="75">
        <f t="shared" si="3"/>
        <v>97.765376776699028</v>
      </c>
    </row>
    <row r="26" spans="1:4" ht="20.25" customHeight="1" x14ac:dyDescent="0.25">
      <c r="A26" s="14" t="s">
        <v>21</v>
      </c>
      <c r="B26" s="36">
        <v>3100000</v>
      </c>
      <c r="C26" s="38">
        <v>2937402.02</v>
      </c>
      <c r="D26" s="75">
        <f t="shared" si="3"/>
        <v>94.754903870967738</v>
      </c>
    </row>
    <row r="27" spans="1:4" ht="37.5" customHeight="1" x14ac:dyDescent="0.25">
      <c r="A27" s="14" t="s">
        <v>22</v>
      </c>
      <c r="B27" s="36">
        <v>470842</v>
      </c>
      <c r="C27" s="38">
        <v>470842</v>
      </c>
      <c r="D27" s="75">
        <f t="shared" si="3"/>
        <v>100</v>
      </c>
    </row>
    <row r="28" spans="1:4" ht="31.5" x14ac:dyDescent="0.25">
      <c r="A28" s="14" t="s">
        <v>23</v>
      </c>
      <c r="B28" s="36">
        <v>13500000</v>
      </c>
      <c r="C28" s="38">
        <v>15911759.039999999</v>
      </c>
      <c r="D28" s="79">
        <f t="shared" si="3"/>
        <v>117.86488177777777</v>
      </c>
    </row>
    <row r="29" spans="1:4" ht="22.7" customHeight="1" x14ac:dyDescent="0.25">
      <c r="A29" s="15" t="s">
        <v>24</v>
      </c>
      <c r="B29" s="34">
        <v>19350000</v>
      </c>
      <c r="C29" s="35">
        <v>19789806.890000001</v>
      </c>
      <c r="D29" s="76">
        <f t="shared" si="3"/>
        <v>102.27290382428941</v>
      </c>
    </row>
    <row r="30" spans="1:4" ht="30.75" customHeight="1" x14ac:dyDescent="0.25">
      <c r="A30" s="15" t="s">
        <v>25</v>
      </c>
      <c r="B30" s="34">
        <v>3990890.24</v>
      </c>
      <c r="C30" s="39">
        <v>3884113.94</v>
      </c>
      <c r="D30" s="76">
        <f t="shared" si="3"/>
        <v>97.324499207475071</v>
      </c>
    </row>
    <row r="31" spans="1:4" ht="18.75" customHeight="1" x14ac:dyDescent="0.25">
      <c r="A31" s="15" t="s">
        <v>26</v>
      </c>
      <c r="B31" s="40">
        <f>B32+B33</f>
        <v>20071000</v>
      </c>
      <c r="C31" s="35">
        <f>C32+C33</f>
        <v>21347786.170000002</v>
      </c>
      <c r="D31" s="76">
        <f t="shared" si="3"/>
        <v>106.3613480643715</v>
      </c>
    </row>
    <row r="32" spans="1:4" ht="21.75" customHeight="1" x14ac:dyDescent="0.25">
      <c r="A32" s="14" t="s">
        <v>27</v>
      </c>
      <c r="B32" s="36">
        <v>1971000</v>
      </c>
      <c r="C32" s="38">
        <v>1875534.69</v>
      </c>
      <c r="D32" s="75">
        <f t="shared" si="3"/>
        <v>95.156503805175035</v>
      </c>
    </row>
    <row r="33" spans="1:4" ht="18.75" customHeight="1" x14ac:dyDescent="0.25">
      <c r="A33" s="14" t="s">
        <v>28</v>
      </c>
      <c r="B33" s="41">
        <v>18100000</v>
      </c>
      <c r="C33" s="38">
        <v>19472251.48</v>
      </c>
      <c r="D33" s="75">
        <f t="shared" si="3"/>
        <v>107.58149988950277</v>
      </c>
    </row>
    <row r="34" spans="1:4" ht="21.75" customHeight="1" x14ac:dyDescent="0.25">
      <c r="A34" s="15" t="s">
        <v>29</v>
      </c>
      <c r="B34" s="34">
        <v>11230900</v>
      </c>
      <c r="C34" s="39">
        <v>9831435.3300000001</v>
      </c>
      <c r="D34" s="76">
        <f t="shared" si="3"/>
        <v>87.53915830432112</v>
      </c>
    </row>
    <row r="35" spans="1:4" ht="21.75" customHeight="1" x14ac:dyDescent="0.25">
      <c r="A35" s="15" t="s">
        <v>30</v>
      </c>
      <c r="B35" s="34">
        <f>B36+B37+B38</f>
        <v>1630862.16</v>
      </c>
      <c r="C35" s="35">
        <f>C36+C37+C38</f>
        <v>1638865.5399999998</v>
      </c>
      <c r="D35" s="76">
        <f t="shared" si="3"/>
        <v>100.49074533681006</v>
      </c>
    </row>
    <row r="36" spans="1:4" ht="21.2" customHeight="1" x14ac:dyDescent="0.25">
      <c r="A36" s="14" t="s">
        <v>31</v>
      </c>
      <c r="B36" s="36">
        <v>0</v>
      </c>
      <c r="C36" s="38">
        <v>8003.38</v>
      </c>
      <c r="D36" s="75">
        <v>0</v>
      </c>
    </row>
    <row r="37" spans="1:4" ht="21.2" customHeight="1" x14ac:dyDescent="0.25">
      <c r="A37" s="14" t="s">
        <v>30</v>
      </c>
      <c r="B37" s="36">
        <v>0</v>
      </c>
      <c r="C37" s="37">
        <v>0</v>
      </c>
      <c r="D37" s="75">
        <v>0</v>
      </c>
    </row>
    <row r="38" spans="1:4" ht="24" customHeight="1" thickBot="1" x14ac:dyDescent="0.3">
      <c r="A38" s="18" t="s">
        <v>98</v>
      </c>
      <c r="B38" s="42">
        <v>1630862.16</v>
      </c>
      <c r="C38" s="43">
        <v>1630862.16</v>
      </c>
      <c r="D38" s="75">
        <f t="shared" si="3"/>
        <v>100</v>
      </c>
    </row>
    <row r="39" spans="1:4" ht="30.2" customHeight="1" x14ac:dyDescent="0.25">
      <c r="A39" s="17" t="s">
        <v>32</v>
      </c>
      <c r="B39" s="55">
        <f>B40+B41+B42+B43+B44</f>
        <v>2230383812.54</v>
      </c>
      <c r="C39" s="55">
        <f>C40+C41+C42+C43+C44</f>
        <v>1872724410.8899999</v>
      </c>
      <c r="D39" s="73">
        <f>C39/B39*100</f>
        <v>83.964221779268954</v>
      </c>
    </row>
    <row r="40" spans="1:4" ht="31.7" customHeight="1" x14ac:dyDescent="0.25">
      <c r="A40" s="14" t="s">
        <v>33</v>
      </c>
      <c r="B40" s="36">
        <v>75939500</v>
      </c>
      <c r="C40" s="38">
        <v>67494400</v>
      </c>
      <c r="D40" s="79">
        <f>C40/B40*100</f>
        <v>88.879173552630704</v>
      </c>
    </row>
    <row r="41" spans="1:4" ht="18.75" customHeight="1" x14ac:dyDescent="0.25">
      <c r="A41" s="14" t="s">
        <v>34</v>
      </c>
      <c r="B41" s="36">
        <v>2132342734.8099999</v>
      </c>
      <c r="C41" s="38">
        <v>1783128433.1600001</v>
      </c>
      <c r="D41" s="79">
        <f>C41/B41*100</f>
        <v>83.622975052314175</v>
      </c>
    </row>
    <row r="42" spans="1:4" ht="35.25" customHeight="1" x14ac:dyDescent="0.25">
      <c r="A42" s="14" t="s">
        <v>105</v>
      </c>
      <c r="B42" s="36">
        <v>-9071.92</v>
      </c>
      <c r="C42" s="38">
        <v>-9071.92</v>
      </c>
      <c r="D42" s="79">
        <v>0</v>
      </c>
    </row>
    <row r="43" spans="1:4" ht="47.25" customHeight="1" x14ac:dyDescent="0.25">
      <c r="A43" s="14" t="s">
        <v>35</v>
      </c>
      <c r="B43" s="36">
        <f>-1909597.72-2386</f>
        <v>-1911983.72</v>
      </c>
      <c r="C43" s="38">
        <v>-1911983.72</v>
      </c>
      <c r="D43" s="79">
        <f t="shared" ref="D43" si="4">C43/B43*100</f>
        <v>100</v>
      </c>
    </row>
    <row r="44" spans="1:4" ht="19.5" customHeight="1" thickBot="1" x14ac:dyDescent="0.3">
      <c r="A44" s="19" t="s">
        <v>36</v>
      </c>
      <c r="B44" s="42">
        <f>24022615.35+18+0.02</f>
        <v>24022633.370000001</v>
      </c>
      <c r="C44" s="44">
        <v>24022633.370000001</v>
      </c>
      <c r="D44" s="80">
        <v>100</v>
      </c>
    </row>
    <row r="45" spans="1:4" ht="29.25" customHeight="1" thickBot="1" x14ac:dyDescent="0.3">
      <c r="A45" s="20" t="s">
        <v>37</v>
      </c>
      <c r="B45" s="59">
        <f>B6+B22+B39</f>
        <v>3110223812.54</v>
      </c>
      <c r="C45" s="60">
        <f>C6+C22+C39</f>
        <v>2628289954.21</v>
      </c>
      <c r="D45" s="81">
        <f>C45/B45*100</f>
        <v>84.50484957426832</v>
      </c>
    </row>
    <row r="46" spans="1:4" ht="19.5" customHeight="1" thickBot="1" x14ac:dyDescent="0.3">
      <c r="A46" s="31" t="s">
        <v>106</v>
      </c>
      <c r="B46" s="33"/>
      <c r="C46" s="33"/>
      <c r="D46" s="32"/>
    </row>
    <row r="47" spans="1:4" ht="24" customHeight="1" x14ac:dyDescent="0.25">
      <c r="A47" s="103" t="s">
        <v>38</v>
      </c>
      <c r="B47" s="55">
        <f>B48+B49+B50+B51+B52+B53+B54</f>
        <v>168490031</v>
      </c>
      <c r="C47" s="56">
        <f>C48+C49+C50+C51+C52+C53+C54</f>
        <v>125017281.81</v>
      </c>
      <c r="D47" s="82">
        <f t="shared" ref="D47:D109" si="5">C47/B47*100</f>
        <v>74.198622356476392</v>
      </c>
    </row>
    <row r="48" spans="1:4" ht="49.7" customHeight="1" x14ac:dyDescent="0.25">
      <c r="A48" s="104" t="s">
        <v>39</v>
      </c>
      <c r="B48" s="94">
        <v>3631961.89</v>
      </c>
      <c r="C48" s="23">
        <v>2441538.35</v>
      </c>
      <c r="D48" s="83">
        <f t="shared" si="5"/>
        <v>67.22367755901756</v>
      </c>
    </row>
    <row r="49" spans="1:4" ht="46.5" customHeight="1" x14ac:dyDescent="0.25">
      <c r="A49" s="104" t="s">
        <v>40</v>
      </c>
      <c r="B49" s="94">
        <v>71726685.040000007</v>
      </c>
      <c r="C49" s="23">
        <v>58039598.090000004</v>
      </c>
      <c r="D49" s="83">
        <f t="shared" si="5"/>
        <v>80.917719894113205</v>
      </c>
    </row>
    <row r="50" spans="1:4" x14ac:dyDescent="0.25">
      <c r="A50" s="104" t="s">
        <v>41</v>
      </c>
      <c r="B50" s="94">
        <v>12400</v>
      </c>
      <c r="C50" s="23">
        <v>12400</v>
      </c>
      <c r="D50" s="83">
        <f t="shared" si="5"/>
        <v>100</v>
      </c>
    </row>
    <row r="51" spans="1:4" ht="30.2" customHeight="1" x14ac:dyDescent="0.25">
      <c r="A51" s="104" t="s">
        <v>42</v>
      </c>
      <c r="B51" s="94">
        <v>9164978.0700000003</v>
      </c>
      <c r="C51" s="23">
        <v>7445439.5</v>
      </c>
      <c r="D51" s="83">
        <f t="shared" si="5"/>
        <v>81.237941249105461</v>
      </c>
    </row>
    <row r="52" spans="1:4" ht="18" customHeight="1" x14ac:dyDescent="0.25">
      <c r="A52" s="104" t="s">
        <v>43</v>
      </c>
      <c r="B52" s="94">
        <v>0</v>
      </c>
      <c r="C52" s="23">
        <v>0</v>
      </c>
      <c r="D52" s="83">
        <v>0</v>
      </c>
    </row>
    <row r="53" spans="1:4" x14ac:dyDescent="0.25">
      <c r="A53" s="104" t="s">
        <v>44</v>
      </c>
      <c r="B53" s="94">
        <v>1414083.24</v>
      </c>
      <c r="C53" s="23">
        <v>0</v>
      </c>
      <c r="D53" s="83">
        <f t="shared" si="5"/>
        <v>0</v>
      </c>
    </row>
    <row r="54" spans="1:4" x14ac:dyDescent="0.25">
      <c r="A54" s="104" t="s">
        <v>45</v>
      </c>
      <c r="B54" s="94">
        <v>82539922.760000005</v>
      </c>
      <c r="C54" s="23">
        <v>57078305.869999997</v>
      </c>
      <c r="D54" s="83">
        <f t="shared" si="5"/>
        <v>69.152361622587961</v>
      </c>
    </row>
    <row r="55" spans="1:4" ht="19.5" customHeight="1" x14ac:dyDescent="0.25">
      <c r="A55" s="105" t="s">
        <v>46</v>
      </c>
      <c r="B55" s="57">
        <f>B56+B57+B58</f>
        <v>29313200</v>
      </c>
      <c r="C55" s="58">
        <f>C56+C57+C58</f>
        <v>18258798.219999999</v>
      </c>
      <c r="D55" s="84">
        <f t="shared" si="5"/>
        <v>62.288655690951508</v>
      </c>
    </row>
    <row r="56" spans="1:4" x14ac:dyDescent="0.25">
      <c r="A56" s="104" t="s">
        <v>47</v>
      </c>
      <c r="B56" s="94">
        <v>4272300</v>
      </c>
      <c r="C56" s="23">
        <v>3558751.72</v>
      </c>
      <c r="D56" s="83">
        <f t="shared" si="5"/>
        <v>83.298263698710301</v>
      </c>
    </row>
    <row r="57" spans="1:4" ht="18.75" customHeight="1" x14ac:dyDescent="0.25">
      <c r="A57" s="104" t="s">
        <v>92</v>
      </c>
      <c r="B57" s="94">
        <v>25040900</v>
      </c>
      <c r="C57" s="23">
        <v>14700046.5</v>
      </c>
      <c r="D57" s="83">
        <f t="shared" si="5"/>
        <v>58.704146017116003</v>
      </c>
    </row>
    <row r="58" spans="1:4" ht="32.25" customHeight="1" x14ac:dyDescent="0.25">
      <c r="A58" s="104" t="s">
        <v>48</v>
      </c>
      <c r="B58" s="94">
        <v>0</v>
      </c>
      <c r="C58" s="23">
        <v>0</v>
      </c>
      <c r="D58" s="83">
        <v>0</v>
      </c>
    </row>
    <row r="59" spans="1:4" x14ac:dyDescent="0.25">
      <c r="A59" s="105" t="s">
        <v>49</v>
      </c>
      <c r="B59" s="57">
        <f>B60+B61+B62+B63</f>
        <v>291184496.61000001</v>
      </c>
      <c r="C59" s="58">
        <f>C60+C61+C62+C63</f>
        <v>210447671.03999999</v>
      </c>
      <c r="D59" s="84">
        <f t="shared" si="5"/>
        <v>72.272965590563203</v>
      </c>
    </row>
    <row r="60" spans="1:4" x14ac:dyDescent="0.25">
      <c r="A60" s="104" t="s">
        <v>50</v>
      </c>
      <c r="B60" s="94">
        <v>450200</v>
      </c>
      <c r="C60" s="24">
        <v>171511.2</v>
      </c>
      <c r="D60" s="83">
        <f t="shared" si="5"/>
        <v>38.096668147490007</v>
      </c>
    </row>
    <row r="61" spans="1:4" x14ac:dyDescent="0.25">
      <c r="A61" s="104" t="s">
        <v>51</v>
      </c>
      <c r="B61" s="94">
        <v>25283200</v>
      </c>
      <c r="C61" s="24">
        <v>25278500</v>
      </c>
      <c r="D61" s="83">
        <f t="shared" si="5"/>
        <v>99.981410580939126</v>
      </c>
    </row>
    <row r="62" spans="1:4" x14ac:dyDescent="0.25">
      <c r="A62" s="104" t="s">
        <v>52</v>
      </c>
      <c r="B62" s="95">
        <v>264434065.61000001</v>
      </c>
      <c r="C62" s="23">
        <v>184572157.06999999</v>
      </c>
      <c r="D62" s="83">
        <f t="shared" si="5"/>
        <v>69.798933297125117</v>
      </c>
    </row>
    <row r="63" spans="1:4" ht="20.25" customHeight="1" x14ac:dyDescent="0.25">
      <c r="A63" s="104" t="s">
        <v>53</v>
      </c>
      <c r="B63" s="94">
        <v>1017031</v>
      </c>
      <c r="C63" s="61">
        <v>425502.77</v>
      </c>
      <c r="D63" s="83">
        <f t="shared" si="5"/>
        <v>41.837738476014991</v>
      </c>
    </row>
    <row r="64" spans="1:4" x14ac:dyDescent="0.25">
      <c r="A64" s="105" t="s">
        <v>54</v>
      </c>
      <c r="B64" s="57">
        <f>B65+B66+B68+B67</f>
        <v>386609388.46000004</v>
      </c>
      <c r="C64" s="58">
        <f>C65+C66+C68+C67</f>
        <v>273383358.25</v>
      </c>
      <c r="D64" s="84">
        <f t="shared" si="5"/>
        <v>70.713067610432645</v>
      </c>
    </row>
    <row r="65" spans="1:10" x14ac:dyDescent="0.25">
      <c r="A65" s="104" t="s">
        <v>55</v>
      </c>
      <c r="B65" s="94">
        <v>39648182.399999999</v>
      </c>
      <c r="C65" s="61">
        <v>31279557.829999998</v>
      </c>
      <c r="D65" s="83">
        <f t="shared" si="5"/>
        <v>78.892791388086422</v>
      </c>
    </row>
    <row r="66" spans="1:10" x14ac:dyDescent="0.25">
      <c r="A66" s="104" t="s">
        <v>56</v>
      </c>
      <c r="B66" s="94">
        <v>1188000</v>
      </c>
      <c r="C66" s="23">
        <v>0</v>
      </c>
      <c r="D66" s="83">
        <f t="shared" si="5"/>
        <v>0</v>
      </c>
    </row>
    <row r="67" spans="1:10" x14ac:dyDescent="0.25">
      <c r="A67" s="104" t="s">
        <v>57</v>
      </c>
      <c r="B67" s="94">
        <v>221365106.06</v>
      </c>
      <c r="C67" s="61">
        <v>120632006.27</v>
      </c>
      <c r="D67" s="83">
        <f t="shared" si="5"/>
        <v>54.494589692606397</v>
      </c>
    </row>
    <row r="68" spans="1:10" ht="17.45" customHeight="1" x14ac:dyDescent="0.25">
      <c r="A68" s="104" t="s">
        <v>58</v>
      </c>
      <c r="B68" s="94">
        <v>124408100</v>
      </c>
      <c r="C68" s="61">
        <v>121471794.15000001</v>
      </c>
      <c r="D68" s="83">
        <f t="shared" si="5"/>
        <v>97.639779202479588</v>
      </c>
    </row>
    <row r="69" spans="1:10" x14ac:dyDescent="0.25">
      <c r="A69" s="105" t="s">
        <v>59</v>
      </c>
      <c r="B69" s="57">
        <f>B70+B71</f>
        <v>12339667</v>
      </c>
      <c r="C69" s="58">
        <f>C70+C71</f>
        <v>9768668</v>
      </c>
      <c r="D69" s="84">
        <f t="shared" si="5"/>
        <v>79.164761901597501</v>
      </c>
    </row>
    <row r="70" spans="1:10" ht="30.2" customHeight="1" x14ac:dyDescent="0.25">
      <c r="A70" s="104" t="s">
        <v>60</v>
      </c>
      <c r="B70" s="94">
        <v>12339667</v>
      </c>
      <c r="C70" s="23">
        <v>9768668</v>
      </c>
      <c r="D70" s="83">
        <f t="shared" si="5"/>
        <v>79.164761901597501</v>
      </c>
    </row>
    <row r="71" spans="1:10" ht="19.5" hidden="1" customHeight="1" x14ac:dyDescent="0.25">
      <c r="A71" s="104" t="s">
        <v>61</v>
      </c>
      <c r="B71" s="94">
        <v>0</v>
      </c>
      <c r="C71" s="23">
        <v>0</v>
      </c>
      <c r="D71" s="83" t="e">
        <f t="shared" si="5"/>
        <v>#DIV/0!</v>
      </c>
    </row>
    <row r="72" spans="1:10" x14ac:dyDescent="0.25">
      <c r="A72" s="105" t="s">
        <v>62</v>
      </c>
      <c r="B72" s="57">
        <f t="shared" ref="B72:C72" si="6">B73+B74+B75+B76+B77+B78</f>
        <v>2041654431.6700001</v>
      </c>
      <c r="C72" s="58">
        <f t="shared" si="6"/>
        <v>1678169663.6399999</v>
      </c>
      <c r="D72" s="84">
        <f t="shared" si="5"/>
        <v>82.196557733196656</v>
      </c>
      <c r="F72" s="5"/>
      <c r="H72" s="4"/>
      <c r="J72" s="4"/>
    </row>
    <row r="73" spans="1:10" x14ac:dyDescent="0.25">
      <c r="A73" s="104" t="s">
        <v>63</v>
      </c>
      <c r="B73" s="94">
        <v>767084167.69000006</v>
      </c>
      <c r="C73" s="23">
        <v>694033332.70000005</v>
      </c>
      <c r="D73" s="83">
        <f t="shared" si="5"/>
        <v>90.476816226049152</v>
      </c>
    </row>
    <row r="74" spans="1:10" x14ac:dyDescent="0.25">
      <c r="A74" s="104" t="s">
        <v>64</v>
      </c>
      <c r="B74" s="94">
        <v>1042483296.95</v>
      </c>
      <c r="C74" s="23">
        <v>808899026.74000001</v>
      </c>
      <c r="D74" s="85">
        <f t="shared" si="5"/>
        <v>77.593475992047161</v>
      </c>
    </row>
    <row r="75" spans="1:10" ht="15" customHeight="1" x14ac:dyDescent="0.25">
      <c r="A75" s="104" t="s">
        <v>65</v>
      </c>
      <c r="B75" s="94">
        <v>200356820.91999999</v>
      </c>
      <c r="C75" s="23">
        <v>146264219.34</v>
      </c>
      <c r="D75" s="85">
        <f t="shared" si="5"/>
        <v>73.001866703805163</v>
      </c>
    </row>
    <row r="76" spans="1:10" ht="15" customHeight="1" x14ac:dyDescent="0.25">
      <c r="A76" s="104" t="s">
        <v>100</v>
      </c>
      <c r="B76" s="94">
        <v>150000</v>
      </c>
      <c r="C76" s="23">
        <v>101500</v>
      </c>
      <c r="D76" s="85">
        <f t="shared" si="5"/>
        <v>67.666666666666657</v>
      </c>
    </row>
    <row r="77" spans="1:10" x14ac:dyDescent="0.25">
      <c r="A77" s="104" t="s">
        <v>66</v>
      </c>
      <c r="B77" s="94">
        <v>260000</v>
      </c>
      <c r="C77" s="23">
        <v>189387.1</v>
      </c>
      <c r="D77" s="85">
        <f t="shared" si="5"/>
        <v>72.84119230769231</v>
      </c>
    </row>
    <row r="78" spans="1:10" x14ac:dyDescent="0.25">
      <c r="A78" s="104" t="s">
        <v>67</v>
      </c>
      <c r="B78" s="94">
        <v>31320146.109999999</v>
      </c>
      <c r="C78" s="23">
        <v>28682197.760000002</v>
      </c>
      <c r="D78" s="85">
        <f t="shared" si="5"/>
        <v>91.577471124383592</v>
      </c>
    </row>
    <row r="79" spans="1:10" x14ac:dyDescent="0.25">
      <c r="A79" s="105" t="s">
        <v>68</v>
      </c>
      <c r="B79" s="57">
        <f>B80</f>
        <v>138420639.05000001</v>
      </c>
      <c r="C79" s="58">
        <f>C80</f>
        <v>100839708.95</v>
      </c>
      <c r="D79" s="86">
        <f t="shared" si="5"/>
        <v>72.85019751539717</v>
      </c>
      <c r="F79" s="5"/>
    </row>
    <row r="80" spans="1:10" x14ac:dyDescent="0.25">
      <c r="A80" s="104" t="s">
        <v>69</v>
      </c>
      <c r="B80" s="94">
        <v>138420639.05000001</v>
      </c>
      <c r="C80" s="23">
        <v>100839708.95</v>
      </c>
      <c r="D80" s="85">
        <f t="shared" si="5"/>
        <v>72.85019751539717</v>
      </c>
    </row>
    <row r="81" spans="1:8" x14ac:dyDescent="0.25">
      <c r="A81" s="105" t="s">
        <v>70</v>
      </c>
      <c r="B81" s="57">
        <f>B82+B83+B84+B85</f>
        <v>120973216.73</v>
      </c>
      <c r="C81" s="58">
        <f>C82+C83+C84+C85</f>
        <v>112937589.20999999</v>
      </c>
      <c r="D81" s="86">
        <f t="shared" si="5"/>
        <v>93.357515211044841</v>
      </c>
    </row>
    <row r="82" spans="1:8" x14ac:dyDescent="0.25">
      <c r="A82" s="104" t="s">
        <v>71</v>
      </c>
      <c r="B82" s="94">
        <v>1122000</v>
      </c>
      <c r="C82" s="23">
        <v>930000</v>
      </c>
      <c r="D82" s="85">
        <f t="shared" si="5"/>
        <v>82.887700534759361</v>
      </c>
    </row>
    <row r="83" spans="1:8" x14ac:dyDescent="0.25">
      <c r="A83" s="104" t="s">
        <v>72</v>
      </c>
      <c r="B83" s="94">
        <v>2089273</v>
      </c>
      <c r="C83" s="23">
        <v>1085773</v>
      </c>
      <c r="D83" s="85">
        <f t="shared" si="5"/>
        <v>51.968938477642702</v>
      </c>
    </row>
    <row r="84" spans="1:8" x14ac:dyDescent="0.25">
      <c r="A84" s="104" t="s">
        <v>73</v>
      </c>
      <c r="B84" s="94">
        <v>116059127.73</v>
      </c>
      <c r="C84" s="23">
        <v>109412007.5</v>
      </c>
      <c r="D84" s="85">
        <f t="shared" si="5"/>
        <v>94.27264329828165</v>
      </c>
    </row>
    <row r="85" spans="1:8" ht="18.75" customHeight="1" x14ac:dyDescent="0.25">
      <c r="A85" s="104" t="s">
        <v>74</v>
      </c>
      <c r="B85" s="94">
        <v>1702816</v>
      </c>
      <c r="C85" s="23">
        <v>1509808.71</v>
      </c>
      <c r="D85" s="85">
        <f t="shared" si="5"/>
        <v>88.66540542254711</v>
      </c>
    </row>
    <row r="86" spans="1:8" x14ac:dyDescent="0.25">
      <c r="A86" s="105" t="s">
        <v>75</v>
      </c>
      <c r="B86" s="57">
        <f>B87+B88+B89</f>
        <v>46669926.93</v>
      </c>
      <c r="C86" s="58">
        <f>C87+C88+C89</f>
        <v>46064362.840000004</v>
      </c>
      <c r="D86" s="86">
        <f t="shared" si="5"/>
        <v>98.702453314511757</v>
      </c>
    </row>
    <row r="87" spans="1:8" x14ac:dyDescent="0.25">
      <c r="A87" s="104" t="s">
        <v>76</v>
      </c>
      <c r="B87" s="94">
        <v>23266348.149999999</v>
      </c>
      <c r="C87" s="23">
        <v>23266348.149999999</v>
      </c>
      <c r="D87" s="85">
        <f t="shared" si="5"/>
        <v>100</v>
      </c>
    </row>
    <row r="88" spans="1:8" x14ac:dyDescent="0.25">
      <c r="A88" s="104" t="s">
        <v>77</v>
      </c>
      <c r="B88" s="94">
        <v>23403578.780000001</v>
      </c>
      <c r="C88" s="23">
        <v>22798014.690000001</v>
      </c>
      <c r="D88" s="85">
        <f t="shared" si="5"/>
        <v>97.412515001690693</v>
      </c>
    </row>
    <row r="89" spans="1:8" hidden="1" x14ac:dyDescent="0.25">
      <c r="A89" s="104" t="s">
        <v>78</v>
      </c>
      <c r="B89" s="94"/>
      <c r="C89" s="23"/>
      <c r="D89" s="85" t="e">
        <f t="shared" si="5"/>
        <v>#DIV/0!</v>
      </c>
    </row>
    <row r="90" spans="1:8" x14ac:dyDescent="0.25">
      <c r="A90" s="105" t="s">
        <v>79</v>
      </c>
      <c r="B90" s="96">
        <f t="shared" ref="B90:C90" si="7">B91+B92</f>
        <v>1400000</v>
      </c>
      <c r="C90" s="52">
        <f t="shared" si="7"/>
        <v>906886.61</v>
      </c>
      <c r="D90" s="86">
        <f t="shared" si="5"/>
        <v>64.777614999999997</v>
      </c>
    </row>
    <row r="91" spans="1:8" x14ac:dyDescent="0.25">
      <c r="A91" s="104" t="s">
        <v>80</v>
      </c>
      <c r="B91" s="94">
        <v>350000</v>
      </c>
      <c r="C91" s="23">
        <v>212930</v>
      </c>
      <c r="D91" s="85">
        <f t="shared" si="5"/>
        <v>60.837142857142858</v>
      </c>
    </row>
    <row r="92" spans="1:8" x14ac:dyDescent="0.25">
      <c r="A92" s="106" t="s">
        <v>101</v>
      </c>
      <c r="B92" s="94">
        <v>1050000</v>
      </c>
      <c r="C92" s="23">
        <v>693956.61</v>
      </c>
      <c r="D92" s="85">
        <f t="shared" si="5"/>
        <v>66.091105714285717</v>
      </c>
    </row>
    <row r="93" spans="1:8" ht="16.5" thickBot="1" x14ac:dyDescent="0.3">
      <c r="A93" s="107" t="s">
        <v>81</v>
      </c>
      <c r="B93" s="97">
        <v>1187500</v>
      </c>
      <c r="C93" s="62">
        <v>0</v>
      </c>
      <c r="D93" s="87">
        <f t="shared" si="5"/>
        <v>0</v>
      </c>
    </row>
    <row r="94" spans="1:8" ht="16.5" hidden="1" thickBot="1" x14ac:dyDescent="0.3">
      <c r="A94" s="108" t="s">
        <v>90</v>
      </c>
      <c r="B94" s="63"/>
      <c r="C94" s="64"/>
      <c r="D94" s="88" t="e">
        <f t="shared" si="5"/>
        <v>#DIV/0!</v>
      </c>
    </row>
    <row r="95" spans="1:8" ht="30.75" customHeight="1" thickBot="1" x14ac:dyDescent="0.3">
      <c r="A95" s="109" t="s">
        <v>82</v>
      </c>
      <c r="B95" s="98">
        <f>B47+B55+B59+B64+B69+B72+B79+B81+B86+B90+B93+B94</f>
        <v>3238242497.4500003</v>
      </c>
      <c r="C95" s="65">
        <f>C47+C55+C59+C64+C69+C72+C79+C81+C86+C90+C93+C94</f>
        <v>2575793988.5700002</v>
      </c>
      <c r="D95" s="89">
        <f t="shared" si="5"/>
        <v>79.5429616712876</v>
      </c>
      <c r="F95" s="5"/>
      <c r="H95" s="28"/>
    </row>
    <row r="96" spans="1:8" ht="7.5" hidden="1" customHeight="1" x14ac:dyDescent="0.25">
      <c r="A96" s="110"/>
      <c r="B96" s="99"/>
      <c r="C96" s="67"/>
      <c r="D96" s="88" t="e">
        <f t="shared" si="5"/>
        <v>#DIV/0!</v>
      </c>
      <c r="H96" s="28"/>
    </row>
    <row r="97" spans="1:11" ht="21.2" customHeight="1" thickBot="1" x14ac:dyDescent="0.3">
      <c r="A97" s="111" t="s">
        <v>83</v>
      </c>
      <c r="B97" s="98">
        <f>B45-B95</f>
        <v>-128018684.91000032</v>
      </c>
      <c r="C97" s="66">
        <f>C45-C95</f>
        <v>52495965.639999866</v>
      </c>
      <c r="D97" s="89">
        <f t="shared" si="5"/>
        <v>-41.006487199040961</v>
      </c>
      <c r="H97" s="28"/>
    </row>
    <row r="98" spans="1:11" x14ac:dyDescent="0.25">
      <c r="A98" s="112" t="s">
        <v>93</v>
      </c>
      <c r="B98" s="100"/>
      <c r="C98" s="68"/>
      <c r="D98" s="90"/>
      <c r="H98" s="29"/>
      <c r="I98" s="8"/>
      <c r="J98" s="8"/>
      <c r="K98" s="8"/>
    </row>
    <row r="99" spans="1:11" x14ac:dyDescent="0.25">
      <c r="A99" s="105" t="s">
        <v>84</v>
      </c>
      <c r="B99" s="57">
        <f>B100+B101</f>
        <v>30000000</v>
      </c>
      <c r="C99" s="58">
        <f>C100+C101</f>
        <v>0</v>
      </c>
      <c r="D99" s="91">
        <v>0</v>
      </c>
      <c r="F99" s="5"/>
    </row>
    <row r="100" spans="1:11" x14ac:dyDescent="0.25">
      <c r="A100" s="104" t="s">
        <v>85</v>
      </c>
      <c r="B100" s="94">
        <v>60000000</v>
      </c>
      <c r="C100" s="23">
        <v>0</v>
      </c>
      <c r="D100" s="92">
        <f t="shared" si="5"/>
        <v>0</v>
      </c>
    </row>
    <row r="101" spans="1:11" x14ac:dyDescent="0.25">
      <c r="A101" s="104" t="s">
        <v>86</v>
      </c>
      <c r="B101" s="94">
        <v>-30000000</v>
      </c>
      <c r="C101" s="23">
        <v>0</v>
      </c>
      <c r="D101" s="92">
        <f t="shared" si="5"/>
        <v>0</v>
      </c>
    </row>
    <row r="102" spans="1:11" ht="31.5" hidden="1" x14ac:dyDescent="0.25">
      <c r="A102" s="104" t="s">
        <v>87</v>
      </c>
      <c r="B102" s="94">
        <v>0</v>
      </c>
      <c r="C102" s="23">
        <v>0</v>
      </c>
      <c r="D102" s="92" t="e">
        <f t="shared" si="5"/>
        <v>#DIV/0!</v>
      </c>
    </row>
    <row r="103" spans="1:11" ht="31.5" hidden="1" x14ac:dyDescent="0.25">
      <c r="A103" s="104" t="s">
        <v>88</v>
      </c>
      <c r="B103" s="94">
        <v>0</v>
      </c>
      <c r="C103" s="23">
        <v>0</v>
      </c>
      <c r="D103" s="92" t="e">
        <f t="shared" si="5"/>
        <v>#DIV/0!</v>
      </c>
    </row>
    <row r="104" spans="1:11" ht="18" customHeight="1" x14ac:dyDescent="0.25">
      <c r="A104" s="105" t="s">
        <v>89</v>
      </c>
      <c r="B104" s="57">
        <f>B105</f>
        <v>98018684.909999996</v>
      </c>
      <c r="C104" s="52">
        <f>C105-C106</f>
        <v>-52495965.640000015</v>
      </c>
      <c r="D104" s="91">
        <f t="shared" si="5"/>
        <v>-53.557100555063975</v>
      </c>
      <c r="F104" s="5"/>
    </row>
    <row r="105" spans="1:11" ht="17.45" customHeight="1" x14ac:dyDescent="0.25">
      <c r="A105" s="14" t="s">
        <v>97</v>
      </c>
      <c r="B105" s="94">
        <v>98018684.909999996</v>
      </c>
      <c r="C105" s="23">
        <v>128846269.88</v>
      </c>
      <c r="D105" s="92">
        <f t="shared" si="5"/>
        <v>131.450722888504</v>
      </c>
    </row>
    <row r="106" spans="1:11" x14ac:dyDescent="0.25">
      <c r="A106" s="104" t="s">
        <v>108</v>
      </c>
      <c r="B106" s="101">
        <f t="shared" ref="B106" si="8">B107+B108</f>
        <v>0</v>
      </c>
      <c r="C106" s="23">
        <f>C107+C108</f>
        <v>181342235.52000001</v>
      </c>
      <c r="D106" s="92">
        <v>0</v>
      </c>
    </row>
    <row r="107" spans="1:11" x14ac:dyDescent="0.25">
      <c r="A107" s="14" t="s">
        <v>94</v>
      </c>
      <c r="B107" s="94"/>
      <c r="C107" s="23">
        <v>126416686.67</v>
      </c>
      <c r="D107" s="92">
        <v>0</v>
      </c>
    </row>
    <row r="108" spans="1:11" ht="16.5" thickBot="1" x14ac:dyDescent="0.3">
      <c r="A108" s="19" t="s">
        <v>95</v>
      </c>
      <c r="B108" s="102"/>
      <c r="C108" s="69">
        <v>54925548.850000001</v>
      </c>
      <c r="D108" s="93">
        <v>0</v>
      </c>
    </row>
    <row r="109" spans="1:11" s="8" customFormat="1" ht="25.5" hidden="1" customHeight="1" thickBot="1" x14ac:dyDescent="0.3">
      <c r="A109" s="30" t="s">
        <v>96</v>
      </c>
      <c r="B109" s="66">
        <f>B45-B43-(B95-68652920.03-19366292.96)</f>
        <v>-38087488.200000286</v>
      </c>
      <c r="C109" s="66">
        <f>C45-C43-(C95-33096869.2)</f>
        <v>87504818.559999466</v>
      </c>
      <c r="D109" s="9">
        <f t="shared" si="5"/>
        <v>-229.74688722056186</v>
      </c>
    </row>
    <row r="110" spans="1:11" s="8" customFormat="1" ht="23.25" customHeight="1" x14ac:dyDescent="0.25">
      <c r="A110" s="6"/>
      <c r="B110" s="25"/>
      <c r="C110" s="25"/>
      <c r="D110" s="7"/>
    </row>
    <row r="111" spans="1:11" ht="42.75" customHeight="1" x14ac:dyDescent="0.25">
      <c r="A111" s="2"/>
      <c r="B111" s="26"/>
      <c r="C111" s="22"/>
      <c r="D111" s="2"/>
    </row>
    <row r="112" spans="1:11" x14ac:dyDescent="0.25">
      <c r="A112" s="2"/>
      <c r="B112" s="22"/>
      <c r="C112" s="22"/>
      <c r="D112" s="2"/>
    </row>
  </sheetData>
  <mergeCells count="3">
    <mergeCell ref="A1:D1"/>
    <mergeCell ref="B3:D3"/>
    <mergeCell ref="A3:A4"/>
  </mergeCells>
  <pageMargins left="1.1811023622047245" right="0.19685039370078741" top="0.62992125984251968" bottom="0.11811023622047245" header="0.31496062992125984" footer="0.23622047244094491"/>
  <pageSetup paperSize="9" scale="69" fitToHeight="2" orientation="portrait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-</vt:lpstr>
      <vt:lpstr>'-'!Заголовки_для_печати</vt:lpstr>
      <vt:lpstr>'-'!Область_печати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2024-01-18T05:39:11Z</dcterms:modified>
</cp:coreProperties>
</file>