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'-'!$3:$3</definedName>
    <definedName name="_xlnm.Print_Area" localSheetId="0">'-'!$A$1:$D$109</definedName>
  </definedNames>
  <calcPr calcId="152511"/>
</workbook>
</file>

<file path=xl/calcChain.xml><?xml version="1.0" encoding="utf-8"?>
<calcChain xmlns="http://schemas.openxmlformats.org/spreadsheetml/2006/main">
  <c r="B43" i="18" l="1"/>
  <c r="B42" i="18"/>
  <c r="B40" i="18"/>
  <c r="C34" i="18"/>
  <c r="B34" i="18"/>
  <c r="C30" i="18"/>
  <c r="B30" i="18"/>
  <c r="C14" i="18"/>
  <c r="B14" i="18"/>
  <c r="C9" i="18"/>
  <c r="B9" i="18"/>
  <c r="D26" i="18" l="1"/>
  <c r="D32" i="18" l="1"/>
  <c r="D30" i="18"/>
  <c r="D42" i="18" l="1"/>
  <c r="D37" i="18"/>
  <c r="C38" i="18"/>
  <c r="B38" i="18"/>
  <c r="B103" i="18" l="1"/>
  <c r="C105" i="18" l="1"/>
  <c r="D104" i="18" l="1"/>
  <c r="D101" i="18"/>
  <c r="D102" i="18"/>
  <c r="B105" i="18" l="1"/>
  <c r="C103" i="18"/>
  <c r="B89" i="18"/>
  <c r="C89" i="18"/>
  <c r="D91" i="18"/>
  <c r="B71" i="18"/>
  <c r="C71" i="18"/>
  <c r="D75" i="18"/>
  <c r="D103" i="18" l="1"/>
  <c r="C85" i="18" l="1"/>
  <c r="B85" i="18"/>
  <c r="C80" i="18"/>
  <c r="B80" i="18"/>
  <c r="C78" i="18"/>
  <c r="B78" i="18"/>
  <c r="C68" i="18"/>
  <c r="B68" i="18"/>
  <c r="C63" i="18"/>
  <c r="B63" i="18"/>
  <c r="C58" i="18"/>
  <c r="B58" i="18"/>
  <c r="C54" i="18"/>
  <c r="B54" i="18"/>
  <c r="C46" i="18" l="1"/>
  <c r="B46" i="18"/>
  <c r="B94" i="18" s="1"/>
  <c r="D100" i="18" l="1"/>
  <c r="D99" i="18"/>
  <c r="C98" i="18"/>
  <c r="B98" i="18"/>
  <c r="D95" i="18"/>
  <c r="D93" i="18"/>
  <c r="D92" i="18"/>
  <c r="D90" i="18"/>
  <c r="D88" i="18"/>
  <c r="D87" i="18"/>
  <c r="D86" i="18"/>
  <c r="D84" i="18"/>
  <c r="D83" i="18"/>
  <c r="D82" i="18"/>
  <c r="D81" i="18"/>
  <c r="D79" i="18"/>
  <c r="D77" i="18"/>
  <c r="D76" i="18"/>
  <c r="D74" i="18"/>
  <c r="D73" i="18"/>
  <c r="D72" i="18"/>
  <c r="D70" i="18"/>
  <c r="D69" i="18"/>
  <c r="D67" i="18"/>
  <c r="D66" i="18"/>
  <c r="D65" i="18"/>
  <c r="D64" i="18"/>
  <c r="D62" i="18"/>
  <c r="D61" i="18"/>
  <c r="D60" i="18"/>
  <c r="D59" i="18"/>
  <c r="D56" i="18"/>
  <c r="D55" i="18"/>
  <c r="D53" i="18"/>
  <c r="D52" i="18"/>
  <c r="D50" i="18"/>
  <c r="D49" i="18"/>
  <c r="D48" i="18"/>
  <c r="D47" i="18"/>
  <c r="D40" i="18"/>
  <c r="D39" i="18"/>
  <c r="D33" i="18"/>
  <c r="D31" i="18"/>
  <c r="D29" i="18"/>
  <c r="D28" i="18"/>
  <c r="D27" i="18"/>
  <c r="D25" i="18"/>
  <c r="D24" i="18"/>
  <c r="D23" i="18"/>
  <c r="C22" i="18"/>
  <c r="B22" i="18"/>
  <c r="D19" i="18"/>
  <c r="D17" i="18"/>
  <c r="D16" i="18"/>
  <c r="D15" i="18"/>
  <c r="D13" i="18"/>
  <c r="D10" i="18"/>
  <c r="D8" i="18"/>
  <c r="D7" i="18"/>
  <c r="C6" i="18"/>
  <c r="C5" i="18" s="1"/>
  <c r="B6" i="18"/>
  <c r="B5" i="18" s="1"/>
  <c r="B21" i="18" l="1"/>
  <c r="B44" i="18" s="1"/>
  <c r="B96" i="18" s="1"/>
  <c r="D58" i="18"/>
  <c r="D68" i="18"/>
  <c r="D89" i="18"/>
  <c r="D9" i="18"/>
  <c r="D22" i="18"/>
  <c r="D34" i="18"/>
  <c r="D80" i="18"/>
  <c r="D14" i="18"/>
  <c r="C94" i="18"/>
  <c r="D54" i="18"/>
  <c r="D63" i="18"/>
  <c r="D71" i="18"/>
  <c r="D78" i="18"/>
  <c r="D85" i="18"/>
  <c r="D6" i="18"/>
  <c r="D46" i="18"/>
  <c r="C21" i="18"/>
  <c r="D38" i="18"/>
  <c r="B108" i="18" l="1"/>
  <c r="C44" i="18"/>
  <c r="D5" i="18"/>
  <c r="B4" i="18"/>
  <c r="D94" i="18"/>
  <c r="D21" i="18"/>
  <c r="C4" i="18"/>
  <c r="C108" i="18" l="1"/>
  <c r="C96" i="18"/>
  <c r="D4" i="18"/>
  <c r="D44" i="18"/>
  <c r="D108" i="18" l="1"/>
  <c r="D96" i="18"/>
</calcChain>
</file>

<file path=xl/sharedStrings.xml><?xml version="1.0" encoding="utf-8"?>
<sst xmlns="http://schemas.openxmlformats.org/spreadsheetml/2006/main" count="111" uniqueCount="110">
  <si>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</si>
  <si>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</si>
  <si>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</si>
  <si>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</si>
  <si>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</si>
  <si>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</si>
  <si>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</si>
  <si>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</si>
  <si>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</si>
  <si>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</si>
  <si>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</si>
  <si>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</si>
  <si>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</si>
  <si>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</si>
  <si>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</si>
  <si>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</si>
  <si>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</si>
  <si>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</si>
  <si>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</si>
  <si>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</si>
  <si>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</si>
  <si>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</si>
  <si>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</si>
  <si>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</si>
  <si>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</si>
  <si>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</si>
  <si>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</si>
  <si>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</si>
  <si>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</si>
  <si>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</si>
  <si>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</si>
  <si>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</si>
  <si>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</si>
  <si>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</si>
  <si>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</si>
  <si>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</si>
  <si>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</si>
  <si>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</si>
  <si>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</si>
  <si>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</si>
  <si>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</si>
  <si>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</si>
  <si>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</si>
  <si>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</si>
  <si>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</si>
  <si>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</si>
  <si>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</si>
  <si>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</si>
  <si>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</si>
  <si>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</si>
  <si>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</si>
  <si>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</si>
  <si>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</si>
  <si>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</si>
  <si>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</si>
  <si>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</si>
  <si>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</si>
  <si>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</si>
  <si>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</si>
  <si>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</si>
  <si>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</si>
  <si>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</si>
  <si>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</si>
  <si>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</si>
  <si>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</si>
  <si>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</si>
  <si>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</si>
  <si>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</si>
  <si>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</si>
  <si>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</si>
  <si>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</si>
  <si>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</si>
  <si>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</si>
  <si>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</si>
  <si>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</si>
  <si>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</si>
  <si>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</si>
  <si>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</si>
  <si>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</si>
  <si>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</si>
  <si>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</si>
  <si>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</si>
  <si>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</si>
  <si>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</si>
  <si>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</si>
  <si>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</si>
  <si>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</si>
  <si>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</si>
  <si>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</si>
  <si>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</si>
  <si>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</si>
  <si>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</si>
  <si>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Источники финансирования дефицита бюджета, в том числе:</t>
  </si>
  <si>
    <t>собственные доходы</t>
  </si>
  <si>
    <t>межбюджетные трансферты</t>
  </si>
  <si>
    <t>Дефицит/профицит без учета возврата МБТ</t>
  </si>
  <si>
    <t>Остатки на 1 января года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</si>
  <si>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</si>
  <si>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</si>
  <si>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</si>
  <si>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</si>
  <si>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</si>
  <si>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>Утвержденный 
план</t>
  </si>
  <si>
    <t>Прочие безвозмездные поступления (возврат инициативных платежей за прошлые годы)</t>
  </si>
  <si>
    <t xml:space="preserve">                                             РАСХОДЫ</t>
  </si>
  <si>
    <t>в 12 раз</t>
  </si>
  <si>
    <t>в -3 раза</t>
  </si>
  <si>
    <t xml:space="preserve"> Сводка об исполнении бюджета города Новочебоксарска на 1 декабря 2023 года                                                        </t>
  </si>
  <si>
    <t>Остатки на 1 декабря года, из них:</t>
  </si>
  <si>
    <t xml:space="preserve">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</si>
</sst>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164" fontId="3" fillId="3" borderId="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 shrinkToFit="1"/>
    </xf>
    <xf numFmtId="0" fontId="3" fillId="0" borderId="20" xfId="0" applyFont="1" applyBorder="1" applyAlignment="1">
      <alignment wrapText="1" shrinkToFit="1"/>
    </xf>
    <xf numFmtId="0" fontId="2" fillId="0" borderId="20" xfId="0" applyFont="1" applyBorder="1" applyAlignment="1">
      <alignment wrapText="1" shrinkToFit="1"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21" xfId="0" applyFont="1" applyBorder="1"/>
    <xf numFmtId="0" fontId="2" fillId="0" borderId="18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/>
    <xf numFmtId="4" fontId="4" fillId="0" borderId="0" xfId="1" applyNumberFormat="1" applyFont="1" applyAlignment="1"/>
    <xf numFmtId="4" fontId="5" fillId="0" borderId="0" xfId="1" applyNumberFormat="1" applyFont="1" applyAlignment="1"/>
    <xf numFmtId="0" fontId="3" fillId="0" borderId="33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left"/>
    </xf>
    <xf numFmtId="4" fontId="3" fillId="0" borderId="30" xfId="0" applyNumberFormat="1" applyFont="1" applyFill="1" applyBorder="1"/>
    <xf numFmtId="4" fontId="8" fillId="0" borderId="5" xfId="1" applyNumberFormat="1" applyFont="1" applyFill="1" applyBorder="1" applyAlignment="1"/>
    <xf numFmtId="4" fontId="2" fillId="0" borderId="30" xfId="0" applyNumberFormat="1" applyFont="1" applyFill="1" applyBorder="1"/>
    <xf numFmtId="4" fontId="7" fillId="0" borderId="5" xfId="1" applyNumberFormat="1" applyFont="1" applyFill="1" applyBorder="1" applyAlignment="1"/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3" fillId="0" borderId="30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31" xfId="0" applyNumberFormat="1" applyFont="1" applyFill="1" applyBorder="1"/>
    <xf numFmtId="4" fontId="7" fillId="0" borderId="7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4" fontId="3" fillId="0" borderId="29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 shrinkToFi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14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22" xfId="1" applyNumberFormat="1" applyFont="1" applyFill="1" applyBorder="1" applyAlignment="1"/>
    <xf numFmtId="4" fontId="3" fillId="0" borderId="7" xfId="1" applyNumberFormat="1" applyFont="1" applyFill="1" applyBorder="1" applyAlignment="1"/>
    <xf numFmtId="4" fontId="3" fillId="0" borderId="15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2" fillId="0" borderId="14" xfId="0" applyNumberFormat="1" applyFont="1" applyFill="1" applyBorder="1" applyAlignment="1">
      <alignment wrapText="1"/>
    </xf>
    <xf numFmtId="4" fontId="2" fillId="0" borderId="14" xfId="0" applyNumberFormat="1" applyFont="1" applyFill="1" applyBorder="1"/>
    <xf numFmtId="4" fontId="3" fillId="0" borderId="14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wrapText="1"/>
    </xf>
    <xf numFmtId="4" fontId="3" fillId="0" borderId="37" xfId="0" applyNumberFormat="1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wrapText="1"/>
    </xf>
    <xf numFmtId="0" fontId="10" fillId="0" borderId="36" xfId="0" applyFont="1" applyBorder="1" applyAlignment="1">
      <alignment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6" xfId="2" applyNumberFormat="1" applyFont="1" applyBorder="1" applyAlignment="1">
      <alignment horizontal="right"/>
    </xf>
    <xf numFmtId="164" fontId="3" fillId="0" borderId="4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3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28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wrapText="1"/>
    </xf>
    <xf numFmtId="0" fontId="3" fillId="3" borderId="21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Normal="100" zoomScaleSheetLayoutView="100" workbookViewId="0">
      <selection activeCell="C2" sqref="C2"/>
    </sheetView>
  </sheetViews>
  <sheetFormatPr defaultColWidth="9.140625" defaultRowHeight="15.75" x14ac:dyDescent="0.25"/>
  <cols>
    <col min="1" max="1" width="69.42578125" style="3" customWidth="1"/>
    <col min="2" max="2" width="19.140625" style="26" customWidth="1"/>
    <col min="3" max="3" width="19" style="26" customWidth="1"/>
    <col min="4" max="4" width="11.140625" style="3" customWidth="1"/>
    <col min="5" max="5" width="9.140625" style="3"/>
    <col min="6" max="6" width="17.85546875" style="3" customWidth="1"/>
    <col min="7" max="7" width="9.140625" style="3"/>
    <col min="8" max="8" width="17.8554687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113" t="s">
        <v>107</v>
      </c>
      <c r="B1" s="113"/>
      <c r="C1" s="113"/>
      <c r="D1" s="113"/>
    </row>
    <row r="2" spans="1:4" ht="16.5" thickBot="1" x14ac:dyDescent="0.3">
      <c r="A2" s="1"/>
      <c r="B2" s="21"/>
      <c r="C2" s="22"/>
      <c r="D2" s="67" t="s">
        <v>0</v>
      </c>
    </row>
    <row r="3" spans="1:4" ht="32.25" customHeight="1" thickBot="1" x14ac:dyDescent="0.3">
      <c r="A3" s="77"/>
      <c r="B3" s="78" t="s">
        <v>102</v>
      </c>
      <c r="C3" s="79" t="s">
        <v>109</v>
      </c>
      <c r="D3" s="80" t="s">
        <v>101</v>
      </c>
    </row>
    <row r="4" spans="1:4" ht="30.75" customHeight="1" thickBot="1" x14ac:dyDescent="0.3">
      <c r="A4" s="10" t="s">
        <v>1</v>
      </c>
      <c r="B4" s="44">
        <f>B5+B21</f>
        <v>879840000</v>
      </c>
      <c r="C4" s="45">
        <f>C5+C21</f>
        <v>842893065.75</v>
      </c>
      <c r="D4" s="81">
        <f t="shared" ref="D4:D10" si="0">C4/B4*100</f>
        <v>95.800721239088929</v>
      </c>
    </row>
    <row r="5" spans="1:4" ht="29.25" customHeight="1" x14ac:dyDescent="0.25">
      <c r="A5" s="11" t="s">
        <v>2</v>
      </c>
      <c r="B5" s="46">
        <f t="shared" ref="B5:C5" si="1">B6+B8+B9+B14+B18+B19+B20</f>
        <v>702315400</v>
      </c>
      <c r="C5" s="47">
        <f t="shared" si="1"/>
        <v>654570230.48000002</v>
      </c>
      <c r="D5" s="82">
        <f t="shared" si="0"/>
        <v>93.201748171832776</v>
      </c>
    </row>
    <row r="6" spans="1:4" ht="21.75" customHeight="1" x14ac:dyDescent="0.25">
      <c r="A6" s="12" t="s">
        <v>3</v>
      </c>
      <c r="B6" s="48">
        <f>B7</f>
        <v>440751000</v>
      </c>
      <c r="C6" s="49">
        <f>C7</f>
        <v>408859643.62</v>
      </c>
      <c r="D6" s="83">
        <f t="shared" si="0"/>
        <v>92.764314458730667</v>
      </c>
    </row>
    <row r="7" spans="1:4" ht="16.5" x14ac:dyDescent="0.25">
      <c r="A7" s="13" t="s">
        <v>4</v>
      </c>
      <c r="B7" s="33">
        <v>440751000</v>
      </c>
      <c r="C7" s="34">
        <v>408859643.62</v>
      </c>
      <c r="D7" s="84">
        <f t="shared" si="0"/>
        <v>92.764314458730667</v>
      </c>
    </row>
    <row r="8" spans="1:4" ht="16.5" x14ac:dyDescent="0.25">
      <c r="A8" s="12" t="s">
        <v>5</v>
      </c>
      <c r="B8" s="33">
        <v>3070800</v>
      </c>
      <c r="C8" s="34">
        <v>2885526.9</v>
      </c>
      <c r="D8" s="85">
        <f t="shared" si="0"/>
        <v>93.966617819460723</v>
      </c>
    </row>
    <row r="9" spans="1:4" ht="16.5" x14ac:dyDescent="0.25">
      <c r="A9" s="12" t="s">
        <v>6</v>
      </c>
      <c r="B9" s="33">
        <f>B10+B11+B12+B13</f>
        <v>101145000</v>
      </c>
      <c r="C9" s="34">
        <f>C10+C11+C12+C13</f>
        <v>91098565.799999997</v>
      </c>
      <c r="D9" s="85">
        <f t="shared" si="0"/>
        <v>90.067295269168028</v>
      </c>
    </row>
    <row r="10" spans="1:4" ht="32.25" customHeight="1" x14ac:dyDescent="0.25">
      <c r="A10" s="13" t="s">
        <v>90</v>
      </c>
      <c r="B10" s="35">
        <v>80785000</v>
      </c>
      <c r="C10" s="36">
        <v>80086334.209999993</v>
      </c>
      <c r="D10" s="84">
        <f t="shared" si="0"/>
        <v>99.135154063254305</v>
      </c>
    </row>
    <row r="11" spans="1:4" ht="33.75" customHeight="1" x14ac:dyDescent="0.25">
      <c r="A11" s="13" t="s">
        <v>7</v>
      </c>
      <c r="B11" s="35">
        <v>0</v>
      </c>
      <c r="C11" s="36">
        <v>-228973.05</v>
      </c>
      <c r="D11" s="84">
        <v>0</v>
      </c>
    </row>
    <row r="12" spans="1:4" ht="20.25" customHeight="1" x14ac:dyDescent="0.25">
      <c r="A12" s="13" t="s">
        <v>8</v>
      </c>
      <c r="B12" s="35">
        <v>120000</v>
      </c>
      <c r="C12" s="36">
        <v>-329687.73</v>
      </c>
      <c r="D12" s="84" t="s">
        <v>106</v>
      </c>
    </row>
    <row r="13" spans="1:4" ht="31.5" x14ac:dyDescent="0.25">
      <c r="A13" s="13" t="s">
        <v>9</v>
      </c>
      <c r="B13" s="35">
        <v>20240000</v>
      </c>
      <c r="C13" s="36">
        <v>11570892.369999999</v>
      </c>
      <c r="D13" s="84">
        <f t="shared" ref="D13:D19" si="2">C13/B13*100</f>
        <v>57.168440563241106</v>
      </c>
    </row>
    <row r="14" spans="1:4" ht="16.5" x14ac:dyDescent="0.25">
      <c r="A14" s="12" t="s">
        <v>10</v>
      </c>
      <c r="B14" s="33">
        <f>B15+B16+B17</f>
        <v>142506000</v>
      </c>
      <c r="C14" s="34">
        <f>C15+C16+C17</f>
        <v>139491365.72</v>
      </c>
      <c r="D14" s="85">
        <f t="shared" si="2"/>
        <v>97.884556243245896</v>
      </c>
    </row>
    <row r="15" spans="1:4" ht="16.5" x14ac:dyDescent="0.25">
      <c r="A15" s="13" t="s">
        <v>11</v>
      </c>
      <c r="B15" s="35">
        <v>40200000</v>
      </c>
      <c r="C15" s="36">
        <v>38314041.07</v>
      </c>
      <c r="D15" s="84">
        <f t="shared" si="2"/>
        <v>95.308559875621896</v>
      </c>
    </row>
    <row r="16" spans="1:4" ht="16.5" x14ac:dyDescent="0.25">
      <c r="A16" s="13" t="s">
        <v>12</v>
      </c>
      <c r="B16" s="35">
        <v>10232000</v>
      </c>
      <c r="C16" s="36">
        <v>8878585.8499999996</v>
      </c>
      <c r="D16" s="84">
        <f t="shared" si="2"/>
        <v>86.772731137607508</v>
      </c>
    </row>
    <row r="17" spans="1:4" ht="16.5" x14ac:dyDescent="0.25">
      <c r="A17" s="14" t="s">
        <v>13</v>
      </c>
      <c r="B17" s="35">
        <v>92074000</v>
      </c>
      <c r="C17" s="36">
        <v>92298738.799999997</v>
      </c>
      <c r="D17" s="84">
        <f t="shared" si="2"/>
        <v>100.24408497512869</v>
      </c>
    </row>
    <row r="18" spans="1:4" ht="33" customHeight="1" x14ac:dyDescent="0.25">
      <c r="A18" s="15" t="s">
        <v>14</v>
      </c>
      <c r="B18" s="33">
        <v>9600</v>
      </c>
      <c r="C18" s="34">
        <v>116370.6</v>
      </c>
      <c r="D18" s="85" t="s">
        <v>105</v>
      </c>
    </row>
    <row r="19" spans="1:4" ht="21.75" customHeight="1" thickBot="1" x14ac:dyDescent="0.3">
      <c r="A19" s="15" t="s">
        <v>15</v>
      </c>
      <c r="B19" s="33">
        <v>14833000</v>
      </c>
      <c r="C19" s="34">
        <v>12118757.84</v>
      </c>
      <c r="D19" s="85">
        <f t="shared" si="2"/>
        <v>81.701327041057098</v>
      </c>
    </row>
    <row r="20" spans="1:4" ht="21.75" hidden="1" customHeight="1" thickBot="1" x14ac:dyDescent="0.3">
      <c r="A20" s="16" t="s">
        <v>98</v>
      </c>
      <c r="B20" s="50">
        <v>0</v>
      </c>
      <c r="C20" s="51">
        <v>0</v>
      </c>
      <c r="D20" s="86">
        <v>0</v>
      </c>
    </row>
    <row r="21" spans="1:4" ht="30.2" customHeight="1" x14ac:dyDescent="0.25">
      <c r="A21" s="17" t="s">
        <v>16</v>
      </c>
      <c r="B21" s="52">
        <f>B22+B28+B29+B30+B33+B34</f>
        <v>177524600</v>
      </c>
      <c r="C21" s="53">
        <f>C22+C28+C29+C30+C33+C34</f>
        <v>188322835.26999998</v>
      </c>
      <c r="D21" s="87">
        <f t="shared" ref="D21:D37" si="3">C21/B21*100</f>
        <v>106.08266982153458</v>
      </c>
    </row>
    <row r="22" spans="1:4" ht="33.75" customHeight="1" x14ac:dyDescent="0.25">
      <c r="A22" s="15" t="s">
        <v>17</v>
      </c>
      <c r="B22" s="54">
        <f>B23+B24+B25+B26+B27</f>
        <v>121250947.59999999</v>
      </c>
      <c r="C22" s="55">
        <f>C23+C24+C25+C26+C27</f>
        <v>130896741.16</v>
      </c>
      <c r="D22" s="85">
        <f t="shared" si="3"/>
        <v>107.95523148554757</v>
      </c>
    </row>
    <row r="23" spans="1:4" ht="50.25" customHeight="1" x14ac:dyDescent="0.25">
      <c r="A23" s="14" t="s">
        <v>18</v>
      </c>
      <c r="B23" s="35">
        <v>1180105.6000000001</v>
      </c>
      <c r="C23" s="37">
        <v>1180105.6000000001</v>
      </c>
      <c r="D23" s="84">
        <f t="shared" si="3"/>
        <v>100</v>
      </c>
    </row>
    <row r="24" spans="1:4" ht="23.25" customHeight="1" x14ac:dyDescent="0.25">
      <c r="A24" s="14" t="s">
        <v>19</v>
      </c>
      <c r="B24" s="35">
        <v>103000000</v>
      </c>
      <c r="C24" s="37">
        <v>108794821.42</v>
      </c>
      <c r="D24" s="84">
        <f t="shared" si="3"/>
        <v>105.62604021359223</v>
      </c>
    </row>
    <row r="25" spans="1:4" ht="20.25" customHeight="1" x14ac:dyDescent="0.25">
      <c r="A25" s="14" t="s">
        <v>20</v>
      </c>
      <c r="B25" s="35">
        <v>3100000</v>
      </c>
      <c r="C25" s="37">
        <v>3251066.42</v>
      </c>
      <c r="D25" s="84">
        <f t="shared" si="3"/>
        <v>104.87311032258064</v>
      </c>
    </row>
    <row r="26" spans="1:4" ht="37.5" customHeight="1" x14ac:dyDescent="0.25">
      <c r="A26" s="14" t="s">
        <v>21</v>
      </c>
      <c r="B26" s="35">
        <v>470842</v>
      </c>
      <c r="C26" s="37">
        <v>470842</v>
      </c>
      <c r="D26" s="84">
        <f t="shared" si="3"/>
        <v>100</v>
      </c>
    </row>
    <row r="27" spans="1:4" ht="31.5" x14ac:dyDescent="0.25">
      <c r="A27" s="14" t="s">
        <v>22</v>
      </c>
      <c r="B27" s="35">
        <v>13500000</v>
      </c>
      <c r="C27" s="37">
        <v>17199905.719999999</v>
      </c>
      <c r="D27" s="88">
        <f t="shared" si="3"/>
        <v>127.40670903703703</v>
      </c>
    </row>
    <row r="28" spans="1:4" ht="21" customHeight="1" x14ac:dyDescent="0.25">
      <c r="A28" s="15" t="s">
        <v>23</v>
      </c>
      <c r="B28" s="33">
        <v>19350000</v>
      </c>
      <c r="C28" s="34">
        <v>19790026.420000002</v>
      </c>
      <c r="D28" s="85">
        <f t="shared" si="3"/>
        <v>102.27403834625323</v>
      </c>
    </row>
    <row r="29" spans="1:4" ht="30.75" customHeight="1" x14ac:dyDescent="0.25">
      <c r="A29" s="15" t="s">
        <v>24</v>
      </c>
      <c r="B29" s="33">
        <v>3990890.24</v>
      </c>
      <c r="C29" s="38">
        <v>4101171.74</v>
      </c>
      <c r="D29" s="85">
        <f t="shared" si="3"/>
        <v>102.76333082014301</v>
      </c>
    </row>
    <row r="30" spans="1:4" ht="20.25" customHeight="1" x14ac:dyDescent="0.25">
      <c r="A30" s="15" t="s">
        <v>25</v>
      </c>
      <c r="B30" s="39">
        <f>B31+B32</f>
        <v>20071000</v>
      </c>
      <c r="C30" s="34">
        <f>C31+C32</f>
        <v>21750930.400000002</v>
      </c>
      <c r="D30" s="85">
        <f t="shared" si="3"/>
        <v>108.3699387175527</v>
      </c>
    </row>
    <row r="31" spans="1:4" ht="21.75" customHeight="1" x14ac:dyDescent="0.25">
      <c r="A31" s="14" t="s">
        <v>26</v>
      </c>
      <c r="B31" s="35">
        <v>1971000</v>
      </c>
      <c r="C31" s="37">
        <v>1875534.69</v>
      </c>
      <c r="D31" s="84">
        <f t="shared" si="3"/>
        <v>95.156503805175035</v>
      </c>
    </row>
    <row r="32" spans="1:4" ht="18.75" customHeight="1" x14ac:dyDescent="0.25">
      <c r="A32" s="14" t="s">
        <v>27</v>
      </c>
      <c r="B32" s="40">
        <v>18100000</v>
      </c>
      <c r="C32" s="37">
        <v>19875395.710000001</v>
      </c>
      <c r="D32" s="84">
        <f t="shared" si="3"/>
        <v>109.80881607734807</v>
      </c>
    </row>
    <row r="33" spans="1:4" ht="21.75" customHeight="1" x14ac:dyDescent="0.25">
      <c r="A33" s="15" t="s">
        <v>28</v>
      </c>
      <c r="B33" s="33">
        <v>11230900</v>
      </c>
      <c r="C33" s="38">
        <v>10152760.17</v>
      </c>
      <c r="D33" s="85">
        <f t="shared" si="3"/>
        <v>90.400236579437092</v>
      </c>
    </row>
    <row r="34" spans="1:4" ht="21.75" customHeight="1" x14ac:dyDescent="0.25">
      <c r="A34" s="15" t="s">
        <v>29</v>
      </c>
      <c r="B34" s="33">
        <f>B35+B36+B37</f>
        <v>1630862.16</v>
      </c>
      <c r="C34" s="34">
        <f>C35+C36+C37</f>
        <v>1631205.38</v>
      </c>
      <c r="D34" s="85">
        <f t="shared" si="3"/>
        <v>100.02104531016896</v>
      </c>
    </row>
    <row r="35" spans="1:4" ht="21.2" customHeight="1" x14ac:dyDescent="0.25">
      <c r="A35" s="14" t="s">
        <v>30</v>
      </c>
      <c r="B35" s="35">
        <v>0</v>
      </c>
      <c r="C35" s="37">
        <v>0</v>
      </c>
      <c r="D35" s="84">
        <v>0</v>
      </c>
    </row>
    <row r="36" spans="1:4" ht="21.2" customHeight="1" x14ac:dyDescent="0.25">
      <c r="A36" s="14" t="s">
        <v>29</v>
      </c>
      <c r="B36" s="35">
        <v>0</v>
      </c>
      <c r="C36" s="36">
        <v>343.22</v>
      </c>
      <c r="D36" s="84">
        <v>0</v>
      </c>
    </row>
    <row r="37" spans="1:4" ht="24" customHeight="1" thickBot="1" x14ac:dyDescent="0.3">
      <c r="A37" s="18" t="s">
        <v>97</v>
      </c>
      <c r="B37" s="41">
        <v>1630862.16</v>
      </c>
      <c r="C37" s="42">
        <v>1630862.16</v>
      </c>
      <c r="D37" s="84">
        <f t="shared" si="3"/>
        <v>100</v>
      </c>
    </row>
    <row r="38" spans="1:4" ht="30.2" customHeight="1" x14ac:dyDescent="0.25">
      <c r="A38" s="17" t="s">
        <v>31</v>
      </c>
      <c r="B38" s="52">
        <f>B39+B40+B41+B42+B43</f>
        <v>3123503767.71</v>
      </c>
      <c r="C38" s="52">
        <f>C39+C40+C41+C42+C43</f>
        <v>2028160823.4299998</v>
      </c>
      <c r="D38" s="82">
        <f>C38/B38*100</f>
        <v>64.932235536150742</v>
      </c>
    </row>
    <row r="39" spans="1:4" ht="31.7" customHeight="1" x14ac:dyDescent="0.25">
      <c r="A39" s="14" t="s">
        <v>32</v>
      </c>
      <c r="B39" s="35">
        <v>75939500</v>
      </c>
      <c r="C39" s="37">
        <v>71716900</v>
      </c>
      <c r="D39" s="88">
        <f>C39/B39*100</f>
        <v>94.43952093442806</v>
      </c>
    </row>
    <row r="40" spans="1:4" ht="18.75" customHeight="1" x14ac:dyDescent="0.25">
      <c r="A40" s="14" t="s">
        <v>33</v>
      </c>
      <c r="B40" s="35">
        <f>2135639328.83+3442005-7233568.12+500000-5030.9+893119955.17</f>
        <v>3025462689.98</v>
      </c>
      <c r="C40" s="37">
        <v>1934342345.7</v>
      </c>
      <c r="D40" s="88">
        <f>C40/B40*100</f>
        <v>63.935422244879412</v>
      </c>
    </row>
    <row r="41" spans="1:4" ht="35.25" customHeight="1" x14ac:dyDescent="0.25">
      <c r="A41" s="14" t="s">
        <v>103</v>
      </c>
      <c r="B41" s="35">
        <v>-9071.92</v>
      </c>
      <c r="C41" s="37">
        <v>-9071.92</v>
      </c>
      <c r="D41" s="88">
        <v>0</v>
      </c>
    </row>
    <row r="42" spans="1:4" ht="47.25" customHeight="1" x14ac:dyDescent="0.25">
      <c r="A42" s="14" t="s">
        <v>34</v>
      </c>
      <c r="B42" s="35">
        <f>-1909597.72-2386</f>
        <v>-1911983.72</v>
      </c>
      <c r="C42" s="37">
        <v>-1911983.72</v>
      </c>
      <c r="D42" s="88">
        <f t="shared" ref="D42" si="4">C42/B42*100</f>
        <v>100</v>
      </c>
    </row>
    <row r="43" spans="1:4" ht="19.5" customHeight="1" thickBot="1" x14ac:dyDescent="0.3">
      <c r="A43" s="19" t="s">
        <v>35</v>
      </c>
      <c r="B43" s="41">
        <f>24022615.35+18+0.02</f>
        <v>24022633.370000001</v>
      </c>
      <c r="C43" s="43">
        <v>24022633.370000001</v>
      </c>
      <c r="D43" s="89">
        <v>100</v>
      </c>
    </row>
    <row r="44" spans="1:4" ht="29.25" customHeight="1" thickBot="1" x14ac:dyDescent="0.3">
      <c r="A44" s="20" t="s">
        <v>36</v>
      </c>
      <c r="B44" s="56">
        <f>B5+B21+B38</f>
        <v>4003343767.71</v>
      </c>
      <c r="C44" s="57">
        <f>C5+C21+C38</f>
        <v>2871053889.1799998</v>
      </c>
      <c r="D44" s="90">
        <f>C44/B44*100</f>
        <v>71.716396486787474</v>
      </c>
    </row>
    <row r="45" spans="1:4" ht="19.5" customHeight="1" thickBot="1" x14ac:dyDescent="0.3">
      <c r="A45" s="30" t="s">
        <v>104</v>
      </c>
      <c r="B45" s="32"/>
      <c r="C45" s="32"/>
      <c r="D45" s="31"/>
    </row>
    <row r="46" spans="1:4" ht="21" customHeight="1" x14ac:dyDescent="0.25">
      <c r="A46" s="103" t="s">
        <v>37</v>
      </c>
      <c r="B46" s="52">
        <f>B47+B48+B49+B50+B51+B52+B53</f>
        <v>167890032</v>
      </c>
      <c r="C46" s="53">
        <f>C47+C48+C49+C50+C51+C52+C53</f>
        <v>137774428.96000001</v>
      </c>
      <c r="D46" s="91">
        <f t="shared" ref="D46:D108" si="5">C46/B46*100</f>
        <v>82.062304306428388</v>
      </c>
    </row>
    <row r="47" spans="1:4" ht="49.7" customHeight="1" x14ac:dyDescent="0.25">
      <c r="A47" s="104" t="s">
        <v>38</v>
      </c>
      <c r="B47" s="68">
        <v>3631961.89</v>
      </c>
      <c r="C47" s="23">
        <v>2643124.31</v>
      </c>
      <c r="D47" s="92">
        <f t="shared" si="5"/>
        <v>72.774010026850803</v>
      </c>
    </row>
    <row r="48" spans="1:4" ht="46.5" customHeight="1" x14ac:dyDescent="0.25">
      <c r="A48" s="104" t="s">
        <v>39</v>
      </c>
      <c r="B48" s="68">
        <v>71726685.040000007</v>
      </c>
      <c r="C48" s="23">
        <v>63443041</v>
      </c>
      <c r="D48" s="92">
        <f t="shared" si="5"/>
        <v>88.451098729321671</v>
      </c>
    </row>
    <row r="49" spans="1:4" x14ac:dyDescent="0.25">
      <c r="A49" s="104" t="s">
        <v>40</v>
      </c>
      <c r="B49" s="68">
        <v>12400</v>
      </c>
      <c r="C49" s="23">
        <v>12400</v>
      </c>
      <c r="D49" s="92">
        <f t="shared" si="5"/>
        <v>100</v>
      </c>
    </row>
    <row r="50" spans="1:4" ht="30.2" customHeight="1" x14ac:dyDescent="0.25">
      <c r="A50" s="104" t="s">
        <v>41</v>
      </c>
      <c r="B50" s="68">
        <v>9164978.0700000003</v>
      </c>
      <c r="C50" s="23">
        <v>8111266.2999999998</v>
      </c>
      <c r="D50" s="92">
        <f t="shared" si="5"/>
        <v>88.502844611825665</v>
      </c>
    </row>
    <row r="51" spans="1:4" ht="18" customHeight="1" x14ac:dyDescent="0.25">
      <c r="A51" s="104" t="s">
        <v>42</v>
      </c>
      <c r="B51" s="68">
        <v>0</v>
      </c>
      <c r="C51" s="23">
        <v>0</v>
      </c>
      <c r="D51" s="92">
        <v>0</v>
      </c>
    </row>
    <row r="52" spans="1:4" x14ac:dyDescent="0.25">
      <c r="A52" s="104" t="s">
        <v>43</v>
      </c>
      <c r="B52" s="68">
        <v>814084.24</v>
      </c>
      <c r="C52" s="23">
        <v>0</v>
      </c>
      <c r="D52" s="92">
        <f t="shared" si="5"/>
        <v>0</v>
      </c>
    </row>
    <row r="53" spans="1:4" x14ac:dyDescent="0.25">
      <c r="A53" s="104" t="s">
        <v>44</v>
      </c>
      <c r="B53" s="68">
        <v>82539922.760000005</v>
      </c>
      <c r="C53" s="23">
        <v>63564597.350000001</v>
      </c>
      <c r="D53" s="92">
        <f t="shared" si="5"/>
        <v>77.010730352663103</v>
      </c>
    </row>
    <row r="54" spans="1:4" ht="18" customHeight="1" x14ac:dyDescent="0.25">
      <c r="A54" s="105" t="s">
        <v>45</v>
      </c>
      <c r="B54" s="54">
        <f>B55+B56+B57</f>
        <v>29313200</v>
      </c>
      <c r="C54" s="55">
        <f>C55+C56+C57</f>
        <v>22801550.370000001</v>
      </c>
      <c r="D54" s="93">
        <f t="shared" si="5"/>
        <v>77.785947525346941</v>
      </c>
    </row>
    <row r="55" spans="1:4" x14ac:dyDescent="0.25">
      <c r="A55" s="104" t="s">
        <v>46</v>
      </c>
      <c r="B55" s="68">
        <v>4272300</v>
      </c>
      <c r="C55" s="23">
        <v>3844207.03</v>
      </c>
      <c r="D55" s="92">
        <f t="shared" si="5"/>
        <v>89.979800809868209</v>
      </c>
    </row>
    <row r="56" spans="1:4" ht="18.75" customHeight="1" x14ac:dyDescent="0.25">
      <c r="A56" s="104" t="s">
        <v>91</v>
      </c>
      <c r="B56" s="68">
        <v>25040900</v>
      </c>
      <c r="C56" s="23">
        <v>18957343.34</v>
      </c>
      <c r="D56" s="92">
        <f t="shared" si="5"/>
        <v>75.705519130702172</v>
      </c>
    </row>
    <row r="57" spans="1:4" ht="32.25" customHeight="1" x14ac:dyDescent="0.25">
      <c r="A57" s="104" t="s">
        <v>47</v>
      </c>
      <c r="B57" s="68">
        <v>0</v>
      </c>
      <c r="C57" s="23">
        <v>0</v>
      </c>
      <c r="D57" s="92">
        <v>0</v>
      </c>
    </row>
    <row r="58" spans="1:4" x14ac:dyDescent="0.25">
      <c r="A58" s="105" t="s">
        <v>48</v>
      </c>
      <c r="B58" s="54">
        <f>B59+B60+B61+B62</f>
        <v>291184496.61000001</v>
      </c>
      <c r="C58" s="55">
        <f>C59+C60+C61+C62</f>
        <v>251079429.5</v>
      </c>
      <c r="D58" s="93">
        <f t="shared" si="5"/>
        <v>86.226922251387919</v>
      </c>
    </row>
    <row r="59" spans="1:4" x14ac:dyDescent="0.25">
      <c r="A59" s="104" t="s">
        <v>49</v>
      </c>
      <c r="B59" s="68">
        <v>450200</v>
      </c>
      <c r="C59" s="24">
        <v>171511.2</v>
      </c>
      <c r="D59" s="92">
        <f t="shared" si="5"/>
        <v>38.096668147490007</v>
      </c>
    </row>
    <row r="60" spans="1:4" x14ac:dyDescent="0.25">
      <c r="A60" s="104" t="s">
        <v>50</v>
      </c>
      <c r="B60" s="68">
        <v>25283200</v>
      </c>
      <c r="C60" s="24">
        <v>25278500</v>
      </c>
      <c r="D60" s="92">
        <f t="shared" si="5"/>
        <v>99.981410580939126</v>
      </c>
    </row>
    <row r="61" spans="1:4" x14ac:dyDescent="0.25">
      <c r="A61" s="104" t="s">
        <v>51</v>
      </c>
      <c r="B61" s="69">
        <v>264434065.61000001</v>
      </c>
      <c r="C61" s="23">
        <v>224934686.43000001</v>
      </c>
      <c r="D61" s="92">
        <f t="shared" si="5"/>
        <v>85.062673718349288</v>
      </c>
    </row>
    <row r="62" spans="1:4" ht="17.25" customHeight="1" x14ac:dyDescent="0.25">
      <c r="A62" s="104" t="s">
        <v>52</v>
      </c>
      <c r="B62" s="68">
        <v>1017031</v>
      </c>
      <c r="C62" s="58">
        <v>694731.87</v>
      </c>
      <c r="D62" s="92">
        <f t="shared" si="5"/>
        <v>68.309802749375393</v>
      </c>
    </row>
    <row r="63" spans="1:4" x14ac:dyDescent="0.25">
      <c r="A63" s="105" t="s">
        <v>53</v>
      </c>
      <c r="B63" s="54">
        <f>B64+B65+B67+B66</f>
        <v>1207523569.1299999</v>
      </c>
      <c r="C63" s="55">
        <f>C64+C65+C67+C66</f>
        <v>354521057.01999998</v>
      </c>
      <c r="D63" s="93">
        <f t="shared" si="5"/>
        <v>29.35934884280779</v>
      </c>
    </row>
    <row r="64" spans="1:4" x14ac:dyDescent="0.25">
      <c r="A64" s="104" t="s">
        <v>54</v>
      </c>
      <c r="B64" s="68">
        <v>39648182.399999999</v>
      </c>
      <c r="C64" s="58">
        <v>31309250.289999999</v>
      </c>
      <c r="D64" s="92">
        <f t="shared" si="5"/>
        <v>78.967681227172733</v>
      </c>
    </row>
    <row r="65" spans="1:10" x14ac:dyDescent="0.25">
      <c r="A65" s="104" t="s">
        <v>55</v>
      </c>
      <c r="B65" s="68">
        <v>801701862.66999996</v>
      </c>
      <c r="C65" s="23">
        <v>590000</v>
      </c>
      <c r="D65" s="92">
        <f t="shared" si="5"/>
        <v>7.3593442584136595E-2</v>
      </c>
    </row>
    <row r="66" spans="1:10" x14ac:dyDescent="0.25">
      <c r="A66" s="104" t="s">
        <v>56</v>
      </c>
      <c r="B66" s="68">
        <v>228009624.06</v>
      </c>
      <c r="C66" s="58">
        <v>200248887.58000001</v>
      </c>
      <c r="D66" s="92">
        <f t="shared" si="5"/>
        <v>87.824752312781825</v>
      </c>
    </row>
    <row r="67" spans="1:10" ht="17.45" customHeight="1" x14ac:dyDescent="0.25">
      <c r="A67" s="104" t="s">
        <v>57</v>
      </c>
      <c r="B67" s="68">
        <v>138163900</v>
      </c>
      <c r="C67" s="58">
        <v>122372919.15000001</v>
      </c>
      <c r="D67" s="92">
        <f t="shared" si="5"/>
        <v>88.570834458205084</v>
      </c>
    </row>
    <row r="68" spans="1:10" x14ac:dyDescent="0.25">
      <c r="A68" s="105" t="s">
        <v>58</v>
      </c>
      <c r="B68" s="54">
        <f>B69+B70</f>
        <v>12339667</v>
      </c>
      <c r="C68" s="55">
        <f>C69+C70</f>
        <v>10430793</v>
      </c>
      <c r="D68" s="93">
        <f t="shared" si="5"/>
        <v>84.530587413744627</v>
      </c>
    </row>
    <row r="69" spans="1:10" ht="30.2" customHeight="1" x14ac:dyDescent="0.25">
      <c r="A69" s="104" t="s">
        <v>59</v>
      </c>
      <c r="B69" s="68">
        <v>12339667</v>
      </c>
      <c r="C69" s="23">
        <v>10430793</v>
      </c>
      <c r="D69" s="92">
        <f t="shared" si="5"/>
        <v>84.530587413744627</v>
      </c>
    </row>
    <row r="70" spans="1:10" ht="19.5" hidden="1" customHeight="1" x14ac:dyDescent="0.25">
      <c r="A70" s="104" t="s">
        <v>60</v>
      </c>
      <c r="B70" s="68">
        <v>0</v>
      </c>
      <c r="C70" s="23">
        <v>0</v>
      </c>
      <c r="D70" s="92" t="e">
        <f t="shared" si="5"/>
        <v>#DIV/0!</v>
      </c>
    </row>
    <row r="71" spans="1:10" x14ac:dyDescent="0.25">
      <c r="A71" s="105" t="s">
        <v>61</v>
      </c>
      <c r="B71" s="54">
        <f t="shared" ref="B71:C71" si="6">B72+B73+B74+B75+B76+B77</f>
        <v>2024815137.6699998</v>
      </c>
      <c r="C71" s="55">
        <f t="shared" si="6"/>
        <v>1804991300.01</v>
      </c>
      <c r="D71" s="93">
        <f t="shared" si="5"/>
        <v>89.143510754618518</v>
      </c>
      <c r="F71" s="5"/>
      <c r="H71" s="4"/>
      <c r="J71" s="4"/>
    </row>
    <row r="72" spans="1:10" x14ac:dyDescent="0.25">
      <c r="A72" s="104" t="s">
        <v>62</v>
      </c>
      <c r="B72" s="68">
        <v>824369443.52999997</v>
      </c>
      <c r="C72" s="23">
        <v>743198165.25999999</v>
      </c>
      <c r="D72" s="92">
        <f t="shared" si="5"/>
        <v>90.153531416397527</v>
      </c>
    </row>
    <row r="73" spans="1:10" x14ac:dyDescent="0.25">
      <c r="A73" s="104" t="s">
        <v>63</v>
      </c>
      <c r="B73" s="68">
        <v>957883247.11000001</v>
      </c>
      <c r="C73" s="23">
        <v>862731459.50999999</v>
      </c>
      <c r="D73" s="94">
        <f t="shared" si="5"/>
        <v>90.066452473505564</v>
      </c>
    </row>
    <row r="74" spans="1:10" ht="15" customHeight="1" x14ac:dyDescent="0.25">
      <c r="A74" s="104" t="s">
        <v>64</v>
      </c>
      <c r="B74" s="68">
        <v>210832300.91999999</v>
      </c>
      <c r="C74" s="23">
        <v>169089620.38</v>
      </c>
      <c r="D74" s="94">
        <f t="shared" si="5"/>
        <v>80.201003186964599</v>
      </c>
    </row>
    <row r="75" spans="1:10" ht="15" customHeight="1" x14ac:dyDescent="0.25">
      <c r="A75" s="104" t="s">
        <v>99</v>
      </c>
      <c r="B75" s="68">
        <v>150000</v>
      </c>
      <c r="C75" s="23">
        <v>101500</v>
      </c>
      <c r="D75" s="94">
        <f t="shared" si="5"/>
        <v>67.666666666666657</v>
      </c>
    </row>
    <row r="76" spans="1:10" x14ac:dyDescent="0.25">
      <c r="A76" s="104" t="s">
        <v>65</v>
      </c>
      <c r="B76" s="68">
        <v>260000</v>
      </c>
      <c r="C76" s="23">
        <v>189387.1</v>
      </c>
      <c r="D76" s="94">
        <f t="shared" si="5"/>
        <v>72.84119230769231</v>
      </c>
    </row>
    <row r="77" spans="1:10" x14ac:dyDescent="0.25">
      <c r="A77" s="104" t="s">
        <v>66</v>
      </c>
      <c r="B77" s="68">
        <v>31320146.109999999</v>
      </c>
      <c r="C77" s="23">
        <v>29681167.760000002</v>
      </c>
      <c r="D77" s="94">
        <f t="shared" si="5"/>
        <v>94.767015631907597</v>
      </c>
    </row>
    <row r="78" spans="1:10" x14ac:dyDescent="0.25">
      <c r="A78" s="105" t="s">
        <v>67</v>
      </c>
      <c r="B78" s="54">
        <f>B79</f>
        <v>220688133.05000001</v>
      </c>
      <c r="C78" s="55">
        <f>C79</f>
        <v>109021381.34999999</v>
      </c>
      <c r="D78" s="95">
        <f t="shared" si="5"/>
        <v>49.400654146319532</v>
      </c>
      <c r="F78" s="5"/>
    </row>
    <row r="79" spans="1:10" x14ac:dyDescent="0.25">
      <c r="A79" s="104" t="s">
        <v>68</v>
      </c>
      <c r="B79" s="68">
        <v>220688133.05000001</v>
      </c>
      <c r="C79" s="23">
        <v>109021381.34999999</v>
      </c>
      <c r="D79" s="94">
        <f t="shared" si="5"/>
        <v>49.400654146319532</v>
      </c>
    </row>
    <row r="80" spans="1:10" x14ac:dyDescent="0.25">
      <c r="A80" s="105" t="s">
        <v>69</v>
      </c>
      <c r="B80" s="54">
        <f>B81+B82+B83+B84</f>
        <v>128328932.23</v>
      </c>
      <c r="C80" s="55">
        <f>C81+C82+C83+C84</f>
        <v>114226868.01000001</v>
      </c>
      <c r="D80" s="95">
        <f t="shared" si="5"/>
        <v>89.01100166973626</v>
      </c>
    </row>
    <row r="81" spans="1:8" x14ac:dyDescent="0.25">
      <c r="A81" s="104" t="s">
        <v>70</v>
      </c>
      <c r="B81" s="68">
        <v>1122000</v>
      </c>
      <c r="C81" s="23">
        <v>1023000</v>
      </c>
      <c r="D81" s="94">
        <f t="shared" si="5"/>
        <v>91.17647058823529</v>
      </c>
    </row>
    <row r="82" spans="1:8" x14ac:dyDescent="0.25">
      <c r="A82" s="104" t="s">
        <v>71</v>
      </c>
      <c r="B82" s="68">
        <v>1108873</v>
      </c>
      <c r="C82" s="23">
        <v>1089133</v>
      </c>
      <c r="D82" s="94">
        <f t="shared" si="5"/>
        <v>98.219814171686025</v>
      </c>
    </row>
    <row r="83" spans="1:8" x14ac:dyDescent="0.25">
      <c r="A83" s="104" t="s">
        <v>72</v>
      </c>
      <c r="B83" s="68">
        <v>124395243.23</v>
      </c>
      <c r="C83" s="23">
        <v>110599607.62</v>
      </c>
      <c r="D83" s="94">
        <f t="shared" si="5"/>
        <v>88.90983670131773</v>
      </c>
    </row>
    <row r="84" spans="1:8" ht="18.75" customHeight="1" x14ac:dyDescent="0.25">
      <c r="A84" s="104" t="s">
        <v>73</v>
      </c>
      <c r="B84" s="68">
        <v>1702816</v>
      </c>
      <c r="C84" s="23">
        <v>1515127.39</v>
      </c>
      <c r="D84" s="94">
        <f t="shared" si="5"/>
        <v>88.977751559769231</v>
      </c>
    </row>
    <row r="85" spans="1:8" x14ac:dyDescent="0.25">
      <c r="A85" s="105" t="s">
        <v>74</v>
      </c>
      <c r="B85" s="54">
        <f>B86+B87+B88</f>
        <v>46656784.93</v>
      </c>
      <c r="C85" s="55">
        <f>C86+C87+C88</f>
        <v>46503937.840000004</v>
      </c>
      <c r="D85" s="95">
        <f t="shared" si="5"/>
        <v>99.67240115188109</v>
      </c>
    </row>
    <row r="86" spans="1:8" x14ac:dyDescent="0.25">
      <c r="A86" s="104" t="s">
        <v>75</v>
      </c>
      <c r="B86" s="68">
        <v>23266348.149999999</v>
      </c>
      <c r="C86" s="23">
        <v>23266348.149999999</v>
      </c>
      <c r="D86" s="94">
        <f t="shared" si="5"/>
        <v>100</v>
      </c>
    </row>
    <row r="87" spans="1:8" x14ac:dyDescent="0.25">
      <c r="A87" s="104" t="s">
        <v>76</v>
      </c>
      <c r="B87" s="68">
        <v>23390436.780000001</v>
      </c>
      <c r="C87" s="23">
        <v>23237589.690000001</v>
      </c>
      <c r="D87" s="94">
        <f t="shared" si="5"/>
        <v>99.3465402487452</v>
      </c>
    </row>
    <row r="88" spans="1:8" hidden="1" x14ac:dyDescent="0.25">
      <c r="A88" s="104" t="s">
        <v>77</v>
      </c>
      <c r="B88" s="68"/>
      <c r="C88" s="23"/>
      <c r="D88" s="94" t="e">
        <f t="shared" si="5"/>
        <v>#DIV/0!</v>
      </c>
    </row>
    <row r="89" spans="1:8" x14ac:dyDescent="0.25">
      <c r="A89" s="105" t="s">
        <v>78</v>
      </c>
      <c r="B89" s="70">
        <f t="shared" ref="B89:C89" si="7">B90+B91</f>
        <v>1400000</v>
      </c>
      <c r="C89" s="49">
        <f t="shared" si="7"/>
        <v>961954.05</v>
      </c>
      <c r="D89" s="95">
        <f t="shared" si="5"/>
        <v>68.711003571428577</v>
      </c>
    </row>
    <row r="90" spans="1:8" x14ac:dyDescent="0.25">
      <c r="A90" s="104" t="s">
        <v>79</v>
      </c>
      <c r="B90" s="68">
        <v>350000</v>
      </c>
      <c r="C90" s="23">
        <v>248240</v>
      </c>
      <c r="D90" s="94">
        <f t="shared" si="5"/>
        <v>70.925714285714278</v>
      </c>
    </row>
    <row r="91" spans="1:8" x14ac:dyDescent="0.25">
      <c r="A91" s="106" t="s">
        <v>100</v>
      </c>
      <c r="B91" s="68">
        <v>1050000</v>
      </c>
      <c r="C91" s="23">
        <v>713714.05</v>
      </c>
      <c r="D91" s="94">
        <f t="shared" si="5"/>
        <v>67.972766666666672</v>
      </c>
    </row>
    <row r="92" spans="1:8" ht="16.5" thickBot="1" x14ac:dyDescent="0.3">
      <c r="A92" s="107" t="s">
        <v>80</v>
      </c>
      <c r="B92" s="71">
        <v>1187500</v>
      </c>
      <c r="C92" s="59">
        <v>0</v>
      </c>
      <c r="D92" s="96">
        <f t="shared" si="5"/>
        <v>0</v>
      </c>
    </row>
    <row r="93" spans="1:8" ht="16.5" hidden="1" thickBot="1" x14ac:dyDescent="0.3">
      <c r="A93" s="108" t="s">
        <v>89</v>
      </c>
      <c r="B93" s="60"/>
      <c r="C93" s="61"/>
      <c r="D93" s="97" t="e">
        <f t="shared" si="5"/>
        <v>#DIV/0!</v>
      </c>
    </row>
    <row r="94" spans="1:8" ht="30.75" customHeight="1" thickBot="1" x14ac:dyDescent="0.3">
      <c r="A94" s="109" t="s">
        <v>81</v>
      </c>
      <c r="B94" s="72">
        <f>B46+B54+B58+B63+B68+B71+B78+B80+B85+B89+B92+B93</f>
        <v>4131327452.6199999</v>
      </c>
      <c r="C94" s="62">
        <f>C46+C54+C58+C63+C68+C71+C78+C80+C85+C89+C92+C93</f>
        <v>2852312700.1100006</v>
      </c>
      <c r="D94" s="98">
        <f t="shared" si="5"/>
        <v>69.041070523255783</v>
      </c>
      <c r="F94" s="5"/>
      <c r="H94" s="27"/>
    </row>
    <row r="95" spans="1:8" ht="7.5" hidden="1" customHeight="1" x14ac:dyDescent="0.25">
      <c r="A95" s="110"/>
      <c r="B95" s="73"/>
      <c r="C95" s="64"/>
      <c r="D95" s="97" t="e">
        <f t="shared" si="5"/>
        <v>#DIV/0!</v>
      </c>
      <c r="H95" s="27"/>
    </row>
    <row r="96" spans="1:8" ht="21.2" customHeight="1" thickBot="1" x14ac:dyDescent="0.3">
      <c r="A96" s="111" t="s">
        <v>82</v>
      </c>
      <c r="B96" s="72">
        <f>B44-B94</f>
        <v>-127983684.90999985</v>
      </c>
      <c r="C96" s="63">
        <f>C44-C94</f>
        <v>18741189.069999218</v>
      </c>
      <c r="D96" s="98">
        <f t="shared" si="5"/>
        <v>-14.643420435329954</v>
      </c>
      <c r="H96" s="27"/>
    </row>
    <row r="97" spans="1:11" x14ac:dyDescent="0.25">
      <c r="A97" s="112" t="s">
        <v>92</v>
      </c>
      <c r="B97" s="74"/>
      <c r="C97" s="65"/>
      <c r="D97" s="99"/>
      <c r="H97" s="28"/>
      <c r="I97" s="8"/>
      <c r="J97" s="8"/>
      <c r="K97" s="8"/>
    </row>
    <row r="98" spans="1:11" x14ac:dyDescent="0.25">
      <c r="A98" s="105" t="s">
        <v>83</v>
      </c>
      <c r="B98" s="54">
        <f>B99+B100</f>
        <v>30000000</v>
      </c>
      <c r="C98" s="55">
        <f>C99+C100</f>
        <v>0</v>
      </c>
      <c r="D98" s="100">
        <v>0</v>
      </c>
      <c r="F98" s="5"/>
    </row>
    <row r="99" spans="1:11" x14ac:dyDescent="0.25">
      <c r="A99" s="104" t="s">
        <v>84</v>
      </c>
      <c r="B99" s="68">
        <v>60000000</v>
      </c>
      <c r="C99" s="23">
        <v>0</v>
      </c>
      <c r="D99" s="101">
        <f t="shared" si="5"/>
        <v>0</v>
      </c>
    </row>
    <row r="100" spans="1:11" x14ac:dyDescent="0.25">
      <c r="A100" s="104" t="s">
        <v>85</v>
      </c>
      <c r="B100" s="68">
        <v>-30000000</v>
      </c>
      <c r="C100" s="23">
        <v>0</v>
      </c>
      <c r="D100" s="101">
        <f t="shared" si="5"/>
        <v>0</v>
      </c>
    </row>
    <row r="101" spans="1:11" ht="31.5" hidden="1" x14ac:dyDescent="0.25">
      <c r="A101" s="104" t="s">
        <v>86</v>
      </c>
      <c r="B101" s="68">
        <v>0</v>
      </c>
      <c r="C101" s="23">
        <v>0</v>
      </c>
      <c r="D101" s="101" t="e">
        <f t="shared" si="5"/>
        <v>#DIV/0!</v>
      </c>
    </row>
    <row r="102" spans="1:11" ht="31.5" hidden="1" x14ac:dyDescent="0.25">
      <c r="A102" s="104" t="s">
        <v>87</v>
      </c>
      <c r="B102" s="68">
        <v>0</v>
      </c>
      <c r="C102" s="23">
        <v>0</v>
      </c>
      <c r="D102" s="101" t="e">
        <f t="shared" si="5"/>
        <v>#DIV/0!</v>
      </c>
    </row>
    <row r="103" spans="1:11" ht="30.75" customHeight="1" x14ac:dyDescent="0.25">
      <c r="A103" s="105" t="s">
        <v>88</v>
      </c>
      <c r="B103" s="54">
        <f>B104</f>
        <v>97983684.909999996</v>
      </c>
      <c r="C103" s="49">
        <f>C104-C105</f>
        <v>-18741189.069999993</v>
      </c>
      <c r="D103" s="100">
        <f t="shared" si="5"/>
        <v>-19.126846563501012</v>
      </c>
      <c r="F103" s="5"/>
    </row>
    <row r="104" spans="1:11" ht="17.45" customHeight="1" x14ac:dyDescent="0.25">
      <c r="A104" s="14" t="s">
        <v>96</v>
      </c>
      <c r="B104" s="68">
        <v>97983684.909999996</v>
      </c>
      <c r="C104" s="23">
        <v>128846269.88</v>
      </c>
      <c r="D104" s="101">
        <f t="shared" si="5"/>
        <v>131.49767739225965</v>
      </c>
    </row>
    <row r="105" spans="1:11" x14ac:dyDescent="0.25">
      <c r="A105" s="104" t="s">
        <v>108</v>
      </c>
      <c r="B105" s="75">
        <f t="shared" ref="B105" si="8">B106+B107</f>
        <v>0</v>
      </c>
      <c r="C105" s="23">
        <f>C106+C107</f>
        <v>147587458.94999999</v>
      </c>
      <c r="D105" s="101">
        <v>0</v>
      </c>
    </row>
    <row r="106" spans="1:11" x14ac:dyDescent="0.25">
      <c r="A106" s="14" t="s">
        <v>93</v>
      </c>
      <c r="B106" s="68"/>
      <c r="C106" s="23">
        <v>135895645</v>
      </c>
      <c r="D106" s="101">
        <v>0</v>
      </c>
    </row>
    <row r="107" spans="1:11" ht="16.5" thickBot="1" x14ac:dyDescent="0.3">
      <c r="A107" s="19" t="s">
        <v>94</v>
      </c>
      <c r="B107" s="76"/>
      <c r="C107" s="66">
        <v>11691813.949999999</v>
      </c>
      <c r="D107" s="102">
        <v>0</v>
      </c>
    </row>
    <row r="108" spans="1:11" s="8" customFormat="1" ht="25.5" hidden="1" customHeight="1" thickBot="1" x14ac:dyDescent="0.3">
      <c r="A108" s="29" t="s">
        <v>95</v>
      </c>
      <c r="B108" s="63">
        <f>B44-B42-(B94-68652920.03-19366292.96)</f>
        <v>-38052488.199999809</v>
      </c>
      <c r="C108" s="63">
        <f>C44-C42-(C94-33096869.2)</f>
        <v>53750041.989998817</v>
      </c>
      <c r="D108" s="9">
        <f t="shared" si="5"/>
        <v>-141.25237148092481</v>
      </c>
    </row>
    <row r="109" spans="1:11" s="8" customFormat="1" ht="23.25" customHeight="1" x14ac:dyDescent="0.25">
      <c r="A109" s="6"/>
      <c r="B109" s="25"/>
      <c r="C109" s="25"/>
      <c r="D109" s="7"/>
    </row>
    <row r="110" spans="1:11" x14ac:dyDescent="0.25">
      <c r="A110" s="2"/>
      <c r="B110" s="22"/>
      <c r="C110" s="22"/>
      <c r="D110" s="2"/>
    </row>
  </sheetData>
  <mergeCells count="1">
    <mergeCell ref="A1:D1"/>
  </mergeCells>
  <pageMargins left="1.1811023622047245" right="0.19685039370078741" top="0.62992125984251968" bottom="0.11811023622047245" header="0.31496062992125984" footer="0.23622047244094491"/>
  <pageSetup paperSize="9" scale="69" fitToHeight="2" orientation="portrait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2024-01-18T05:40:05Z</dcterms:modified>
</cp:coreProperties>
</file>