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D159" i="1" l="1"/>
  <c r="D205" i="1"/>
  <c r="O227" i="1"/>
  <c r="J145" i="1"/>
  <c r="Y133" i="1"/>
  <c r="K153" i="1"/>
  <c r="K204" i="1"/>
  <c r="F133" i="1"/>
  <c r="G133" i="1"/>
  <c r="H133" i="1"/>
  <c r="I133" i="1"/>
  <c r="J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E133" i="1"/>
  <c r="D160" i="1" l="1"/>
  <c r="D161" i="1"/>
  <c r="D162" i="1"/>
  <c r="D16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B159" i="1"/>
  <c r="X159" i="1" l="1"/>
  <c r="J170" i="1"/>
  <c r="B173" i="1" l="1"/>
  <c r="B155" i="1"/>
  <c r="Q103" i="1" l="1"/>
  <c r="Q104" i="1"/>
  <c r="Q105" i="1"/>
  <c r="G170" i="1" l="1"/>
  <c r="N155" i="1" l="1"/>
  <c r="X170" i="1"/>
  <c r="B205" i="1"/>
  <c r="D140" i="1" l="1"/>
  <c r="D141" i="1"/>
  <c r="D142" i="1"/>
  <c r="B145" i="1"/>
  <c r="D203" i="1" l="1"/>
  <c r="E103" i="1" l="1"/>
  <c r="E104" i="1" s="1"/>
  <c r="F103" i="1"/>
  <c r="F104" i="1" s="1"/>
  <c r="H170" i="1" l="1"/>
  <c r="H173" i="1"/>
  <c r="J173" i="1" l="1"/>
  <c r="J128" i="1"/>
  <c r="D208" i="1"/>
  <c r="D209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D131" i="1" l="1"/>
  <c r="X190" i="1" l="1"/>
  <c r="M173" i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B129" i="1" l="1"/>
  <c r="B128" i="1"/>
  <c r="B127" i="1"/>
  <c r="B126" i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J126" i="1"/>
  <c r="H128" i="1" l="1"/>
  <c r="C157" i="1" l="1"/>
  <c r="D157" i="1" s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C145" i="1" l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6" i="1" l="1"/>
  <c r="F127" i="1"/>
  <c r="C158" i="1" l="1"/>
  <c r="D158" i="1" s="1"/>
  <c r="C160" i="1"/>
  <c r="C161" i="1"/>
  <c r="C162" i="1"/>
  <c r="C168" i="1"/>
  <c r="C169" i="1"/>
  <c r="C171" i="1"/>
  <c r="D171" i="1" s="1"/>
  <c r="C172" i="1"/>
  <c r="D172" i="1" s="1"/>
  <c r="C174" i="1"/>
  <c r="C175" i="1"/>
  <c r="C177" i="1"/>
  <c r="C178" i="1"/>
  <c r="C180" i="1"/>
  <c r="C181" i="1"/>
  <c r="C183" i="1"/>
  <c r="C184" i="1"/>
  <c r="C186" i="1"/>
  <c r="C187" i="1"/>
  <c r="C188" i="1"/>
  <c r="C189" i="1"/>
  <c r="C191" i="1"/>
  <c r="D191" i="1" s="1"/>
  <c r="C192" i="1"/>
  <c r="D192" i="1" s="1"/>
  <c r="O126" i="1"/>
  <c r="V129" i="1"/>
  <c r="V126" i="1"/>
  <c r="C170" i="1" l="1"/>
  <c r="H129" i="1"/>
  <c r="L127" i="1" l="1"/>
  <c r="L126" i="1"/>
  <c r="X129" i="1" l="1"/>
  <c r="C115" i="1"/>
  <c r="D115" i="1" s="1"/>
  <c r="H127" i="1" l="1"/>
  <c r="U126" i="1" l="1"/>
  <c r="U127" i="1"/>
  <c r="I127" i="1"/>
  <c r="I126" i="1"/>
  <c r="T126" i="1"/>
  <c r="G129" i="1" l="1"/>
  <c r="G127" i="1"/>
  <c r="G126" i="1"/>
  <c r="P227" i="1" l="1"/>
  <c r="H126" i="1" l="1"/>
  <c r="M127" i="1" l="1"/>
  <c r="M126" i="1"/>
  <c r="S227" i="1" l="1"/>
  <c r="E127" i="1" l="1"/>
  <c r="E126" i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6" i="1"/>
  <c r="D116" i="1" s="1"/>
  <c r="C117" i="1"/>
  <c r="C118" i="1"/>
  <c r="D118" i="1" s="1"/>
  <c r="C119" i="1"/>
  <c r="D119" i="1" s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26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85" i="1" l="1"/>
  <c r="V138" i="1" l="1"/>
  <c r="T137" i="1" l="1"/>
  <c r="T138" i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Q165" i="1" l="1"/>
  <c r="E164" i="1"/>
  <c r="N176" i="1" l="1"/>
  <c r="H138" i="1"/>
  <c r="O103" i="1" l="1"/>
  <c r="Q163" i="1"/>
  <c r="V103" i="1" l="1"/>
  <c r="J185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E149" i="1" l="1"/>
  <c r="E105" i="1" l="1"/>
  <c r="E156" i="1"/>
  <c r="W138" i="1"/>
  <c r="E165" i="1" l="1"/>
  <c r="E167" i="1"/>
  <c r="E185" i="1"/>
  <c r="Y164" i="1" l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F167" i="1" l="1"/>
  <c r="X164" i="1"/>
  <c r="X167" i="1" s="1"/>
  <c r="Q164" i="1" l="1"/>
  <c r="Q167" i="1" s="1"/>
  <c r="R105" i="1"/>
  <c r="M105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4" i="1" l="1"/>
  <c r="D164" i="1" s="1"/>
  <c r="C165" i="1"/>
  <c r="D165" i="1" s="1"/>
  <c r="P167" i="1"/>
  <c r="C167" i="1" s="1"/>
  <c r="D167" i="1" s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E166" i="1" l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D166" i="1" s="1"/>
  <c r="T103" i="1" l="1"/>
  <c r="T105" i="1" s="1"/>
  <c r="S176" i="1" l="1"/>
  <c r="T199" i="1" l="1"/>
  <c r="O199" i="1" l="1"/>
  <c r="G182" i="1" l="1"/>
  <c r="T176" i="1" l="1"/>
  <c r="G130" i="1" l="1"/>
  <c r="X130" i="1"/>
  <c r="C207" i="1" l="1"/>
  <c r="D207" i="1" s="1"/>
  <c r="C206" i="1"/>
  <c r="D206" i="1" s="1"/>
  <c r="R199" i="1" l="1"/>
  <c r="S199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U176" i="1"/>
  <c r="C176" i="1" s="1"/>
  <c r="D103" i="1" l="1"/>
  <c r="C104" i="1"/>
  <c r="C105" i="1"/>
  <c r="D105" i="1" s="1"/>
  <c r="H199" i="1" l="1"/>
  <c r="B199" i="1" l="1"/>
  <c r="C198" i="1" l="1"/>
  <c r="D198" i="1" s="1"/>
  <c r="C197" i="1"/>
  <c r="D197" i="1" s="1"/>
  <c r="C199" i="1" l="1"/>
  <c r="D199" i="1" s="1"/>
  <c r="W199" i="1" l="1"/>
  <c r="Q179" i="1" l="1"/>
  <c r="C179" i="1" s="1"/>
  <c r="C190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C208" i="1"/>
  <c r="S205" i="1"/>
  <c r="K205" i="1"/>
  <c r="C204" i="1"/>
  <c r="D204" i="1" s="1"/>
  <c r="C202" i="1"/>
  <c r="C200" i="1"/>
  <c r="D200" i="1" s="1"/>
  <c r="X185" i="1"/>
  <c r="C185" i="1" s="1"/>
  <c r="U182" i="1"/>
  <c r="C182" i="1" s="1"/>
  <c r="B182" i="1"/>
  <c r="B179" i="1"/>
  <c r="I173" i="1"/>
  <c r="C173" i="1" s="1"/>
  <c r="D173" i="1" s="1"/>
  <c r="C159" i="1"/>
  <c r="Y154" i="1"/>
  <c r="X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D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20" i="1" l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<sst xmlns="http://schemas.openxmlformats.org/spreadsheetml/2006/main" count="275" uniqueCount="219">
  <si>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</si>
  <si>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</si>
  <si>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</si>
  <si>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</si>
  <si>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</si>
  <si>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</si>
  <si>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</si>
  <si>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</si>
  <si>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</si>
  <si>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</si>
  <si>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</si>
  <si>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</si>
  <si>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</si>
  <si>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</si>
  <si>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</si>
  <si>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</si>
  <si>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</si>
  <si>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</si>
  <si>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</si>
  <si>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</si>
  <si>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</si>
  <si>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</si>
  <si>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</si>
  <si>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</si>
  <si>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</si>
  <si>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</si>
  <si>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</si>
  <si>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</si>
  <si>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</si>
  <si>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</si>
  <si>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</si>
  <si>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</si>
  <si>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</si>
  <si>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</si>
  <si>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</si>
  <si>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</si>
  <si>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</si>
  <si>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</si>
  <si>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</si>
  <si>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</si>
  <si>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</si>
  <si>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</si>
  <si>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</si>
  <si>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</si>
  <si>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</si>
  <si>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</si>
  <si>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</si>
  <si>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</si>
  <si>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</si>
  <si>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</si>
  <si>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</si>
  <si>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</si>
  <si>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</si>
  <si>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</si>
  <si>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</si>
  <si>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</si>
  <si>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</si>
  <si>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</si>
  <si>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</si>
  <si>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</si>
  <si>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</si>
  <si>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</si>
  <si>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</si>
  <si>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</si>
  <si>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</si>
  <si>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</si>
  <si>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</si>
  <si>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</si>
  <si>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</si>
  <si>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</si>
  <si>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</si>
  <si>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</si>
  <si>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</si>
  <si>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</si>
  <si>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</si>
  <si>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</si>
  <si>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</si>
  <si>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</si>
  <si>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</si>
  <si>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</si>
  <si>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</si>
  <si>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</si>
  <si>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</si>
  <si>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</si>
  <si>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</si>
  <si>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</si>
  <si>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</si>
  <si>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</si>
  <si>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</si>
  <si>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</si>
  <si>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</si>
  <si>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</si>
  <si>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</si>
  <si>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</si>
  <si>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</si>
  <si>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</si>
  <si>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</si>
  <si>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</si>
  <si>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</si>
  <si>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</si>
  <si>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</si>
  <si>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</si>
  <si>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</si>
  <si>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</si>
  <si>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</si>
  <si>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</si>
  <si>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</si>
  <si>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</si>
  <si>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</si>
  <si>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</si>
  <si>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</si>
  <si>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</si>
  <si>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</si>
  <si>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</si>
  <si>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</si>
  <si>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</si>
  <si>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</si>
  <si>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</si>
  <si>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</si>
  <si>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</si>
  <si>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</si>
  <si>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</si>
  <si>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</si>
  <si>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</si>
  <si>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</si>
  <si>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</si>
  <si>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</si>
  <si>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</si>
  <si>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</si>
  <si>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</si>
  <si>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</si>
  <si>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</si>
  <si>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</si>
  <si>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</si>
  <si>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</si>
  <si>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</si>
  <si>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</si>
  <si>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</si>
  <si>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</si>
  <si>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</si>
  <si>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</si>
  <si>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</si>
  <si>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</si>
  <si>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</si>
  <si>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</si>
  <si>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</si>
  <si>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</si>
  <si>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</si>
  <si>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</si>
  <si>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</si>
  <si>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</si>
  <si>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</si>
  <si>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</si>
  <si>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</si>
  <si>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</si>
  <si>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</si>
  <si>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</si>
  <si>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</si>
  <si>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</si>
  <si>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</si>
  <si>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</si>
  <si>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</si>
  <si>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</si>
  <si>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</si>
  <si>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</si>
  <si>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</si>
  <si>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</si>
  <si>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</si>
  <si>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</si>
  <si>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</si>
  <si>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</si>
  <si>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</si>
  <si>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</si>
  <si>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</si>
  <si>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</si>
  <si>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</si>
  <si>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</si>
  <si>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</si>
  <si>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</si>
  <si>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</si>
  <si>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</si>
  <si>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</si>
  <si>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</si>
  <si>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</si>
  <si>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</si>
  <si>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</si>
  <si>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</si>
  <si>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</si>
  <si>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</si>
  <si>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</si>
  <si>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</si>
  <si>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</si>
  <si>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</si>
  <si>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</si>
  <si>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</si>
  <si>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</si>
  <si>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</si>
  <si>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</si>
  <si>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</si>
  <si>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</si>
  <si>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</si>
  <si>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</si>
  <si>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</si>
  <si>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</si>
  <si>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</si>
  <si>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</si>
  <si>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</si>
  <si>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</si>
  <si>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</si>
  <si>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</si>
  <si>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</si>
  <si>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</si>
  <si>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</si>
  <si>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</si>
  <si>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</si>
  <si>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</si>
  <si>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</si>
  <si>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</si>
  <si>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14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</si>
</sst>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77" t="s">
        <v>218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78" t="s">
        <v>3</v>
      </c>
      <c r="B4" s="181" t="s">
        <v>210</v>
      </c>
      <c r="C4" s="174" t="s">
        <v>211</v>
      </c>
      <c r="D4" s="174" t="s">
        <v>212</v>
      </c>
      <c r="E4" s="184" t="s">
        <v>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  <c r="Z4" s="2" t="s">
        <v>0</v>
      </c>
    </row>
    <row r="5" spans="1:26" s="2" customFormat="1" ht="87" customHeight="1" x14ac:dyDescent="0.25">
      <c r="A5" s="179"/>
      <c r="B5" s="182"/>
      <c r="C5" s="175"/>
      <c r="D5" s="175"/>
      <c r="E5" s="170" t="s">
        <v>5</v>
      </c>
      <c r="F5" s="170" t="s">
        <v>6</v>
      </c>
      <c r="G5" s="170" t="s">
        <v>7</v>
      </c>
      <c r="H5" s="170" t="s">
        <v>8</v>
      </c>
      <c r="I5" s="170" t="s">
        <v>9</v>
      </c>
      <c r="J5" s="170" t="s">
        <v>10</v>
      </c>
      <c r="K5" s="170" t="s">
        <v>11</v>
      </c>
      <c r="L5" s="172" t="s">
        <v>12</v>
      </c>
      <c r="M5" s="170" t="s">
        <v>13</v>
      </c>
      <c r="N5" s="170" t="s">
        <v>14</v>
      </c>
      <c r="O5" s="170" t="s">
        <v>15</v>
      </c>
      <c r="P5" s="170" t="s">
        <v>16</v>
      </c>
      <c r="Q5" s="170" t="s">
        <v>17</v>
      </c>
      <c r="R5" s="170" t="s">
        <v>18</v>
      </c>
      <c r="S5" s="170" t="s">
        <v>19</v>
      </c>
      <c r="T5" s="170" t="s">
        <v>20</v>
      </c>
      <c r="U5" s="170" t="s">
        <v>21</v>
      </c>
      <c r="V5" s="170" t="s">
        <v>22</v>
      </c>
      <c r="W5" s="170" t="s">
        <v>23</v>
      </c>
      <c r="X5" s="170" t="s">
        <v>24</v>
      </c>
      <c r="Y5" s="170" t="s">
        <v>25</v>
      </c>
    </row>
    <row r="6" spans="1:26" s="2" customFormat="1" ht="69.75" customHeight="1" thickBot="1" x14ac:dyDescent="0.3">
      <c r="A6" s="180"/>
      <c r="B6" s="183"/>
      <c r="C6" s="176"/>
      <c r="D6" s="176"/>
      <c r="E6" s="171"/>
      <c r="F6" s="171"/>
      <c r="G6" s="171"/>
      <c r="H6" s="171"/>
      <c r="I6" s="171"/>
      <c r="J6" s="171"/>
      <c r="K6" s="171"/>
      <c r="L6" s="173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0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458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458</v>
      </c>
      <c r="R100" s="9"/>
      <c r="S100" s="9"/>
      <c r="T100" s="9"/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9" customFormat="1" ht="30" customHeight="1" collapsed="1" x14ac:dyDescent="0.2">
      <c r="A102" s="124" t="s">
        <v>91</v>
      </c>
      <c r="B102" s="103">
        <v>77103</v>
      </c>
      <c r="C102" s="22">
        <f t="shared" si="23"/>
        <v>150911.20000000001</v>
      </c>
      <c r="D102" s="14">
        <f t="shared" si="14"/>
        <v>1.9572675511977486</v>
      </c>
      <c r="E102" s="88">
        <v>11395</v>
      </c>
      <c r="F102" s="88">
        <v>4448</v>
      </c>
      <c r="G102" s="88">
        <v>12657</v>
      </c>
      <c r="H102" s="88">
        <v>8302</v>
      </c>
      <c r="I102" s="88">
        <v>4073</v>
      </c>
      <c r="J102" s="88">
        <v>12647</v>
      </c>
      <c r="K102" s="88">
        <v>3828</v>
      </c>
      <c r="L102" s="88">
        <v>8840</v>
      </c>
      <c r="M102" s="88">
        <v>6827.9</v>
      </c>
      <c r="N102" s="88">
        <v>2043</v>
      </c>
      <c r="O102" s="88">
        <v>3518</v>
      </c>
      <c r="P102" s="88">
        <v>6884</v>
      </c>
      <c r="Q102" s="88">
        <v>6195</v>
      </c>
      <c r="R102" s="88">
        <v>8522</v>
      </c>
      <c r="S102" s="88">
        <v>8356</v>
      </c>
      <c r="T102" s="88">
        <v>4675.3</v>
      </c>
      <c r="U102" s="88">
        <v>6845</v>
      </c>
      <c r="V102" s="88">
        <v>1644</v>
      </c>
      <c r="W102" s="88">
        <v>5924</v>
      </c>
      <c r="X102" s="88">
        <v>18037</v>
      </c>
      <c r="Y102" s="88">
        <v>5250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297300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15015</v>
      </c>
      <c r="Q103" s="88">
        <f>Q101-Q99-Q100</f>
        <v>16341</v>
      </c>
      <c r="R103" s="88">
        <v>17176</v>
      </c>
      <c r="S103" s="88">
        <f t="shared" si="25"/>
        <v>18065</v>
      </c>
      <c r="T103" s="88">
        <f>T101-T100</f>
        <v>12834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</f>
        <v>11698</v>
      </c>
    </row>
    <row r="104" spans="1:26" s="11" customFormat="1" ht="30" customHeight="1" x14ac:dyDescent="0.2">
      <c r="A104" s="12" t="s">
        <v>172</v>
      </c>
      <c r="B104" s="26">
        <v>0.25700000000000001</v>
      </c>
      <c r="C104" s="166">
        <f>C102/C103</f>
        <v>0.50760578540195089</v>
      </c>
      <c r="D104" s="14">
        <f t="shared" si="14"/>
        <v>1.9751197875562292</v>
      </c>
      <c r="E104" s="27">
        <f>E102/E103</f>
        <v>0.42124135891464271</v>
      </c>
      <c r="F104" s="27">
        <f>F102/F103</f>
        <v>0.51769087523277468</v>
      </c>
      <c r="G104" s="27">
        <f t="shared" ref="G104:Y104" si="26">G102/G103</f>
        <v>0.76210260115606931</v>
      </c>
      <c r="H104" s="27">
        <f t="shared" si="26"/>
        <v>0.4390269698572184</v>
      </c>
      <c r="I104" s="27">
        <f t="shared" si="26"/>
        <v>0.43861727331466727</v>
      </c>
      <c r="J104" s="27">
        <f t="shared" si="26"/>
        <v>0.6269270807514995</v>
      </c>
      <c r="K104" s="27">
        <f t="shared" si="26"/>
        <v>0.41663038746190684</v>
      </c>
      <c r="L104" s="27">
        <f t="shared" si="26"/>
        <v>0.6292262794504947</v>
      </c>
      <c r="M104" s="27">
        <f>M102/M103</f>
        <v>0.47079224987933527</v>
      </c>
      <c r="N104" s="27">
        <f t="shared" si="26"/>
        <v>0.4096651293362743</v>
      </c>
      <c r="O104" s="27">
        <f t="shared" si="26"/>
        <v>0.40562665744263809</v>
      </c>
      <c r="P104" s="27">
        <f t="shared" si="26"/>
        <v>0.45847485847485847</v>
      </c>
      <c r="Q104" s="27">
        <f>Q102/Q103</f>
        <v>0.37910776574261063</v>
      </c>
      <c r="R104" s="27">
        <f t="shared" si="26"/>
        <v>0.49615742897065673</v>
      </c>
      <c r="S104" s="27">
        <f t="shared" si="26"/>
        <v>0.46255189593135898</v>
      </c>
      <c r="T104" s="27">
        <f t="shared" si="26"/>
        <v>0.3642901667445847</v>
      </c>
      <c r="U104" s="27">
        <f t="shared" si="26"/>
        <v>0.684294711586524</v>
      </c>
      <c r="V104" s="27">
        <f t="shared" si="26"/>
        <v>0.3114816218264494</v>
      </c>
      <c r="W104" s="27">
        <f t="shared" si="26"/>
        <v>0.38310806441182177</v>
      </c>
      <c r="X104" s="27">
        <f>X102/X103</f>
        <v>0.77058144999359168</v>
      </c>
      <c r="Y104" s="27">
        <f t="shared" si="26"/>
        <v>0.4487946657548299</v>
      </c>
    </row>
    <row r="105" spans="1:26" s="82" customFormat="1" ht="31.9" hidden="1" customHeight="1" x14ac:dyDescent="0.2">
      <c r="A105" s="80" t="s">
        <v>96</v>
      </c>
      <c r="B105" s="83">
        <f>B101-B102</f>
        <v>226124</v>
      </c>
      <c r="C105" s="22">
        <f t="shared" si="23"/>
        <v>146388.79999999999</v>
      </c>
      <c r="D105" s="14">
        <f t="shared" si="14"/>
        <v>0.64738285188657541</v>
      </c>
      <c r="E105" s="117">
        <f>E103-E102</f>
        <v>15656</v>
      </c>
      <c r="F105" s="117">
        <f t="shared" ref="F105:L105" si="27">F103-F102</f>
        <v>4144</v>
      </c>
      <c r="G105" s="117">
        <f t="shared" si="27"/>
        <v>3951</v>
      </c>
      <c r="H105" s="117">
        <f>H103-H102</f>
        <v>10608</v>
      </c>
      <c r="I105" s="117">
        <f>I103-I102</f>
        <v>5213</v>
      </c>
      <c r="J105" s="117">
        <f t="shared" si="27"/>
        <v>7526</v>
      </c>
      <c r="K105" s="117">
        <f t="shared" si="27"/>
        <v>5360</v>
      </c>
      <c r="L105" s="117">
        <f t="shared" si="27"/>
        <v>5209</v>
      </c>
      <c r="M105" s="117">
        <f>M103-M102</f>
        <v>7675.1</v>
      </c>
      <c r="N105" s="117">
        <f>N103-N102</f>
        <v>2944</v>
      </c>
      <c r="O105" s="117">
        <f t="shared" ref="O105:Y105" si="28">O103-O102</f>
        <v>5155</v>
      </c>
      <c r="P105" s="117">
        <f t="shared" si="28"/>
        <v>8131</v>
      </c>
      <c r="Q105" s="117">
        <f>Q103-Q102</f>
        <v>10146</v>
      </c>
      <c r="R105" s="117">
        <f t="shared" si="28"/>
        <v>8654</v>
      </c>
      <c r="S105" s="117">
        <f t="shared" si="28"/>
        <v>9709</v>
      </c>
      <c r="T105" s="117">
        <f t="shared" si="28"/>
        <v>8158.7</v>
      </c>
      <c r="U105" s="117">
        <f t="shared" si="28"/>
        <v>3158</v>
      </c>
      <c r="V105" s="117">
        <f t="shared" si="28"/>
        <v>3634</v>
      </c>
      <c r="W105" s="117">
        <f>W103-W102</f>
        <v>9539</v>
      </c>
      <c r="X105" s="117">
        <f t="shared" si="28"/>
        <v>5370</v>
      </c>
      <c r="Y105" s="117">
        <f t="shared" si="28"/>
        <v>6448</v>
      </c>
      <c r="Z105" s="120"/>
    </row>
    <row r="106" spans="1:26" s="11" customFormat="1" ht="30" customHeight="1" x14ac:dyDescent="0.2">
      <c r="A106" s="10" t="s">
        <v>92</v>
      </c>
      <c r="B106" s="88">
        <v>53390</v>
      </c>
      <c r="C106" s="88">
        <f t="shared" si="23"/>
        <v>78388.399999999994</v>
      </c>
      <c r="D106" s="14">
        <f t="shared" si="14"/>
        <v>1.4682225135793219</v>
      </c>
      <c r="E106" s="9">
        <v>10100</v>
      </c>
      <c r="F106" s="9">
        <v>1910</v>
      </c>
      <c r="G106" s="9">
        <v>4954</v>
      </c>
      <c r="H106" s="9">
        <v>4030</v>
      </c>
      <c r="I106" s="9">
        <v>1548</v>
      </c>
      <c r="J106" s="9">
        <v>6451</v>
      </c>
      <c r="K106" s="9">
        <v>1071</v>
      </c>
      <c r="L106" s="9">
        <v>2900</v>
      </c>
      <c r="M106" s="9">
        <v>3649.9</v>
      </c>
      <c r="N106" s="9">
        <v>1103.5</v>
      </c>
      <c r="O106" s="9">
        <v>1070</v>
      </c>
      <c r="P106" s="9">
        <v>4217</v>
      </c>
      <c r="Q106" s="9">
        <v>4701</v>
      </c>
      <c r="R106" s="9">
        <v>6091</v>
      </c>
      <c r="S106" s="9">
        <v>5276</v>
      </c>
      <c r="T106" s="9">
        <v>2218</v>
      </c>
      <c r="U106" s="9">
        <v>2543</v>
      </c>
      <c r="V106" s="9">
        <v>833</v>
      </c>
      <c r="W106" s="9">
        <v>3846</v>
      </c>
      <c r="X106" s="9">
        <v>8196</v>
      </c>
      <c r="Y106" s="9">
        <v>1680</v>
      </c>
    </row>
    <row r="107" spans="1:26" s="11" customFormat="1" ht="30" customHeight="1" x14ac:dyDescent="0.2">
      <c r="A107" s="10" t="s">
        <v>93</v>
      </c>
      <c r="B107" s="88">
        <v>7026</v>
      </c>
      <c r="C107" s="88">
        <f t="shared" si="23"/>
        <v>7060</v>
      </c>
      <c r="D107" s="14">
        <f t="shared" si="14"/>
        <v>1.0048391688015941</v>
      </c>
      <c r="E107" s="9">
        <v>315</v>
      </c>
      <c r="F107" s="9">
        <v>278</v>
      </c>
      <c r="G107" s="9"/>
      <c r="H107" s="9">
        <v>351</v>
      </c>
      <c r="I107" s="9">
        <v>50</v>
      </c>
      <c r="J107" s="9">
        <v>750</v>
      </c>
      <c r="K107" s="9">
        <v>985</v>
      </c>
      <c r="L107" s="9"/>
      <c r="M107" s="9">
        <v>83</v>
      </c>
      <c r="N107" s="9"/>
      <c r="O107" s="9">
        <v>604</v>
      </c>
      <c r="P107" s="9">
        <v>104</v>
      </c>
      <c r="Q107" s="9"/>
      <c r="R107" s="9">
        <v>330</v>
      </c>
      <c r="S107" s="9">
        <v>243</v>
      </c>
      <c r="T107" s="9">
        <v>27</v>
      </c>
      <c r="U107" s="9"/>
      <c r="V107" s="9"/>
      <c r="W107" s="9">
        <v>1050</v>
      </c>
      <c r="X107" s="9">
        <v>940</v>
      </c>
      <c r="Y107" s="9">
        <v>950</v>
      </c>
    </row>
    <row r="108" spans="1:26" s="11" customFormat="1" ht="30" customHeight="1" x14ac:dyDescent="0.2">
      <c r="A108" s="10" t="s">
        <v>94</v>
      </c>
      <c r="B108" s="88">
        <v>10384</v>
      </c>
      <c r="C108" s="88">
        <f t="shared" si="23"/>
        <v>43010</v>
      </c>
      <c r="D108" s="14">
        <f t="shared" si="14"/>
        <v>4.1419491525423728</v>
      </c>
      <c r="E108" s="9">
        <v>550</v>
      </c>
      <c r="F108" s="9">
        <v>1774</v>
      </c>
      <c r="G108" s="9">
        <v>6100</v>
      </c>
      <c r="H108" s="9">
        <v>3459</v>
      </c>
      <c r="I108" s="9">
        <v>1785</v>
      </c>
      <c r="J108" s="9">
        <v>3716</v>
      </c>
      <c r="K108" s="9">
        <v>1116</v>
      </c>
      <c r="L108" s="9"/>
      <c r="M108" s="9">
        <v>1147</v>
      </c>
      <c r="N108" s="9">
        <v>855</v>
      </c>
      <c r="O108" s="9">
        <v>1419</v>
      </c>
      <c r="P108" s="9">
        <v>1740</v>
      </c>
      <c r="Q108" s="9">
        <v>671</v>
      </c>
      <c r="R108" s="9">
        <v>1580</v>
      </c>
      <c r="S108" s="9">
        <v>2134</v>
      </c>
      <c r="T108" s="9">
        <v>1298</v>
      </c>
      <c r="U108" s="9">
        <v>3355</v>
      </c>
      <c r="V108" s="9">
        <v>661</v>
      </c>
      <c r="W108" s="9">
        <v>728</v>
      </c>
      <c r="X108" s="9">
        <v>6612</v>
      </c>
      <c r="Y108" s="9">
        <v>2310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75753</v>
      </c>
      <c r="C111" s="22">
        <f t="shared" si="23"/>
        <v>150805.20000000001</v>
      </c>
      <c r="D111" s="14">
        <f t="shared" si="29"/>
        <v>1.9907488812324265</v>
      </c>
      <c r="E111" s="88">
        <v>11395</v>
      </c>
      <c r="F111" s="88">
        <v>4448</v>
      </c>
      <c r="G111" s="88">
        <v>12657</v>
      </c>
      <c r="H111" s="88">
        <v>8302</v>
      </c>
      <c r="I111" s="88">
        <v>4073</v>
      </c>
      <c r="J111" s="88">
        <v>12647</v>
      </c>
      <c r="K111" s="88">
        <v>3828</v>
      </c>
      <c r="L111" s="88">
        <v>8840</v>
      </c>
      <c r="M111" s="88">
        <v>6827.9</v>
      </c>
      <c r="N111" s="88">
        <v>2043</v>
      </c>
      <c r="O111" s="88">
        <v>3518</v>
      </c>
      <c r="P111" s="88">
        <v>6884</v>
      </c>
      <c r="Q111" s="88">
        <v>6195</v>
      </c>
      <c r="R111" s="88">
        <v>8522</v>
      </c>
      <c r="S111" s="88">
        <v>8356</v>
      </c>
      <c r="T111" s="88">
        <v>4675.3</v>
      </c>
      <c r="U111" s="88">
        <v>6845</v>
      </c>
      <c r="V111" s="88">
        <v>1644</v>
      </c>
      <c r="W111" s="88">
        <v>5924</v>
      </c>
      <c r="X111" s="88">
        <v>17931</v>
      </c>
      <c r="Y111" s="88">
        <v>5250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0.24982274005942742</v>
      </c>
      <c r="C112" s="22">
        <f t="shared" si="23"/>
        <v>11.931541994487485</v>
      </c>
      <c r="D112" s="14">
        <f t="shared" si="29"/>
        <v>47.760031739501493</v>
      </c>
      <c r="E112" s="27">
        <f t="shared" ref="E112" si="30">E111/E101</f>
        <v>0.42124135891464271</v>
      </c>
      <c r="F112" s="27">
        <f>F111/F101</f>
        <v>0.51769087523277468</v>
      </c>
      <c r="G112" s="27">
        <f t="shared" ref="G112:Y112" si="31">G111/G101</f>
        <v>0.76210260115606931</v>
      </c>
      <c r="H112" s="27">
        <f t="shared" si="31"/>
        <v>0.46019955654101996</v>
      </c>
      <c r="I112" s="27">
        <f t="shared" si="31"/>
        <v>0.43861727331466727</v>
      </c>
      <c r="J112" s="27">
        <f t="shared" si="31"/>
        <v>0.6269270807514995</v>
      </c>
      <c r="K112" s="27">
        <f t="shared" si="31"/>
        <v>0.41663038746190684</v>
      </c>
      <c r="L112" s="27">
        <f t="shared" si="31"/>
        <v>0.6292262794504947</v>
      </c>
      <c r="M112" s="27">
        <f>M103/M102</f>
        <v>2.1240791458574382</v>
      </c>
      <c r="N112" s="27">
        <f>N111/N101</f>
        <v>0.4096651293362743</v>
      </c>
      <c r="O112" s="27">
        <f t="shared" si="31"/>
        <v>0.40562665744263809</v>
      </c>
      <c r="P112" s="27">
        <f t="shared" si="31"/>
        <v>0.45847485847485847</v>
      </c>
      <c r="Q112" s="27">
        <f t="shared" si="31"/>
        <v>0.36877195071135188</v>
      </c>
      <c r="R112" s="27">
        <f t="shared" si="31"/>
        <v>0.47171482342521864</v>
      </c>
      <c r="S112" s="27">
        <f t="shared" si="31"/>
        <v>0.46255189593135898</v>
      </c>
      <c r="T112" s="27">
        <f t="shared" si="31"/>
        <v>0.3642901667445847</v>
      </c>
      <c r="U112" s="27">
        <f t="shared" si="31"/>
        <v>0.684294711586524</v>
      </c>
      <c r="V112" s="27">
        <f t="shared" si="31"/>
        <v>0.3114816218264494</v>
      </c>
      <c r="W112" s="27">
        <f t="shared" si="31"/>
        <v>0.38310806441182177</v>
      </c>
      <c r="X112" s="27">
        <f t="shared" si="31"/>
        <v>0.76605289016106293</v>
      </c>
      <c r="Y112" s="27">
        <f t="shared" si="31"/>
        <v>0.4487946657548299</v>
      </c>
    </row>
    <row r="113" spans="1:25" s="11" customFormat="1" ht="30" customHeight="1" x14ac:dyDescent="0.2">
      <c r="A113" s="10" t="s">
        <v>193</v>
      </c>
      <c r="B113" s="88">
        <v>53869</v>
      </c>
      <c r="C113" s="88">
        <f t="shared" si="23"/>
        <v>78288.5</v>
      </c>
      <c r="D113" s="14">
        <f t="shared" si="29"/>
        <v>1.4533126659117488</v>
      </c>
      <c r="E113" s="9">
        <v>10100</v>
      </c>
      <c r="F113" s="9">
        <v>1910</v>
      </c>
      <c r="G113" s="9">
        <v>4954</v>
      </c>
      <c r="H113" s="9">
        <v>4030</v>
      </c>
      <c r="I113" s="9">
        <v>1548</v>
      </c>
      <c r="J113" s="9">
        <v>6451</v>
      </c>
      <c r="K113" s="9">
        <v>1071</v>
      </c>
      <c r="L113" s="9">
        <v>2900</v>
      </c>
      <c r="M113" s="9">
        <v>3650</v>
      </c>
      <c r="N113" s="9">
        <v>1103.5</v>
      </c>
      <c r="O113" s="9">
        <v>1070</v>
      </c>
      <c r="P113" s="9">
        <v>4217</v>
      </c>
      <c r="Q113" s="9">
        <v>4701</v>
      </c>
      <c r="R113" s="9">
        <v>6091</v>
      </c>
      <c r="S113" s="9">
        <v>5276</v>
      </c>
      <c r="T113" s="9">
        <v>2218</v>
      </c>
      <c r="U113" s="9">
        <v>2543</v>
      </c>
      <c r="V113" s="9">
        <v>833</v>
      </c>
      <c r="W113" s="9">
        <v>3846</v>
      </c>
      <c r="X113" s="9">
        <v>8096</v>
      </c>
      <c r="Y113" s="9">
        <v>1680</v>
      </c>
    </row>
    <row r="114" spans="1:25" s="11" customFormat="1" ht="30" customHeight="1" x14ac:dyDescent="0.2">
      <c r="A114" s="10" t="s">
        <v>93</v>
      </c>
      <c r="B114" s="88">
        <v>6949</v>
      </c>
      <c r="C114" s="88">
        <f t="shared" si="23"/>
        <v>6980</v>
      </c>
      <c r="D114" s="14">
        <f t="shared" si="29"/>
        <v>1.0044610735357606</v>
      </c>
      <c r="E114" s="9">
        <v>315</v>
      </c>
      <c r="F114" s="9">
        <v>278</v>
      </c>
      <c r="G114" s="9"/>
      <c r="H114" s="9">
        <v>271</v>
      </c>
      <c r="I114" s="9">
        <v>50</v>
      </c>
      <c r="J114" s="9">
        <v>750</v>
      </c>
      <c r="K114" s="9">
        <v>985</v>
      </c>
      <c r="L114" s="9"/>
      <c r="M114" s="9">
        <v>83</v>
      </c>
      <c r="N114" s="9"/>
      <c r="O114" s="9">
        <v>604</v>
      </c>
      <c r="P114" s="9">
        <v>104</v>
      </c>
      <c r="Q114" s="9"/>
      <c r="R114" s="9">
        <v>330</v>
      </c>
      <c r="S114" s="9">
        <v>243</v>
      </c>
      <c r="T114" s="9">
        <v>27</v>
      </c>
      <c r="U114" s="9"/>
      <c r="V114" s="9"/>
      <c r="W114" s="9">
        <v>1050</v>
      </c>
      <c r="X114" s="9">
        <v>940</v>
      </c>
      <c r="Y114" s="9">
        <v>950</v>
      </c>
    </row>
    <row r="115" spans="1:25" s="11" customFormat="1" ht="30" customHeight="1" x14ac:dyDescent="0.2">
      <c r="A115" s="10" t="s">
        <v>94</v>
      </c>
      <c r="B115" s="88">
        <v>10168</v>
      </c>
      <c r="C115" s="88">
        <f>SUM(E115:Y115)</f>
        <v>43004</v>
      </c>
      <c r="D115" s="14">
        <f t="shared" si="29"/>
        <v>4.2293469708890639</v>
      </c>
      <c r="E115" s="9">
        <v>550</v>
      </c>
      <c r="F115" s="9">
        <v>1774</v>
      </c>
      <c r="G115" s="9">
        <v>6100</v>
      </c>
      <c r="H115" s="9">
        <v>3459</v>
      </c>
      <c r="I115" s="9">
        <v>1785</v>
      </c>
      <c r="J115" s="9">
        <v>3716</v>
      </c>
      <c r="K115" s="9">
        <v>1116</v>
      </c>
      <c r="L115" s="9"/>
      <c r="M115" s="9">
        <v>1147</v>
      </c>
      <c r="N115" s="9">
        <v>855</v>
      </c>
      <c r="O115" s="9">
        <v>1419</v>
      </c>
      <c r="P115" s="9">
        <v>1740</v>
      </c>
      <c r="Q115" s="9">
        <v>671</v>
      </c>
      <c r="R115" s="9">
        <v>1580</v>
      </c>
      <c r="S115" s="9">
        <v>2134</v>
      </c>
      <c r="T115" s="9">
        <v>1298</v>
      </c>
      <c r="U115" s="9">
        <v>3355</v>
      </c>
      <c r="V115" s="9">
        <v>661</v>
      </c>
      <c r="W115" s="9">
        <v>728</v>
      </c>
      <c r="X115" s="9">
        <v>6606</v>
      </c>
      <c r="Y115" s="9">
        <v>2310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267340</v>
      </c>
      <c r="C119" s="22">
        <f t="shared" si="23"/>
        <v>513524.13</v>
      </c>
      <c r="D119" s="14">
        <f t="shared" si="29"/>
        <v>1.9208653026109075</v>
      </c>
      <c r="E119" s="88">
        <v>48999</v>
      </c>
      <c r="F119" s="88">
        <v>11584</v>
      </c>
      <c r="G119" s="88">
        <v>43657</v>
      </c>
      <c r="H119" s="88">
        <v>29178</v>
      </c>
      <c r="I119" s="88">
        <v>11573</v>
      </c>
      <c r="J119" s="88">
        <v>44023</v>
      </c>
      <c r="K119" s="88">
        <v>10934</v>
      </c>
      <c r="L119" s="88">
        <v>24164</v>
      </c>
      <c r="M119" s="88">
        <v>20192</v>
      </c>
      <c r="N119" s="88">
        <v>6258</v>
      </c>
      <c r="O119" s="88">
        <v>10555</v>
      </c>
      <c r="P119" s="88">
        <v>22927</v>
      </c>
      <c r="Q119" s="88">
        <v>20145</v>
      </c>
      <c r="R119" s="88">
        <v>30338</v>
      </c>
      <c r="S119" s="88">
        <v>35395</v>
      </c>
      <c r="T119" s="88">
        <v>14487</v>
      </c>
      <c r="U119" s="88">
        <v>23042.13</v>
      </c>
      <c r="V119" s="88">
        <v>4957</v>
      </c>
      <c r="W119" s="88">
        <v>22383</v>
      </c>
      <c r="X119" s="88">
        <v>62783</v>
      </c>
      <c r="Y119" s="88">
        <v>15950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196094</v>
      </c>
      <c r="C121" s="88">
        <f t="shared" si="23"/>
        <v>288467.99</v>
      </c>
      <c r="D121" s="14">
        <f t="shared" si="29"/>
        <v>1.4710699460462839</v>
      </c>
      <c r="E121" s="9">
        <v>44940</v>
      </c>
      <c r="F121" s="9">
        <v>4960</v>
      </c>
      <c r="G121" s="9">
        <v>17950</v>
      </c>
      <c r="H121" s="9">
        <v>14469</v>
      </c>
      <c r="I121" s="9">
        <v>4118</v>
      </c>
      <c r="J121" s="9">
        <v>23002</v>
      </c>
      <c r="K121" s="9">
        <v>4480</v>
      </c>
      <c r="L121" s="9">
        <v>7830</v>
      </c>
      <c r="M121" s="9">
        <v>11872</v>
      </c>
      <c r="N121" s="9">
        <v>3603</v>
      </c>
      <c r="O121" s="9">
        <v>3577</v>
      </c>
      <c r="P121" s="9">
        <v>14841</v>
      </c>
      <c r="Q121" s="9">
        <v>15352</v>
      </c>
      <c r="R121" s="9">
        <v>24497</v>
      </c>
      <c r="S121" s="9">
        <v>25203</v>
      </c>
      <c r="T121" s="9">
        <v>7453</v>
      </c>
      <c r="U121" s="9">
        <v>8845.99</v>
      </c>
      <c r="V121" s="9">
        <v>2481</v>
      </c>
      <c r="W121" s="9">
        <v>14366</v>
      </c>
      <c r="X121" s="9">
        <v>29368</v>
      </c>
      <c r="Y121" s="9">
        <v>5260</v>
      </c>
    </row>
    <row r="122" spans="1:25" s="11" customFormat="1" ht="30" customHeight="1" x14ac:dyDescent="0.2">
      <c r="A122" s="10" t="s">
        <v>93</v>
      </c>
      <c r="B122" s="24">
        <v>20639</v>
      </c>
      <c r="C122" s="88">
        <f t="shared" si="23"/>
        <v>22865</v>
      </c>
      <c r="D122" s="14">
        <f t="shared" si="29"/>
        <v>1.1078540626968361</v>
      </c>
      <c r="E122" s="9">
        <v>945</v>
      </c>
      <c r="F122" s="9">
        <v>695</v>
      </c>
      <c r="G122" s="9"/>
      <c r="H122" s="9">
        <v>968</v>
      </c>
      <c r="I122" s="9">
        <v>125</v>
      </c>
      <c r="J122" s="9">
        <v>2738</v>
      </c>
      <c r="K122" s="9">
        <v>2543</v>
      </c>
      <c r="L122" s="9"/>
      <c r="M122" s="9">
        <v>172</v>
      </c>
      <c r="N122" s="9"/>
      <c r="O122" s="9">
        <v>1511</v>
      </c>
      <c r="P122" s="9">
        <v>460</v>
      </c>
      <c r="Q122" s="9"/>
      <c r="R122" s="9">
        <v>931</v>
      </c>
      <c r="S122" s="9">
        <v>759</v>
      </c>
      <c r="T122" s="9">
        <v>146</v>
      </c>
      <c r="U122" s="9"/>
      <c r="V122" s="9"/>
      <c r="W122" s="9">
        <v>4515</v>
      </c>
      <c r="X122" s="9">
        <v>3037</v>
      </c>
      <c r="Y122" s="9">
        <v>3320</v>
      </c>
    </row>
    <row r="123" spans="1:25" s="11" customFormat="1" ht="30.75" customHeight="1" x14ac:dyDescent="0.2">
      <c r="A123" s="10" t="s">
        <v>94</v>
      </c>
      <c r="B123" s="24">
        <v>34268</v>
      </c>
      <c r="C123" s="88">
        <f t="shared" si="23"/>
        <v>139868</v>
      </c>
      <c r="D123" s="14">
        <f t="shared" si="29"/>
        <v>4.0815921559472397</v>
      </c>
      <c r="E123" s="9">
        <v>2090</v>
      </c>
      <c r="F123" s="9">
        <v>4435</v>
      </c>
      <c r="G123" s="9">
        <v>21094</v>
      </c>
      <c r="H123" s="9">
        <v>12242</v>
      </c>
      <c r="I123" s="9">
        <v>5260</v>
      </c>
      <c r="J123" s="9">
        <v>12618</v>
      </c>
      <c r="K123" s="9">
        <v>2950</v>
      </c>
      <c r="L123" s="9"/>
      <c r="M123" s="9">
        <v>3478</v>
      </c>
      <c r="N123" s="9">
        <v>2525</v>
      </c>
      <c r="O123" s="9">
        <v>4652</v>
      </c>
      <c r="P123" s="9">
        <v>5202</v>
      </c>
      <c r="Q123" s="9">
        <v>1901</v>
      </c>
      <c r="R123" s="9">
        <v>3686</v>
      </c>
      <c r="S123" s="9">
        <v>7602</v>
      </c>
      <c r="T123" s="9">
        <v>3939</v>
      </c>
      <c r="U123" s="9">
        <v>11407</v>
      </c>
      <c r="V123" s="9">
        <v>2026</v>
      </c>
      <c r="W123" s="9">
        <v>2704</v>
      </c>
      <c r="X123" s="9">
        <v>23057</v>
      </c>
      <c r="Y123" s="9">
        <v>7000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35.291011577099255</v>
      </c>
      <c r="C126" s="18">
        <f>C119/C111*10</f>
        <v>34.052150058486042</v>
      </c>
      <c r="D126" s="14">
        <f t="shared" ref="D126:D131" si="33">C126/B126</f>
        <v>0.96489583428611259</v>
      </c>
      <c r="E126" s="113">
        <f t="shared" ref="E126:F126" si="34">E119/E111*10</f>
        <v>43.000438788942517</v>
      </c>
      <c r="F126" s="113">
        <f t="shared" si="34"/>
        <v>26.043165467625897</v>
      </c>
      <c r="G126" s="113">
        <f t="shared" ref="G126:I126" si="35">G119/G111*10</f>
        <v>34.492375760448766</v>
      </c>
      <c r="H126" s="113">
        <f t="shared" si="35"/>
        <v>35.1457480125271</v>
      </c>
      <c r="I126" s="113">
        <f t="shared" si="35"/>
        <v>28.413945494721339</v>
      </c>
      <c r="J126" s="113">
        <f>J119/J111*10</f>
        <v>34.809045623468016</v>
      </c>
      <c r="K126" s="113">
        <f>K119/K111*10</f>
        <v>28.563218390804597</v>
      </c>
      <c r="L126" s="113">
        <f>L119/L111*10</f>
        <v>27.334841628959275</v>
      </c>
      <c r="M126" s="113">
        <f>M119/M111*10</f>
        <v>29.572782261017299</v>
      </c>
      <c r="N126" s="113">
        <f t="shared" ref="N126:O126" si="36">N119/N111*10</f>
        <v>30.631424375917767</v>
      </c>
      <c r="O126" s="113">
        <f t="shared" si="36"/>
        <v>30.002842524161455</v>
      </c>
      <c r="P126" s="113">
        <f>P119/P111*10</f>
        <v>33.3047646717025</v>
      </c>
      <c r="Q126" s="113">
        <f t="shared" ref="Q126" si="37">Q119/Q111*10</f>
        <v>32.518159806295401</v>
      </c>
      <c r="R126" s="113">
        <f>R119/R111*10</f>
        <v>35.599624501290776</v>
      </c>
      <c r="S126" s="113">
        <f>S119/S111*10</f>
        <v>42.358784107228338</v>
      </c>
      <c r="T126" s="113">
        <f t="shared" ref="T126:V126" si="38">T119/T111*10</f>
        <v>30.986246871858487</v>
      </c>
      <c r="U126" s="113">
        <f t="shared" si="38"/>
        <v>33.662717311906498</v>
      </c>
      <c r="V126" s="113">
        <f t="shared" si="38"/>
        <v>30.152068126520678</v>
      </c>
      <c r="W126" s="113">
        <f>W119/W111*10</f>
        <v>37.783592167454422</v>
      </c>
      <c r="X126" s="113">
        <f>X119/X111*10</f>
        <v>35.013663487814398</v>
      </c>
      <c r="Y126" s="113">
        <f>Y119/Y111*10</f>
        <v>30.38095238095238</v>
      </c>
    </row>
    <row r="127" spans="1:25" s="11" customFormat="1" ht="30" customHeight="1" x14ac:dyDescent="0.2">
      <c r="A127" s="10" t="s">
        <v>92</v>
      </c>
      <c r="B127" s="113">
        <f>B121/B113*10</f>
        <v>36.402012289071635</v>
      </c>
      <c r="C127" s="113">
        <f>C121/C113*10</f>
        <v>36.846789758393633</v>
      </c>
      <c r="D127" s="15">
        <f t="shared" si="33"/>
        <v>1.0122184857746319</v>
      </c>
      <c r="E127" s="114">
        <f t="shared" ref="E127" si="39">E121/E113*10</f>
        <v>44.495049504950501</v>
      </c>
      <c r="F127" s="114">
        <f t="shared" ref="F127:G127" si="40">F121/F113*10</f>
        <v>25.968586387434556</v>
      </c>
      <c r="G127" s="114">
        <f t="shared" si="40"/>
        <v>36.233346790472346</v>
      </c>
      <c r="H127" s="114">
        <f t="shared" ref="H127:I127" si="41">H121/H113*10</f>
        <v>35.903225806451616</v>
      </c>
      <c r="I127" s="114">
        <f t="shared" si="41"/>
        <v>26.60206718346253</v>
      </c>
      <c r="J127" s="114">
        <f>J121/J113*10</f>
        <v>35.6564873662998</v>
      </c>
      <c r="K127" s="114">
        <f>K121/K113*10</f>
        <v>41.830065359477125</v>
      </c>
      <c r="L127" s="114">
        <f>L121/L113*10</f>
        <v>27</v>
      </c>
      <c r="M127" s="114">
        <f>M121/M113*10</f>
        <v>32.526027397260279</v>
      </c>
      <c r="N127" s="114">
        <f t="shared" ref="N127:R127" si="42">N121/N113*10</f>
        <v>32.650657000453108</v>
      </c>
      <c r="O127" s="114">
        <f t="shared" si="42"/>
        <v>33.429906542056074</v>
      </c>
      <c r="P127" s="114">
        <f t="shared" si="42"/>
        <v>35.193265354517429</v>
      </c>
      <c r="Q127" s="114">
        <f t="shared" si="42"/>
        <v>32.656881514571367</v>
      </c>
      <c r="R127" s="114">
        <f t="shared" si="42"/>
        <v>40.218354949926116</v>
      </c>
      <c r="S127" s="114">
        <f>S121/S113*10</f>
        <v>47.769143290371488</v>
      </c>
      <c r="T127" s="114">
        <f t="shared" ref="T127:U127" si="43">T121/T113*10</f>
        <v>33.602344454463477</v>
      </c>
      <c r="U127" s="114">
        <f t="shared" si="43"/>
        <v>34.785646873771135</v>
      </c>
      <c r="V127" s="114">
        <f>V121/V113*10</f>
        <v>29.783913565426168</v>
      </c>
      <c r="W127" s="114">
        <f t="shared" ref="W127:Y127" si="44">W121/W113*10</f>
        <v>37.353094123764954</v>
      </c>
      <c r="X127" s="114">
        <f>X121/X113*10</f>
        <v>36.27470355731225</v>
      </c>
      <c r="Y127" s="114">
        <f t="shared" si="44"/>
        <v>31.30952380952381</v>
      </c>
    </row>
    <row r="128" spans="1:25" s="11" customFormat="1" ht="30" customHeight="1" x14ac:dyDescent="0.2">
      <c r="A128" s="10" t="s">
        <v>93</v>
      </c>
      <c r="B128" s="48">
        <f>B122/B114*10</f>
        <v>29.700676356310257</v>
      </c>
      <c r="C128" s="113">
        <f t="shared" ref="C128:C131" si="45">C121/C113*10</f>
        <v>36.846789758393633</v>
      </c>
      <c r="D128" s="15">
        <f t="shared" si="33"/>
        <v>1.2406043995885332</v>
      </c>
      <c r="E128" s="108">
        <f>E122/E114*10</f>
        <v>30</v>
      </c>
      <c r="F128" s="108">
        <f t="shared" ref="F128:I128" si="46">F122/F114*10</f>
        <v>25</v>
      </c>
      <c r="G128" s="108"/>
      <c r="H128" s="108">
        <f t="shared" si="46"/>
        <v>35.719557195571959</v>
      </c>
      <c r="I128" s="108">
        <f t="shared" si="46"/>
        <v>25</v>
      </c>
      <c r="J128" s="108">
        <f>J122/J114*10</f>
        <v>36.506666666666668</v>
      </c>
      <c r="K128" s="108">
        <f>K122/K114*10</f>
        <v>25.817258883248734</v>
      </c>
      <c r="L128" s="108"/>
      <c r="M128" s="108">
        <f t="shared" ref="M128:O128" si="47">M122/M114*10</f>
        <v>20.722891566265062</v>
      </c>
      <c r="N128" s="108"/>
      <c r="O128" s="108">
        <f t="shared" si="47"/>
        <v>25.016556291390728</v>
      </c>
      <c r="P128" s="108">
        <f t="shared" ref="P128:R128" si="48">P122/P114*10</f>
        <v>44.230769230769234</v>
      </c>
      <c r="Q128" s="108"/>
      <c r="R128" s="108">
        <f t="shared" si="48"/>
        <v>28.212121212121211</v>
      </c>
      <c r="S128" s="108">
        <f t="shared" ref="S128:T128" si="49">S122/S114*10</f>
        <v>31.23456790123457</v>
      </c>
      <c r="T128" s="108">
        <f t="shared" si="49"/>
        <v>54.074074074074076</v>
      </c>
      <c r="U128" s="108"/>
      <c r="V128" s="108"/>
      <c r="W128" s="108">
        <f>W122/W114*10</f>
        <v>43</v>
      </c>
      <c r="X128" s="108">
        <f>X122/X114*10</f>
        <v>32.308510638297875</v>
      </c>
      <c r="Y128" s="108">
        <f>Y122/Y114*10</f>
        <v>34.94736842105263</v>
      </c>
    </row>
    <row r="129" spans="1:26" s="11" customFormat="1" ht="30" customHeight="1" x14ac:dyDescent="0.2">
      <c r="A129" s="10" t="s">
        <v>94</v>
      </c>
      <c r="B129" s="48">
        <f>B123/B115*10</f>
        <v>33.70180959874115</v>
      </c>
      <c r="C129" s="113">
        <f>C123/C115*10</f>
        <v>32.524416333364336</v>
      </c>
      <c r="D129" s="15">
        <f t="shared" si="33"/>
        <v>0.96506439032814451</v>
      </c>
      <c r="E129" s="108">
        <f>E123/E115*10</f>
        <v>38</v>
      </c>
      <c r="F129" s="108">
        <f>F123/F115*10</f>
        <v>25</v>
      </c>
      <c r="G129" s="108">
        <f>G123/G115*10</f>
        <v>34.580327868852464</v>
      </c>
      <c r="H129" s="114">
        <f t="shared" ref="H129" si="50">H123/H115*10</f>
        <v>35.391731714368312</v>
      </c>
      <c r="I129" s="114">
        <f>I123/I115*10</f>
        <v>29.46778711484594</v>
      </c>
      <c r="J129" s="114">
        <f>J123/J115*10</f>
        <v>33.955866523143165</v>
      </c>
      <c r="K129" s="108">
        <f t="shared" ref="K129" si="51">K123/K115*10</f>
        <v>26.433691756272403</v>
      </c>
      <c r="L129" s="108"/>
      <c r="M129" s="108">
        <f t="shared" ref="M129:O129" si="52">M123/M115*10</f>
        <v>30.322580645161288</v>
      </c>
      <c r="N129" s="108">
        <f t="shared" si="52"/>
        <v>29.532163742690059</v>
      </c>
      <c r="O129" s="108">
        <f t="shared" si="52"/>
        <v>32.783650458069062</v>
      </c>
      <c r="P129" s="108">
        <f t="shared" ref="P129:R129" si="53">P123/P115*10</f>
        <v>29.896551724137929</v>
      </c>
      <c r="Q129" s="108">
        <f t="shared" si="53"/>
        <v>28.330849478390462</v>
      </c>
      <c r="R129" s="108">
        <f t="shared" si="53"/>
        <v>23.329113924050631</v>
      </c>
      <c r="S129" s="108">
        <f t="shared" ref="S129:V129" si="54">S123/S115*10</f>
        <v>35.623242736644798</v>
      </c>
      <c r="T129" s="108">
        <f t="shared" si="54"/>
        <v>30.346687211093993</v>
      </c>
      <c r="U129" s="108">
        <f t="shared" si="54"/>
        <v>34</v>
      </c>
      <c r="V129" s="108">
        <f t="shared" si="54"/>
        <v>30.650529500756431</v>
      </c>
      <c r="W129" s="108">
        <f>W123/W115*10</f>
        <v>37.142857142857146</v>
      </c>
      <c r="X129" s="108">
        <f>X123/X115*10</f>
        <v>34.903118377232822</v>
      </c>
      <c r="Y129" s="108">
        <f>Y123/Y115*10</f>
        <v>30.303030303030305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5"/>
        <v>32.524416333364336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5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>
        <v>29856</v>
      </c>
      <c r="D132" s="15">
        <v>9145</v>
      </c>
      <c r="E132" s="88">
        <v>9145</v>
      </c>
      <c r="F132" s="88">
        <v>3421</v>
      </c>
      <c r="G132" s="88">
        <v>10701</v>
      </c>
      <c r="H132" s="88">
        <v>7599</v>
      </c>
      <c r="I132" s="88">
        <v>3562</v>
      </c>
      <c r="J132" s="88">
        <v>10060</v>
      </c>
      <c r="K132" s="88">
        <v>3828</v>
      </c>
      <c r="L132" s="88">
        <v>7340</v>
      </c>
      <c r="M132" s="88">
        <v>5775.9</v>
      </c>
      <c r="N132" s="88">
        <v>1558.5</v>
      </c>
      <c r="O132" s="88">
        <v>2497</v>
      </c>
      <c r="P132" s="88">
        <v>5206</v>
      </c>
      <c r="Q132" s="88">
        <v>5148</v>
      </c>
      <c r="R132" s="88">
        <v>6125</v>
      </c>
      <c r="S132" s="88">
        <v>6859</v>
      </c>
      <c r="T132" s="88">
        <v>3628</v>
      </c>
      <c r="U132" s="88">
        <v>5609</v>
      </c>
      <c r="V132" s="88">
        <v>986</v>
      </c>
      <c r="W132" s="88">
        <v>4602</v>
      </c>
      <c r="X132" s="88">
        <v>16110</v>
      </c>
      <c r="Y132" s="88">
        <v>4380</v>
      </c>
    </row>
    <row r="133" spans="1:26" s="11" customFormat="1" ht="30" customHeight="1" x14ac:dyDescent="0.2">
      <c r="A133" s="49" t="s">
        <v>99</v>
      </c>
      <c r="B133" s="22">
        <v>9712</v>
      </c>
      <c r="C133" s="22">
        <f>SUM(E133:Y133)</f>
        <v>13455.4</v>
      </c>
      <c r="D133" s="14">
        <f t="shared" ref="D133:D197" si="59">C133/B133</f>
        <v>1.3854406919275124</v>
      </c>
      <c r="E133" s="45">
        <f>(E111-E132)/2</f>
        <v>1125</v>
      </c>
      <c r="F133" s="45">
        <f t="shared" ref="F133:Y133" si="60">(F111-F132)/2</f>
        <v>513.5</v>
      </c>
      <c r="G133" s="45">
        <f t="shared" si="60"/>
        <v>978</v>
      </c>
      <c r="H133" s="45">
        <f t="shared" si="60"/>
        <v>351.5</v>
      </c>
      <c r="I133" s="45">
        <f t="shared" si="60"/>
        <v>255.5</v>
      </c>
      <c r="J133" s="45">
        <f t="shared" si="60"/>
        <v>1293.5</v>
      </c>
      <c r="K133" s="45">
        <v>123</v>
      </c>
      <c r="L133" s="45">
        <f t="shared" si="60"/>
        <v>750</v>
      </c>
      <c r="M133" s="45">
        <f t="shared" si="60"/>
        <v>526</v>
      </c>
      <c r="N133" s="45">
        <f t="shared" si="60"/>
        <v>242.25</v>
      </c>
      <c r="O133" s="45">
        <f t="shared" si="60"/>
        <v>510.5</v>
      </c>
      <c r="P133" s="45">
        <f t="shared" si="60"/>
        <v>839</v>
      </c>
      <c r="Q133" s="45">
        <f t="shared" si="60"/>
        <v>523.5</v>
      </c>
      <c r="R133" s="45">
        <f t="shared" si="60"/>
        <v>1198.5</v>
      </c>
      <c r="S133" s="45">
        <f t="shared" si="60"/>
        <v>748.5</v>
      </c>
      <c r="T133" s="45">
        <f t="shared" si="60"/>
        <v>523.65000000000009</v>
      </c>
      <c r="U133" s="45">
        <f t="shared" si="60"/>
        <v>618</v>
      </c>
      <c r="V133" s="45">
        <f t="shared" si="60"/>
        <v>329</v>
      </c>
      <c r="W133" s="45">
        <f t="shared" si="60"/>
        <v>661</v>
      </c>
      <c r="X133" s="45">
        <f t="shared" si="60"/>
        <v>910.5</v>
      </c>
      <c r="Y133" s="45">
        <f t="shared" si="60"/>
        <v>435</v>
      </c>
    </row>
    <row r="134" spans="1:26" s="11" customFormat="1" ht="30" customHeight="1" x14ac:dyDescent="0.2">
      <c r="A134" s="29" t="s">
        <v>100</v>
      </c>
      <c r="B134" s="22">
        <v>563</v>
      </c>
      <c r="C134" s="22">
        <f>SUM(E134:Y134)</f>
        <v>823</v>
      </c>
      <c r="D134" s="14">
        <f t="shared" si="59"/>
        <v>1.4618117229129663</v>
      </c>
      <c r="E134" s="136">
        <v>51</v>
      </c>
      <c r="F134" s="136">
        <v>29</v>
      </c>
      <c r="G134" s="88">
        <v>60</v>
      </c>
      <c r="H134" s="88">
        <v>45</v>
      </c>
      <c r="I134" s="88">
        <v>29</v>
      </c>
      <c r="J134" s="88">
        <v>57</v>
      </c>
      <c r="K134" s="88">
        <v>19</v>
      </c>
      <c r="L134" s="88">
        <v>54</v>
      </c>
      <c r="M134" s="88">
        <v>29</v>
      </c>
      <c r="N134" s="88">
        <v>19</v>
      </c>
      <c r="O134" s="88">
        <v>27</v>
      </c>
      <c r="P134" s="88">
        <v>42</v>
      </c>
      <c r="Q134" s="88">
        <v>44</v>
      </c>
      <c r="R134" s="88">
        <v>62</v>
      </c>
      <c r="S134" s="88">
        <v>50</v>
      </c>
      <c r="T134" s="88">
        <v>22</v>
      </c>
      <c r="U134" s="88">
        <v>33</v>
      </c>
      <c r="V134" s="88">
        <v>5</v>
      </c>
      <c r="W134" s="88">
        <v>24</v>
      </c>
      <c r="X134" s="88">
        <v>66</v>
      </c>
      <c r="Y134" s="88">
        <v>56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59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>
        <v>1</v>
      </c>
      <c r="C139" s="18">
        <f t="shared" si="61"/>
        <v>53.2</v>
      </c>
      <c r="D139" s="14">
        <f t="shared" si="59"/>
        <v>53.2</v>
      </c>
      <c r="E139" s="88">
        <v>15</v>
      </c>
      <c r="F139" s="88"/>
      <c r="G139" s="88"/>
      <c r="H139" s="88"/>
      <c r="I139" s="88"/>
      <c r="J139" s="88">
        <v>1</v>
      </c>
      <c r="K139" s="88">
        <v>37</v>
      </c>
      <c r="L139" s="88"/>
      <c r="M139" s="88"/>
      <c r="N139" s="88"/>
      <c r="O139" s="88"/>
      <c r="P139" s="88"/>
      <c r="Q139" s="88"/>
      <c r="R139" s="88"/>
      <c r="S139" s="88"/>
      <c r="T139" s="88">
        <v>0.2</v>
      </c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 t="e">
        <f t="shared" si="59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 t="e">
        <f t="shared" si="59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 t="e">
        <f t="shared" si="59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>
        <v>30</v>
      </c>
      <c r="C143" s="18">
        <f>SUM(E143:Y143)</f>
        <v>936.6</v>
      </c>
      <c r="D143" s="14">
        <f t="shared" si="59"/>
        <v>31.220000000000002</v>
      </c>
      <c r="E143" s="88">
        <v>301</v>
      </c>
      <c r="F143" s="88"/>
      <c r="G143" s="88"/>
      <c r="H143" s="88"/>
      <c r="I143" s="88"/>
      <c r="J143" s="88">
        <v>18</v>
      </c>
      <c r="K143" s="88">
        <v>614</v>
      </c>
      <c r="L143" s="88"/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61"/>
        <v>#DIV/0!</v>
      </c>
      <c r="D144" s="14" t="e">
        <f t="shared" si="59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18">
        <f>B143/B139*10</f>
        <v>300</v>
      </c>
      <c r="C145" s="18">
        <f>C143/C139*10</f>
        <v>176.05263157894737</v>
      </c>
      <c r="D145" s="14">
        <f t="shared" si="59"/>
        <v>0.58684210526315794</v>
      </c>
      <c r="E145" s="113">
        <f t="shared" ref="E145" si="64">E143/E139*10</f>
        <v>200.66666666666666</v>
      </c>
      <c r="F145" s="113"/>
      <c r="G145" s="113"/>
      <c r="H145" s="113"/>
      <c r="I145" s="113"/>
      <c r="J145" s="113">
        <f>J143/J139*10</f>
        <v>180</v>
      </c>
      <c r="K145" s="113">
        <f>K143/K139*10</f>
        <v>165.94594594594594</v>
      </c>
      <c r="L145" s="113"/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44</v>
      </c>
      <c r="C150" s="18">
        <f t="shared" si="61"/>
        <v>34.5</v>
      </c>
      <c r="D150" s="14">
        <f t="shared" si="59"/>
        <v>0.78409090909090906</v>
      </c>
      <c r="E150" s="88">
        <v>9</v>
      </c>
      <c r="F150" s="88"/>
      <c r="G150" s="88"/>
      <c r="H150" s="88"/>
      <c r="I150" s="88"/>
      <c r="J150" s="88"/>
      <c r="K150" s="88">
        <v>23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0.5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5.1764705882352942E-2</v>
      </c>
      <c r="C151" s="18">
        <f t="shared" si="61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18">
        <f t="shared" si="61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990</v>
      </c>
      <c r="C153" s="18">
        <f t="shared" si="61"/>
        <v>1608</v>
      </c>
      <c r="D153" s="14">
        <f t="shared" si="59"/>
        <v>1.6242424242424243</v>
      </c>
      <c r="E153" s="88">
        <v>162</v>
      </c>
      <c r="F153" s="88"/>
      <c r="G153" s="88"/>
      <c r="H153" s="88"/>
      <c r="I153" s="88"/>
      <c r="J153" s="88"/>
      <c r="K153" s="88">
        <f>1380+40</f>
        <v>1420</v>
      </c>
      <c r="L153" s="88"/>
      <c r="M153" s="88"/>
      <c r="N153" s="88">
        <v>1</v>
      </c>
      <c r="O153" s="88"/>
      <c r="P153" s="88"/>
      <c r="Q153" s="88"/>
      <c r="R153" s="88"/>
      <c r="S153" s="88"/>
      <c r="T153" s="88">
        <v>25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225</v>
      </c>
      <c r="C155" s="18">
        <f>C153/C150*10</f>
        <v>466.08695652173913</v>
      </c>
      <c r="D155" s="14">
        <f t="shared" si="59"/>
        <v>2.0714975845410626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617.39130434782612</v>
      </c>
      <c r="L155" s="52"/>
      <c r="M155" s="52"/>
      <c r="N155" s="52">
        <f>N153/N150*10</f>
        <v>5</v>
      </c>
      <c r="O155" s="52"/>
      <c r="P155" s="52"/>
      <c r="Q155" s="52"/>
      <c r="R155" s="52"/>
      <c r="S155" s="52"/>
      <c r="T155" s="52">
        <f>T153/T150*10</f>
        <v>500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806</v>
      </c>
      <c r="C156" s="18">
        <f t="shared" si="61"/>
        <v>865.6</v>
      </c>
      <c r="D156" s="14">
        <f t="shared" si="59"/>
        <v>1.0739454094292804</v>
      </c>
      <c r="E156" s="116">
        <f>E149-E150</f>
        <v>13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103.7</v>
      </c>
      <c r="L156" s="116">
        <f t="shared" si="67"/>
        <v>94</v>
      </c>
      <c r="M156" s="116">
        <f t="shared" si="67"/>
        <v>47</v>
      </c>
      <c r="N156" s="116">
        <f t="shared" si="67"/>
        <v>22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20.5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513</v>
      </c>
      <c r="C157" s="18">
        <f>SUM(E157:Y157)</f>
        <v>329</v>
      </c>
      <c r="D157" s="14">
        <f t="shared" si="59"/>
        <v>0.64132553606237819</v>
      </c>
      <c r="E157" s="34"/>
      <c r="F157" s="33"/>
      <c r="G157" s="51">
        <v>306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16</v>
      </c>
      <c r="V157" s="33"/>
      <c r="W157" s="33"/>
      <c r="X157" s="33">
        <v>7</v>
      </c>
      <c r="Y157" s="33"/>
    </row>
    <row r="158" spans="1:26" s="11" customFormat="1" ht="30" customHeight="1" x14ac:dyDescent="0.2">
      <c r="A158" s="29" t="s">
        <v>169</v>
      </c>
      <c r="B158" s="22">
        <v>750</v>
      </c>
      <c r="C158" s="18">
        <f t="shared" ref="C158:C191" si="68">SUM(E158:Y158)</f>
        <v>3934</v>
      </c>
      <c r="D158" s="14">
        <f t="shared" si="59"/>
        <v>5.245333333333333</v>
      </c>
      <c r="E158" s="34"/>
      <c r="F158" s="33"/>
      <c r="G158" s="33">
        <v>3723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</v>
      </c>
      <c r="Y158" s="33"/>
    </row>
    <row r="159" spans="1:26" s="11" customFormat="1" ht="30" customHeight="1" x14ac:dyDescent="0.2">
      <c r="A159" s="29" t="s">
        <v>98</v>
      </c>
      <c r="B159" s="53">
        <f>B158/B157*10</f>
        <v>14.619883040935672</v>
      </c>
      <c r="C159" s="18">
        <f t="shared" si="68"/>
        <v>293.72023809523807</v>
      </c>
      <c r="D159" s="14">
        <f t="shared" si="59"/>
        <v>20.090464285714283</v>
      </c>
      <c r="E159" s="34"/>
      <c r="F159" s="52"/>
      <c r="G159" s="52">
        <f>G158/G157*10</f>
        <v>121.66666666666666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100.625</v>
      </c>
      <c r="V159" s="52"/>
      <c r="W159" s="52"/>
      <c r="X159" s="52">
        <f>X158/X157*10</f>
        <v>71.428571428571431</v>
      </c>
      <c r="Y159" s="52"/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/>
      <c r="C164" s="18">
        <f t="shared" si="68"/>
        <v>10227.1</v>
      </c>
      <c r="D164" s="14" t="e">
        <f t="shared" si="59"/>
        <v>#DIV/0!</v>
      </c>
      <c r="E164" s="115">
        <f>E168+E171+E188+E174+E183</f>
        <v>106</v>
      </c>
      <c r="F164" s="115">
        <f>F168+F171+F188+F174</f>
        <v>10</v>
      </c>
      <c r="G164" s="115">
        <f>G168+G171+G188+G174+G183</f>
        <v>853</v>
      </c>
      <c r="H164" s="115">
        <f>H168+H171+H188+H174</f>
        <v>125</v>
      </c>
      <c r="I164" s="115">
        <f>I168+I171+I188+I174</f>
        <v>777</v>
      </c>
      <c r="J164" s="115">
        <f>J168+J188+J183+J171</f>
        <v>3354</v>
      </c>
      <c r="K164" s="115">
        <f>K168+K171+K188+K174</f>
        <v>70</v>
      </c>
      <c r="L164" s="115">
        <f>L168+L171+L188+L174+L183</f>
        <v>895</v>
      </c>
      <c r="M164" s="115">
        <f>M168+M171+M188+M174</f>
        <v>1545</v>
      </c>
      <c r="N164" s="115">
        <f>N168+N171+N188+N174</f>
        <v>2</v>
      </c>
      <c r="O164" s="115">
        <f>O168+O171+O188+O174</f>
        <v>0</v>
      </c>
      <c r="P164" s="115">
        <f t="shared" ref="P164:Y164" si="70">P168+P171+P188+P174+P177+P183</f>
        <v>0</v>
      </c>
      <c r="Q164" s="115">
        <f t="shared" si="70"/>
        <v>220</v>
      </c>
      <c r="R164" s="115">
        <f t="shared" si="70"/>
        <v>194.5</v>
      </c>
      <c r="S164" s="115">
        <f t="shared" si="70"/>
        <v>105.6</v>
      </c>
      <c r="T164" s="115">
        <f t="shared" si="70"/>
        <v>140</v>
      </c>
      <c r="U164" s="115">
        <f t="shared" si="70"/>
        <v>1183</v>
      </c>
      <c r="V164" s="115">
        <f t="shared" si="70"/>
        <v>0</v>
      </c>
      <c r="W164" s="115">
        <f t="shared" si="70"/>
        <v>0</v>
      </c>
      <c r="X164" s="115">
        <f t="shared" si="70"/>
        <v>472</v>
      </c>
      <c r="Y164" s="115">
        <f t="shared" si="70"/>
        <v>175</v>
      </c>
    </row>
    <row r="165" spans="1:26" s="11" customFormat="1" ht="31.5" hidden="1" customHeight="1" x14ac:dyDescent="0.2">
      <c r="A165" s="104" t="s">
        <v>203</v>
      </c>
      <c r="B165" s="107"/>
      <c r="C165" s="18">
        <f t="shared" si="68"/>
        <v>13747.95</v>
      </c>
      <c r="D165" s="14" t="e">
        <f t="shared" si="59"/>
        <v>#DIV/0!</v>
      </c>
      <c r="E165" s="51">
        <f t="shared" ref="E165:Y165" si="71">E169+E172+E175+E189+E178+E184</f>
        <v>212</v>
      </c>
      <c r="F165" s="51">
        <f t="shared" si="71"/>
        <v>16</v>
      </c>
      <c r="G165" s="51">
        <f t="shared" si="71"/>
        <v>1361</v>
      </c>
      <c r="H165" s="51">
        <f t="shared" si="71"/>
        <v>125</v>
      </c>
      <c r="I165" s="51">
        <f t="shared" si="71"/>
        <v>990.7</v>
      </c>
      <c r="J165" s="51">
        <f>J169+J172+J175+J189+J178+J184</f>
        <v>3604</v>
      </c>
      <c r="K165" s="51">
        <f t="shared" si="71"/>
        <v>420</v>
      </c>
      <c r="L165" s="51">
        <f t="shared" si="71"/>
        <v>1474</v>
      </c>
      <c r="M165" s="51">
        <f t="shared" si="71"/>
        <v>852</v>
      </c>
      <c r="N165" s="51">
        <f t="shared" si="71"/>
        <v>2</v>
      </c>
      <c r="O165" s="51">
        <f t="shared" si="71"/>
        <v>0</v>
      </c>
      <c r="P165" s="51">
        <f t="shared" si="71"/>
        <v>0</v>
      </c>
      <c r="Q165" s="51">
        <f t="shared" si="71"/>
        <v>326</v>
      </c>
      <c r="R165" s="51">
        <f t="shared" si="71"/>
        <v>184.55</v>
      </c>
      <c r="S165" s="51">
        <f t="shared" si="71"/>
        <v>162.69999999999999</v>
      </c>
      <c r="T165" s="51">
        <f t="shared" si="71"/>
        <v>320</v>
      </c>
      <c r="U165" s="51">
        <f t="shared" si="71"/>
        <v>2577</v>
      </c>
      <c r="V165" s="51">
        <f t="shared" si="71"/>
        <v>0</v>
      </c>
      <c r="W165" s="51">
        <f t="shared" si="71"/>
        <v>0</v>
      </c>
      <c r="X165" s="51">
        <f t="shared" si="71"/>
        <v>718</v>
      </c>
      <c r="Y165" s="51">
        <f t="shared" si="71"/>
        <v>403</v>
      </c>
    </row>
    <row r="166" spans="1:26" s="11" customFormat="1" ht="30" hidden="1" customHeight="1" x14ac:dyDescent="0.2">
      <c r="A166" s="29" t="s">
        <v>98</v>
      </c>
      <c r="B166" s="53"/>
      <c r="C166" s="18" t="e">
        <f t="shared" si="68"/>
        <v>#DIV/0!</v>
      </c>
      <c r="D166" s="14" t="e">
        <f t="shared" si="59"/>
        <v>#DIV/0!</v>
      </c>
      <c r="E166" s="52">
        <f t="shared" ref="E166:X166" si="72">E165/E164*10</f>
        <v>20</v>
      </c>
      <c r="F166" s="52">
        <f t="shared" si="72"/>
        <v>16</v>
      </c>
      <c r="G166" s="52">
        <f t="shared" si="72"/>
        <v>15.955451348182883</v>
      </c>
      <c r="H166" s="52">
        <f t="shared" si="72"/>
        <v>10</v>
      </c>
      <c r="I166" s="52">
        <f t="shared" si="72"/>
        <v>12.750321750321751</v>
      </c>
      <c r="J166" s="52">
        <f t="shared" si="72"/>
        <v>10.745378652355397</v>
      </c>
      <c r="K166" s="52">
        <f t="shared" si="72"/>
        <v>60</v>
      </c>
      <c r="L166" s="52">
        <f t="shared" si="72"/>
        <v>16.46927374301676</v>
      </c>
      <c r="M166" s="52">
        <f t="shared" si="72"/>
        <v>5.5145631067961167</v>
      </c>
      <c r="N166" s="52">
        <f t="shared" si="72"/>
        <v>10</v>
      </c>
      <c r="O166" s="52" t="e">
        <f t="shared" si="72"/>
        <v>#DIV/0!</v>
      </c>
      <c r="P166" s="52" t="e">
        <f t="shared" si="72"/>
        <v>#DIV/0!</v>
      </c>
      <c r="Q166" s="52">
        <f t="shared" si="72"/>
        <v>14.81818181818182</v>
      </c>
      <c r="R166" s="52">
        <f t="shared" si="72"/>
        <v>9.4884318766066844</v>
      </c>
      <c r="S166" s="52">
        <f t="shared" si="72"/>
        <v>15.407196969696971</v>
      </c>
      <c r="T166" s="52">
        <f t="shared" si="72"/>
        <v>22.857142857142854</v>
      </c>
      <c r="U166" s="52">
        <f t="shared" si="72"/>
        <v>21.783601014370248</v>
      </c>
      <c r="V166" s="52" t="e">
        <f t="shared" si="72"/>
        <v>#DIV/0!</v>
      </c>
      <c r="W166" s="52" t="e">
        <f t="shared" si="72"/>
        <v>#DIV/0!</v>
      </c>
      <c r="X166" s="52">
        <f t="shared" si="72"/>
        <v>15.211864406779661</v>
      </c>
      <c r="Y166" s="52">
        <f t="shared" ref="Y166" si="73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24371.4</v>
      </c>
      <c r="D167" s="14" t="e">
        <f t="shared" si="59"/>
        <v>#DIV/0!</v>
      </c>
      <c r="E167" s="116">
        <f t="shared" ref="E167:U167" si="74">E163-E164</f>
        <v>6344</v>
      </c>
      <c r="F167" s="116">
        <f t="shared" si="74"/>
        <v>569</v>
      </c>
      <c r="G167" s="116">
        <f>G163-G164</f>
        <v>309.59999999999991</v>
      </c>
      <c r="H167" s="116">
        <f>H163-H164</f>
        <v>919</v>
      </c>
      <c r="I167" s="116">
        <f t="shared" si="74"/>
        <v>212</v>
      </c>
      <c r="J167" s="116">
        <f t="shared" si="74"/>
        <v>2199</v>
      </c>
      <c r="K167" s="116">
        <f t="shared" si="74"/>
        <v>324</v>
      </c>
      <c r="L167" s="116">
        <f t="shared" si="74"/>
        <v>585.29999999999995</v>
      </c>
      <c r="M167" s="116">
        <f t="shared" si="74"/>
        <v>-476</v>
      </c>
      <c r="N167" s="116">
        <f t="shared" si="74"/>
        <v>216</v>
      </c>
      <c r="O167" s="116">
        <f t="shared" si="74"/>
        <v>650</v>
      </c>
      <c r="P167" s="116">
        <f t="shared" si="74"/>
        <v>1189</v>
      </c>
      <c r="Q167" s="116">
        <f t="shared" si="74"/>
        <v>5058</v>
      </c>
      <c r="R167" s="116">
        <f>R163-R164</f>
        <v>331</v>
      </c>
      <c r="S167" s="116">
        <f t="shared" si="74"/>
        <v>900</v>
      </c>
      <c r="T167" s="116">
        <f t="shared" si="74"/>
        <v>1034.5</v>
      </c>
      <c r="U167" s="116">
        <f t="shared" si="74"/>
        <v>1072</v>
      </c>
      <c r="V167" s="116">
        <f>V160-V164</f>
        <v>522</v>
      </c>
      <c r="W167" s="116">
        <f>W163-W164</f>
        <v>1453</v>
      </c>
      <c r="X167" s="116">
        <f>X163-X164</f>
        <v>905</v>
      </c>
      <c r="Y167" s="116">
        <f>Y163-Y164</f>
        <v>55</v>
      </c>
      <c r="Z167" s="121"/>
    </row>
    <row r="168" spans="1:26" s="106" customFormat="1" ht="30" customHeight="1" x14ac:dyDescent="0.2">
      <c r="A168" s="49" t="s">
        <v>111</v>
      </c>
      <c r="B168" s="25"/>
      <c r="C168" s="18">
        <f t="shared" si="68"/>
        <v>942</v>
      </c>
      <c r="D168" s="14"/>
      <c r="E168" s="33"/>
      <c r="F168" s="33"/>
      <c r="G168" s="33">
        <v>150</v>
      </c>
      <c r="H168" s="33">
        <v>30</v>
      </c>
      <c r="I168" s="33"/>
      <c r="J168" s="33">
        <v>580</v>
      </c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>
        <v>182</v>
      </c>
      <c r="Y168" s="33"/>
    </row>
    <row r="169" spans="1:26" s="11" customFormat="1" ht="30" customHeight="1" x14ac:dyDescent="0.2">
      <c r="A169" s="104" t="s">
        <v>112</v>
      </c>
      <c r="B169" s="22"/>
      <c r="C169" s="18">
        <f t="shared" si="68"/>
        <v>1324</v>
      </c>
      <c r="D169" s="14"/>
      <c r="E169" s="152"/>
      <c r="F169" s="88"/>
      <c r="G169" s="88">
        <v>225</v>
      </c>
      <c r="H169" s="88">
        <v>30</v>
      </c>
      <c r="I169" s="88"/>
      <c r="J169" s="88">
        <v>696</v>
      </c>
      <c r="K169" s="88"/>
      <c r="L169" s="105"/>
      <c r="M169" s="105"/>
      <c r="N169" s="147"/>
      <c r="O169" s="152"/>
      <c r="P169" s="152"/>
      <c r="Q169" s="105"/>
      <c r="R169" s="105"/>
      <c r="S169" s="105"/>
      <c r="T169" s="105"/>
      <c r="U169" s="105"/>
      <c r="V169" s="105"/>
      <c r="W169" s="105"/>
      <c r="X169" s="105">
        <v>373</v>
      </c>
      <c r="Y169" s="147"/>
    </row>
    <row r="170" spans="1:26" s="11" customFormat="1" ht="30" customHeight="1" x14ac:dyDescent="0.2">
      <c r="A170" s="29" t="s">
        <v>98</v>
      </c>
      <c r="B170" s="47"/>
      <c r="C170" s="18">
        <f>C169/C168*10</f>
        <v>14.0552016985138</v>
      </c>
      <c r="D170" s="14"/>
      <c r="E170" s="52"/>
      <c r="F170" s="52"/>
      <c r="G170" s="52">
        <f>G169/G168*10</f>
        <v>15</v>
      </c>
      <c r="H170" s="52">
        <f>H169/H168*10</f>
        <v>10</v>
      </c>
      <c r="I170" s="52"/>
      <c r="J170" s="52">
        <f>J169/J168*10</f>
        <v>12</v>
      </c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>
        <f>X169/X168*10</f>
        <v>20.494505494505493</v>
      </c>
      <c r="Y170" s="24"/>
    </row>
    <row r="171" spans="1:26" s="11" customFormat="1" ht="30" customHeight="1" x14ac:dyDescent="0.2">
      <c r="A171" s="49" t="s">
        <v>174</v>
      </c>
      <c r="B171" s="25">
        <v>286</v>
      </c>
      <c r="C171" s="18">
        <f t="shared" si="68"/>
        <v>3327</v>
      </c>
      <c r="D171" s="14">
        <f t="shared" si="59"/>
        <v>11.632867132867133</v>
      </c>
      <c r="E171" s="33"/>
      <c r="F171" s="33"/>
      <c r="G171" s="33"/>
      <c r="H171" s="33">
        <v>95</v>
      </c>
      <c r="I171" s="33">
        <v>727</v>
      </c>
      <c r="J171" s="33">
        <v>890</v>
      </c>
      <c r="K171" s="33">
        <v>70</v>
      </c>
      <c r="L171" s="33"/>
      <c r="M171" s="33">
        <v>1545</v>
      </c>
      <c r="N171" s="33"/>
      <c r="O171" s="33"/>
      <c r="P171" s="33"/>
      <c r="Q171" s="33"/>
      <c r="R171" s="33"/>
      <c r="S171" s="33"/>
      <c r="T171" s="24"/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>
        <v>256</v>
      </c>
      <c r="C172" s="18">
        <f t="shared" si="68"/>
        <v>2827</v>
      </c>
      <c r="D172" s="14">
        <f t="shared" si="59"/>
        <v>11.04296875</v>
      </c>
      <c r="E172" s="33"/>
      <c r="F172" s="24"/>
      <c r="G172" s="24"/>
      <c r="H172" s="24">
        <v>95</v>
      </c>
      <c r="I172" s="24">
        <v>826</v>
      </c>
      <c r="J172" s="24">
        <v>979</v>
      </c>
      <c r="K172" s="24">
        <v>75</v>
      </c>
      <c r="L172" s="34"/>
      <c r="M172" s="34">
        <v>852</v>
      </c>
      <c r="N172" s="24"/>
      <c r="O172" s="32"/>
      <c r="P172" s="34"/>
      <c r="Q172" s="34"/>
      <c r="R172" s="34"/>
      <c r="S172" s="34"/>
      <c r="T172" s="24"/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>
        <f>B172/B171*10</f>
        <v>8.9510489510489517</v>
      </c>
      <c r="C173" s="18">
        <f t="shared" si="68"/>
        <v>48.59060948132943</v>
      </c>
      <c r="D173" s="14">
        <f t="shared" si="59"/>
        <v>5.428482152992272</v>
      </c>
      <c r="E173" s="48"/>
      <c r="F173" s="48"/>
      <c r="G173" s="48"/>
      <c r="H173" s="48">
        <f>H172/H171*10</f>
        <v>10</v>
      </c>
      <c r="I173" s="48">
        <f>I172/I171*10</f>
        <v>11.361760660247594</v>
      </c>
      <c r="J173" s="48">
        <f>J172/J171*10</f>
        <v>11</v>
      </c>
      <c r="K173" s="48">
        <f>K172/K171*10</f>
        <v>10.714285714285714</v>
      </c>
      <c r="L173" s="48"/>
      <c r="M173" s="48">
        <f>M172/M171*10</f>
        <v>5.5145631067961167</v>
      </c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1183.0999999999999</v>
      </c>
      <c r="D174" s="14">
        <f t="shared" si="59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2071.9499999999998</v>
      </c>
      <c r="D175" s="14">
        <f t="shared" si="59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135.97162851171382</v>
      </c>
      <c r="D176" s="14">
        <f t="shared" si="59"/>
        <v>6.0973824444714717</v>
      </c>
      <c r="E176" s="48"/>
      <c r="F176" s="48">
        <f t="shared" ref="F176:G176" si="75">F175/F174*10</f>
        <v>16</v>
      </c>
      <c r="G176" s="48">
        <f t="shared" si="75"/>
        <v>18</v>
      </c>
      <c r="H176" s="48"/>
      <c r="I176" s="48">
        <f t="shared" ref="I176" si="76">I175/I174*10</f>
        <v>5.34</v>
      </c>
      <c r="J176" s="48"/>
      <c r="K176" s="48"/>
      <c r="L176" s="48"/>
      <c r="M176" s="48"/>
      <c r="N176" s="48">
        <f t="shared" ref="N176" si="77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58</v>
      </c>
      <c r="D177" s="14">
        <f t="shared" si="59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85</v>
      </c>
      <c r="D178" s="14">
        <f t="shared" si="59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14.655172413793103</v>
      </c>
      <c r="D179" s="14">
        <f t="shared" si="59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867</v>
      </c>
      <c r="D180" s="14">
        <f t="shared" si="59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26430</v>
      </c>
      <c r="D181" s="14">
        <f t="shared" si="59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944.89208633093529</v>
      </c>
      <c r="D182" s="14">
        <f t="shared" si="59"/>
        <v>8.0137239486761107</v>
      </c>
      <c r="E182" s="52"/>
      <c r="F182" s="52"/>
      <c r="G182" s="52">
        <f t="shared" ref="G182" si="78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79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4867</v>
      </c>
      <c r="D183" s="14">
        <f t="shared" si="59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7275</v>
      </c>
      <c r="D184" s="14">
        <f t="shared" si="59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170.73548636935814</v>
      </c>
      <c r="D185" s="14">
        <f t="shared" si="59"/>
        <v>12.110237027481014</v>
      </c>
      <c r="E185" s="52">
        <f t="shared" ref="E185:G185" si="80">E184/E183*10</f>
        <v>20</v>
      </c>
      <c r="F185" s="52"/>
      <c r="G185" s="52">
        <f t="shared" si="80"/>
        <v>13.729372937293729</v>
      </c>
      <c r="H185" s="52"/>
      <c r="I185" s="52">
        <f t="shared" ref="I185:L185" si="81">I184/I183*10</f>
        <v>13.799999999999999</v>
      </c>
      <c r="J185" s="52">
        <f t="shared" si="81"/>
        <v>10.238853503184712</v>
      </c>
      <c r="K185" s="52">
        <f t="shared" si="81"/>
        <v>21.5625</v>
      </c>
      <c r="L185" s="52">
        <f t="shared" si="81"/>
        <v>16.46927374301676</v>
      </c>
      <c r="M185" s="52"/>
      <c r="N185" s="52"/>
      <c r="O185" s="52"/>
      <c r="P185" s="52"/>
      <c r="Q185" s="52"/>
      <c r="R185" s="52">
        <f t="shared" ref="R185" si="82">R184/R183*10</f>
        <v>9.9047619047619051</v>
      </c>
      <c r="S185" s="52"/>
      <c r="T185" s="52">
        <f t="shared" ref="T185:U185" si="83">T184/T183*10</f>
        <v>10</v>
      </c>
      <c r="U185" s="52">
        <f t="shared" si="83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68"/>
        <v>12695</v>
      </c>
      <c r="D186" s="14">
        <f t="shared" si="59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7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customHeight="1" x14ac:dyDescent="0.2">
      <c r="A188" s="49" t="s">
        <v>194</v>
      </c>
      <c r="B188" s="22"/>
      <c r="C188" s="18">
        <f t="shared" si="68"/>
        <v>110</v>
      </c>
      <c r="D188" s="1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/>
      <c r="C189" s="18">
        <f t="shared" si="68"/>
        <v>165</v>
      </c>
      <c r="D189" s="1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/>
      <c r="C190" s="18">
        <f t="shared" si="68"/>
        <v>15</v>
      </c>
      <c r="D190" s="1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84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84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84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85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5"/>
        <v>1.1732036905939913</v>
      </c>
      <c r="E199" s="152"/>
      <c r="F199" s="152"/>
      <c r="G199" s="102"/>
      <c r="H199" s="102">
        <f t="shared" ref="H199" si="86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87">O198/O197*10</f>
        <v>5.2</v>
      </c>
      <c r="P199" s="102"/>
      <c r="Q199" s="102"/>
      <c r="R199" s="102">
        <f t="shared" ref="R199:T199" si="88">R198/R197*10</f>
        <v>16.700000000000003</v>
      </c>
      <c r="S199" s="102">
        <f t="shared" si="88"/>
        <v>11.210191082802549</v>
      </c>
      <c r="T199" s="102">
        <f t="shared" si="88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66521</v>
      </c>
      <c r="C200" s="25">
        <f>SUM(E200:Y200)</f>
        <v>76132</v>
      </c>
      <c r="D200" s="14">
        <f t="shared" ref="D200:D205" si="89">C200/B200</f>
        <v>1.1444806903083238</v>
      </c>
      <c r="E200" s="88">
        <v>7500</v>
      </c>
      <c r="F200" s="88">
        <v>2113</v>
      </c>
      <c r="G200" s="88">
        <v>5180</v>
      </c>
      <c r="H200" s="88">
        <v>3285</v>
      </c>
      <c r="I200" s="88">
        <v>1975</v>
      </c>
      <c r="J200" s="88">
        <v>5900</v>
      </c>
      <c r="K200" s="88">
        <v>3767</v>
      </c>
      <c r="L200" s="88">
        <v>870</v>
      </c>
      <c r="M200" s="88">
        <v>2640</v>
      </c>
      <c r="N200" s="88">
        <v>1435</v>
      </c>
      <c r="O200" s="88">
        <v>1963</v>
      </c>
      <c r="P200" s="88">
        <v>4720</v>
      </c>
      <c r="Q200" s="88">
        <v>5229</v>
      </c>
      <c r="R200" s="88">
        <v>2540</v>
      </c>
      <c r="S200" s="88">
        <v>7277</v>
      </c>
      <c r="T200" s="88">
        <v>2126</v>
      </c>
      <c r="U200" s="88">
        <v>3056</v>
      </c>
      <c r="V200" s="88">
        <v>1210</v>
      </c>
      <c r="W200" s="88">
        <v>5983</v>
      </c>
      <c r="X200" s="88">
        <v>4853</v>
      </c>
      <c r="Y200" s="88">
        <v>2510</v>
      </c>
    </row>
    <row r="201" spans="1:25" s="44" customFormat="1" ht="30" customHeight="1" x14ac:dyDescent="0.2">
      <c r="A201" s="12" t="s">
        <v>119</v>
      </c>
      <c r="B201" s="165">
        <f>B200/B203</f>
        <v>0.63353333333333328</v>
      </c>
      <c r="C201" s="165">
        <f>C200/C203</f>
        <v>0.72506666666666664</v>
      </c>
      <c r="D201" s="14">
        <f t="shared" si="89"/>
        <v>1.1444806903083238</v>
      </c>
      <c r="E201" s="160">
        <f>E200/E203</f>
        <v>1.0071169598496039</v>
      </c>
      <c r="F201" s="160">
        <f t="shared" ref="F201:Y201" si="90">F200/F203</f>
        <v>0.51713166911404795</v>
      </c>
      <c r="G201" s="160">
        <f t="shared" si="90"/>
        <v>0.9426751592356688</v>
      </c>
      <c r="H201" s="160">
        <f t="shared" si="90"/>
        <v>0.48308823529411765</v>
      </c>
      <c r="I201" s="160">
        <f t="shared" si="90"/>
        <v>0.58587956096113913</v>
      </c>
      <c r="J201" s="160">
        <f t="shared" si="90"/>
        <v>1</v>
      </c>
      <c r="K201" s="160">
        <f t="shared" si="90"/>
        <v>0.87625029076529426</v>
      </c>
      <c r="L201" s="160">
        <f t="shared" si="90"/>
        <v>0.17224312017422291</v>
      </c>
      <c r="M201" s="160">
        <f t="shared" si="90"/>
        <v>0.58394160583941601</v>
      </c>
      <c r="N201" s="160">
        <f t="shared" si="90"/>
        <v>0.64378645132346346</v>
      </c>
      <c r="O201" s="160">
        <f t="shared" si="90"/>
        <v>0.57735294117647062</v>
      </c>
      <c r="P201" s="160">
        <f t="shared" si="90"/>
        <v>0.66921877215369341</v>
      </c>
      <c r="Q201" s="160">
        <f t="shared" si="90"/>
        <v>0.7313286713286713</v>
      </c>
      <c r="R201" s="160">
        <f t="shared" si="90"/>
        <v>0.49716187120767275</v>
      </c>
      <c r="S201" s="160">
        <f t="shared" si="90"/>
        <v>0.94962808299621559</v>
      </c>
      <c r="T201" s="160">
        <f t="shared" si="90"/>
        <v>0.52044063647490824</v>
      </c>
      <c r="U201" s="160">
        <f t="shared" si="90"/>
        <v>0.92802915274825393</v>
      </c>
      <c r="V201" s="160">
        <f t="shared" si="90"/>
        <v>0.55000000000000004</v>
      </c>
      <c r="W201" s="160">
        <f t="shared" si="90"/>
        <v>0.98081967213114751</v>
      </c>
      <c r="X201" s="160">
        <f t="shared" si="90"/>
        <v>0.70323141573684977</v>
      </c>
      <c r="Y201" s="160">
        <f t="shared" si="90"/>
        <v>0.88162978573937478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17684</v>
      </c>
      <c r="D202" s="14"/>
      <c r="E202" s="9"/>
      <c r="F202" s="9"/>
      <c r="G202" s="9">
        <v>5630</v>
      </c>
      <c r="H202" s="9">
        <v>500</v>
      </c>
      <c r="I202" s="9">
        <v>680</v>
      </c>
      <c r="J202" s="9">
        <v>3980</v>
      </c>
      <c r="K202" s="9">
        <v>446</v>
      </c>
      <c r="L202" s="9">
        <v>699</v>
      </c>
      <c r="M202" s="9">
        <v>416</v>
      </c>
      <c r="N202" s="9">
        <v>250</v>
      </c>
      <c r="O202" s="9">
        <v>573</v>
      </c>
      <c r="P202" s="9"/>
      <c r="Q202" s="9"/>
      <c r="R202" s="9"/>
      <c r="S202" s="9"/>
      <c r="T202" s="9"/>
      <c r="U202" s="9">
        <v>310</v>
      </c>
      <c r="V202" s="9"/>
      <c r="W202" s="9"/>
      <c r="X202" s="9">
        <v>4200</v>
      </c>
      <c r="Y202" s="9"/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89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>
        <v>920</v>
      </c>
      <c r="C204" s="25">
        <f>SUM(E204:Y204)</f>
        <v>1593</v>
      </c>
      <c r="D204" s="14">
        <f t="shared" si="89"/>
        <v>1.7315217391304347</v>
      </c>
      <c r="E204" s="88"/>
      <c r="F204" s="88"/>
      <c r="G204" s="88"/>
      <c r="H204" s="88">
        <v>100</v>
      </c>
      <c r="I204" s="88"/>
      <c r="J204" s="88">
        <v>120</v>
      </c>
      <c r="K204" s="88">
        <f>K206+K207</f>
        <v>328</v>
      </c>
      <c r="L204" s="88"/>
      <c r="M204" s="88"/>
      <c r="N204" s="88"/>
      <c r="O204" s="88"/>
      <c r="P204" s="88">
        <v>140</v>
      </c>
      <c r="Q204" s="88"/>
      <c r="R204" s="88"/>
      <c r="S204" s="88">
        <v>600</v>
      </c>
      <c r="T204" s="88"/>
      <c r="U204" s="88"/>
      <c r="V204" s="88"/>
      <c r="W204" s="88">
        <v>220</v>
      </c>
      <c r="X204" s="88"/>
      <c r="Y204" s="88">
        <v>85</v>
      </c>
    </row>
    <row r="205" spans="1:25" s="11" customFormat="1" ht="30" customHeight="1" x14ac:dyDescent="0.2">
      <c r="A205" s="12" t="s">
        <v>52</v>
      </c>
      <c r="B205" s="79">
        <f>B204/B203</f>
        <v>8.7619047619047624E-3</v>
      </c>
      <c r="C205" s="79">
        <f>C204/C203</f>
        <v>1.5171428571428572E-2</v>
      </c>
      <c r="D205" s="14">
        <f t="shared" si="89"/>
        <v>1.7315217391304347</v>
      </c>
      <c r="E205" s="15"/>
      <c r="F205" s="15"/>
      <c r="G205" s="15"/>
      <c r="H205" s="15"/>
      <c r="I205" s="15"/>
      <c r="J205" s="15"/>
      <c r="K205" s="15">
        <f t="shared" ref="K205:S205" si="91">K204/K203</f>
        <v>7.629681321237497E-2</v>
      </c>
      <c r="L205" s="15"/>
      <c r="M205" s="15"/>
      <c r="N205" s="15"/>
      <c r="O205" s="15"/>
      <c r="P205" s="15"/>
      <c r="Q205" s="15"/>
      <c r="R205" s="15"/>
      <c r="S205" s="15">
        <f t="shared" si="91"/>
        <v>7.8298316586193392E-2</v>
      </c>
      <c r="T205" s="15"/>
      <c r="U205" s="15"/>
      <c r="V205" s="15"/>
      <c r="W205" s="15"/>
      <c r="X205" s="15"/>
      <c r="Y205" s="15"/>
    </row>
    <row r="206" spans="1:25" s="11" customFormat="1" ht="30" customHeight="1" x14ac:dyDescent="0.2">
      <c r="A206" s="10" t="s">
        <v>123</v>
      </c>
      <c r="B206" s="24">
        <v>620</v>
      </c>
      <c r="C206" s="24">
        <f>SUM(E206:Y206)</f>
        <v>1168</v>
      </c>
      <c r="D206" s="14">
        <f t="shared" ref="D206:D209" si="92">C206/B206</f>
        <v>1.8838709677419354</v>
      </c>
      <c r="E206" s="9"/>
      <c r="F206" s="9"/>
      <c r="G206" s="9"/>
      <c r="H206" s="9">
        <v>100</v>
      </c>
      <c r="I206" s="9"/>
      <c r="J206" s="9">
        <v>120</v>
      </c>
      <c r="K206" s="9">
        <v>128</v>
      </c>
      <c r="L206" s="9"/>
      <c r="M206" s="9"/>
      <c r="N206" s="9"/>
      <c r="O206" s="9"/>
      <c r="P206" s="9"/>
      <c r="Q206" s="9"/>
      <c r="R206" s="9"/>
      <c r="S206" s="9">
        <v>600</v>
      </c>
      <c r="T206" s="9"/>
      <c r="U206" s="9"/>
      <c r="V206" s="9"/>
      <c r="W206" s="9">
        <v>220</v>
      </c>
      <c r="X206" s="9"/>
      <c r="Y206" s="9"/>
    </row>
    <row r="207" spans="1:25" s="11" customFormat="1" ht="30" customHeight="1" x14ac:dyDescent="0.2">
      <c r="A207" s="10" t="s">
        <v>124</v>
      </c>
      <c r="B207" s="24">
        <v>300</v>
      </c>
      <c r="C207" s="24">
        <f>SUM(E207:Y207)</f>
        <v>285</v>
      </c>
      <c r="D207" s="14">
        <f t="shared" si="92"/>
        <v>0.95</v>
      </c>
      <c r="E207" s="9"/>
      <c r="F207" s="9"/>
      <c r="G207" s="9"/>
      <c r="H207" s="9"/>
      <c r="I207" s="9"/>
      <c r="J207" s="9"/>
      <c r="K207" s="9">
        <v>200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>
        <v>85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2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92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82711</v>
      </c>
      <c r="C210" s="25">
        <f>SUM(E210:Y210)</f>
        <v>86667.9</v>
      </c>
      <c r="D210" s="14">
        <f t="shared" ref="D210:D226" si="93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93"/>
        <v>1.0382582606539861</v>
      </c>
      <c r="E211" s="66">
        <f t="shared" ref="E211:Y211" si="94">E210/E209</f>
        <v>1.0038071221339471</v>
      </c>
      <c r="F211" s="66">
        <f t="shared" si="94"/>
        <v>1.205217632440619</v>
      </c>
      <c r="G211" s="66">
        <f t="shared" si="94"/>
        <v>1.0006675089994517</v>
      </c>
      <c r="H211" s="66">
        <f t="shared" si="94"/>
        <v>0.77369224365200495</v>
      </c>
      <c r="I211" s="66">
        <f t="shared" si="94"/>
        <v>0.90046507441709933</v>
      </c>
      <c r="J211" s="66">
        <f t="shared" si="94"/>
        <v>1</v>
      </c>
      <c r="K211" s="66">
        <f t="shared" si="94"/>
        <v>1.1207714195384129</v>
      </c>
      <c r="L211" s="66">
        <f t="shared" si="94"/>
        <v>1.3202894666309299</v>
      </c>
      <c r="M211" s="66">
        <f t="shared" si="94"/>
        <v>0.95905397795833014</v>
      </c>
      <c r="N211" s="66">
        <f t="shared" si="94"/>
        <v>0.99985477781004939</v>
      </c>
      <c r="O211" s="66">
        <f t="shared" si="94"/>
        <v>1.0470753831717234</v>
      </c>
      <c r="P211" s="66">
        <f t="shared" si="94"/>
        <v>1.0189191264944575</v>
      </c>
      <c r="Q211" s="66">
        <f t="shared" si="94"/>
        <v>0.97840886986967512</v>
      </c>
      <c r="R211" s="66">
        <f t="shared" si="94"/>
        <v>0.82616892911010553</v>
      </c>
      <c r="S211" s="66">
        <f t="shared" si="94"/>
        <v>1.2597204221440474</v>
      </c>
      <c r="T211" s="66">
        <f t="shared" si="94"/>
        <v>1</v>
      </c>
      <c r="U211" s="66">
        <f t="shared" si="94"/>
        <v>1.2243159799850953</v>
      </c>
      <c r="V211" s="66">
        <f t="shared" si="94"/>
        <v>0.99980732177263976</v>
      </c>
      <c r="W211" s="66">
        <f t="shared" si="94"/>
        <v>0.97430145803871859</v>
      </c>
      <c r="X211" s="66">
        <f t="shared" si="94"/>
        <v>0.99994816534104314</v>
      </c>
      <c r="Y211" s="66">
        <f t="shared" si="94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3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102145</v>
      </c>
      <c r="C216" s="25">
        <f>SUM(E216:Y216)</f>
        <v>93608</v>
      </c>
      <c r="D216" s="14">
        <f t="shared" si="93"/>
        <v>0.91642273239022953</v>
      </c>
      <c r="E216" s="24">
        <v>2500</v>
      </c>
      <c r="F216" s="24">
        <v>2680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3755</v>
      </c>
      <c r="L216" s="24">
        <v>5339</v>
      </c>
      <c r="M216" s="24">
        <v>2534</v>
      </c>
      <c r="N216" s="24">
        <v>4360</v>
      </c>
      <c r="O216" s="24">
        <v>2235</v>
      </c>
      <c r="P216" s="24">
        <v>4843</v>
      </c>
      <c r="Q216" s="24">
        <v>7978</v>
      </c>
      <c r="R216" s="24">
        <v>1606</v>
      </c>
      <c r="S216" s="24">
        <v>2459</v>
      </c>
      <c r="T216" s="24">
        <v>2610</v>
      </c>
      <c r="U216" s="24">
        <v>2400</v>
      </c>
      <c r="V216" s="24">
        <v>787</v>
      </c>
      <c r="W216" s="24">
        <v>5874</v>
      </c>
      <c r="X216" s="24">
        <v>6214</v>
      </c>
      <c r="Y216" s="24">
        <v>7150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3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45965.25</v>
      </c>
      <c r="C218" s="25">
        <f>C216*0.45</f>
        <v>42123.6</v>
      </c>
      <c r="D218" s="14">
        <f t="shared" si="93"/>
        <v>0.91642273239022953</v>
      </c>
      <c r="E218" s="24">
        <f>E216*0.45</f>
        <v>1125</v>
      </c>
      <c r="F218" s="24">
        <f t="shared" ref="F218:X218" si="95">F216*0.45</f>
        <v>1206</v>
      </c>
      <c r="G218" s="24">
        <f t="shared" si="95"/>
        <v>5854.5</v>
      </c>
      <c r="H218" s="24">
        <f t="shared" si="95"/>
        <v>2809.35</v>
      </c>
      <c r="I218" s="24">
        <f t="shared" si="95"/>
        <v>1665.45</v>
      </c>
      <c r="J218" s="24">
        <f t="shared" si="95"/>
        <v>2398.5</v>
      </c>
      <c r="K218" s="24">
        <f t="shared" si="95"/>
        <v>1689.75</v>
      </c>
      <c r="L218" s="24">
        <f t="shared" si="95"/>
        <v>2402.5500000000002</v>
      </c>
      <c r="M218" s="24">
        <f t="shared" si="95"/>
        <v>1140.3</v>
      </c>
      <c r="N218" s="24">
        <f t="shared" si="95"/>
        <v>1962</v>
      </c>
      <c r="O218" s="24">
        <f t="shared" si="95"/>
        <v>1005.75</v>
      </c>
      <c r="P218" s="24">
        <f t="shared" si="95"/>
        <v>2179.35</v>
      </c>
      <c r="Q218" s="24">
        <f t="shared" si="95"/>
        <v>3590.1</v>
      </c>
      <c r="R218" s="24">
        <f t="shared" si="95"/>
        <v>722.7</v>
      </c>
      <c r="S218" s="24">
        <f t="shared" si="95"/>
        <v>1106.55</v>
      </c>
      <c r="T218" s="24">
        <f t="shared" si="95"/>
        <v>1174.5</v>
      </c>
      <c r="U218" s="24">
        <f t="shared" si="95"/>
        <v>1080</v>
      </c>
      <c r="V218" s="24">
        <f t="shared" si="95"/>
        <v>354.15000000000003</v>
      </c>
      <c r="W218" s="24">
        <f t="shared" si="95"/>
        <v>2643.3</v>
      </c>
      <c r="X218" s="24">
        <f t="shared" si="95"/>
        <v>2796.3</v>
      </c>
      <c r="Y218" s="24">
        <f>Y216*0.45</f>
        <v>3217.5</v>
      </c>
      <c r="Z218" s="57"/>
    </row>
    <row r="219" spans="1:35" s="44" customFormat="1" ht="30" customHeight="1" collapsed="1" x14ac:dyDescent="0.2">
      <c r="A219" s="12" t="s">
        <v>133</v>
      </c>
      <c r="B219" s="46">
        <v>0.88700000000000001</v>
      </c>
      <c r="C219" s="46">
        <f>C216/C217</f>
        <v>0.88624514287962985</v>
      </c>
      <c r="D219" s="14">
        <f t="shared" si="93"/>
        <v>0.99914897731638086</v>
      </c>
      <c r="E219" s="66">
        <f t="shared" ref="E219:Y219" si="96">E216/E217</f>
        <v>0.9840453448094888</v>
      </c>
      <c r="F219" s="66">
        <f t="shared" si="96"/>
        <v>0.8757597542644272</v>
      </c>
      <c r="G219" s="66">
        <f t="shared" si="96"/>
        <v>1.0086637575043109</v>
      </c>
      <c r="H219" s="66">
        <f t="shared" si="96"/>
        <v>0.69366666666666665</v>
      </c>
      <c r="I219" s="66">
        <f t="shared" si="96"/>
        <v>0.55355458924723866</v>
      </c>
      <c r="J219" s="66">
        <f t="shared" si="96"/>
        <v>1.1610564669901264</v>
      </c>
      <c r="K219" s="66">
        <f t="shared" si="96"/>
        <v>0.66008293430820253</v>
      </c>
      <c r="L219" s="66">
        <f t="shared" si="96"/>
        <v>0.70023467938808492</v>
      </c>
      <c r="M219" s="66">
        <f t="shared" si="96"/>
        <v>0.50532723388339162</v>
      </c>
      <c r="N219" s="66">
        <f t="shared" si="96"/>
        <v>1.0487061467649821</v>
      </c>
      <c r="O219" s="66">
        <f t="shared" si="96"/>
        <v>0.71577353501813934</v>
      </c>
      <c r="P219" s="66">
        <f t="shared" si="96"/>
        <v>0.9393115154975733</v>
      </c>
      <c r="Q219" s="66">
        <f t="shared" si="96"/>
        <v>2.8492857142857142</v>
      </c>
      <c r="R219" s="66">
        <f t="shared" si="96"/>
        <v>0.50173562899194668</v>
      </c>
      <c r="S219" s="66">
        <f t="shared" si="96"/>
        <v>0.50791373246709615</v>
      </c>
      <c r="T219" s="66">
        <f t="shared" si="96"/>
        <v>0.7851607624181749</v>
      </c>
      <c r="U219" s="66">
        <f t="shared" si="96"/>
        <v>0.99585429545152759</v>
      </c>
      <c r="V219" s="66">
        <f t="shared" si="96"/>
        <v>0.69500456271525723</v>
      </c>
      <c r="W219" s="66">
        <f t="shared" si="96"/>
        <v>1.0083081570996979</v>
      </c>
      <c r="X219" s="66">
        <f t="shared" si="96"/>
        <v>1.1204471691309053</v>
      </c>
      <c r="Y219" s="66">
        <f t="shared" si="96"/>
        <v>1.020916622255075</v>
      </c>
    </row>
    <row r="220" spans="1:35" s="111" customFormat="1" ht="30" customHeight="1" outlineLevel="1" x14ac:dyDescent="0.2">
      <c r="A220" s="49" t="s">
        <v>134</v>
      </c>
      <c r="B220" s="22">
        <v>271144</v>
      </c>
      <c r="C220" s="25">
        <f>SUM(E220:Y220)</f>
        <v>289026</v>
      </c>
      <c r="D220" s="14">
        <f t="shared" si="93"/>
        <v>1.0659501962057063</v>
      </c>
      <c r="E220" s="24">
        <v>570</v>
      </c>
      <c r="F220" s="24">
        <v>8600</v>
      </c>
      <c r="G220" s="24">
        <v>27210</v>
      </c>
      <c r="H220" s="24">
        <v>20200</v>
      </c>
      <c r="I220" s="24">
        <v>10226</v>
      </c>
      <c r="J220" s="24">
        <v>10150</v>
      </c>
      <c r="K220" s="24">
        <v>4754</v>
      </c>
      <c r="L220" s="24">
        <v>17050</v>
      </c>
      <c r="M220" s="24">
        <v>12170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37570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3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81343.199999999997</v>
      </c>
      <c r="C222" s="25">
        <f>C220*0.3</f>
        <v>86707.8</v>
      </c>
      <c r="D222" s="14">
        <f t="shared" si="93"/>
        <v>1.0659501962057063</v>
      </c>
      <c r="E222" s="24">
        <f>E220*0.3</f>
        <v>171</v>
      </c>
      <c r="F222" s="24">
        <f t="shared" ref="F222:Y222" si="97">F220*0.3</f>
        <v>2580</v>
      </c>
      <c r="G222" s="24">
        <f t="shared" si="97"/>
        <v>8163</v>
      </c>
      <c r="H222" s="24">
        <f t="shared" si="97"/>
        <v>6060</v>
      </c>
      <c r="I222" s="24">
        <f t="shared" si="97"/>
        <v>3067.7999999999997</v>
      </c>
      <c r="J222" s="24">
        <f t="shared" si="97"/>
        <v>3045</v>
      </c>
      <c r="K222" s="24">
        <f t="shared" si="97"/>
        <v>1426.2</v>
      </c>
      <c r="L222" s="24">
        <f t="shared" si="97"/>
        <v>5115</v>
      </c>
      <c r="M222" s="24">
        <f t="shared" si="97"/>
        <v>3651</v>
      </c>
      <c r="N222" s="24">
        <f t="shared" si="97"/>
        <v>3990</v>
      </c>
      <c r="O222" s="24">
        <f t="shared" si="97"/>
        <v>2922</v>
      </c>
      <c r="P222" s="24">
        <f t="shared" si="97"/>
        <v>6495</v>
      </c>
      <c r="Q222" s="24">
        <f t="shared" si="97"/>
        <v>572.4</v>
      </c>
      <c r="R222" s="24">
        <f t="shared" si="97"/>
        <v>1155</v>
      </c>
      <c r="S222" s="24">
        <f t="shared" si="97"/>
        <v>3390</v>
      </c>
      <c r="T222" s="24">
        <f t="shared" si="97"/>
        <v>11271</v>
      </c>
      <c r="U222" s="24">
        <f t="shared" si="97"/>
        <v>1530</v>
      </c>
      <c r="V222" s="24">
        <f t="shared" si="97"/>
        <v>330</v>
      </c>
      <c r="W222" s="24">
        <f t="shared" si="97"/>
        <v>2967.2999999999997</v>
      </c>
      <c r="X222" s="24">
        <f t="shared" si="97"/>
        <v>13010.1</v>
      </c>
      <c r="Y222" s="24">
        <f t="shared" si="97"/>
        <v>5796</v>
      </c>
    </row>
    <row r="223" spans="1:35" s="56" customFormat="1" ht="30" customHeight="1" collapsed="1" x14ac:dyDescent="0.2">
      <c r="A223" s="12" t="s">
        <v>133</v>
      </c>
      <c r="B223" s="8">
        <v>0.94799999999999995</v>
      </c>
      <c r="C223" s="8">
        <f>C220/C221</f>
        <v>0.95854420514317173</v>
      </c>
      <c r="D223" s="14">
        <f t="shared" si="93"/>
        <v>1.0111225792649492</v>
      </c>
      <c r="E223" s="160">
        <f t="shared" ref="E223:Y223" si="98">E220/E221</f>
        <v>0.78512396694214881</v>
      </c>
      <c r="F223" s="160">
        <f t="shared" si="98"/>
        <v>1.0407842188067289</v>
      </c>
      <c r="G223" s="160">
        <f t="shared" si="98"/>
        <v>1.0196357640710485</v>
      </c>
      <c r="H223" s="87">
        <f t="shared" si="98"/>
        <v>1.0505512793842313</v>
      </c>
      <c r="I223" s="87">
        <f t="shared" si="98"/>
        <v>1.124230430958663</v>
      </c>
      <c r="J223" s="87">
        <f t="shared" si="98"/>
        <v>0.84576285309557542</v>
      </c>
      <c r="K223" s="87">
        <f t="shared" si="98"/>
        <v>1.3582857142857143</v>
      </c>
      <c r="L223" s="87">
        <f t="shared" si="98"/>
        <v>0.90140100449378802</v>
      </c>
      <c r="M223" s="87">
        <f t="shared" si="98"/>
        <v>0.87990745426939487</v>
      </c>
      <c r="N223" s="87">
        <f t="shared" si="98"/>
        <v>0.93065565740675948</v>
      </c>
      <c r="O223" s="87">
        <f t="shared" si="98"/>
        <v>1.2873380914618029</v>
      </c>
      <c r="P223" s="87">
        <f t="shared" si="98"/>
        <v>1.4295146913172665</v>
      </c>
      <c r="Q223" s="87">
        <f t="shared" si="98"/>
        <v>0.57993920972644375</v>
      </c>
      <c r="R223" s="87">
        <f t="shared" si="98"/>
        <v>1.02803738317757</v>
      </c>
      <c r="S223" s="87">
        <f t="shared" si="98"/>
        <v>1.0796866042423083</v>
      </c>
      <c r="T223" s="87">
        <f t="shared" si="98"/>
        <v>0.62789337344363672</v>
      </c>
      <c r="U223" s="87">
        <f t="shared" si="98"/>
        <v>1.2345679012345678</v>
      </c>
      <c r="V223" s="87">
        <f t="shared" si="98"/>
        <v>1.9434628975265018</v>
      </c>
      <c r="W223" s="87">
        <f t="shared" si="98"/>
        <v>1.3315831987075928</v>
      </c>
      <c r="X223" s="87">
        <f t="shared" si="98"/>
        <v>1.0176463686495365</v>
      </c>
      <c r="Y223" s="87">
        <f t="shared" si="98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15854</v>
      </c>
      <c r="C224" s="25">
        <f>SUM(E224:Y224)</f>
        <v>13110</v>
      </c>
      <c r="D224" s="8">
        <f t="shared" si="93"/>
        <v>0.82692065093982592</v>
      </c>
      <c r="E224" s="159"/>
      <c r="F224" s="158"/>
      <c r="G224" s="159"/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>
        <v>1000</v>
      </c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3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2490.9</v>
      </c>
      <c r="D226" s="8">
        <f t="shared" si="93"/>
        <v>2.9339222614840992</v>
      </c>
      <c r="E226" s="159"/>
      <c r="F226" s="159">
        <f t="shared" ref="F226:Y226" si="99">F224*0.19</f>
        <v>0</v>
      </c>
      <c r="G226" s="159">
        <f t="shared" si="99"/>
        <v>0</v>
      </c>
      <c r="H226" s="159">
        <f t="shared" si="99"/>
        <v>190</v>
      </c>
      <c r="I226" s="159">
        <f t="shared" si="99"/>
        <v>731.5</v>
      </c>
      <c r="J226" s="159">
        <f t="shared" si="99"/>
        <v>106.4</v>
      </c>
      <c r="K226" s="159">
        <f t="shared" si="99"/>
        <v>570</v>
      </c>
      <c r="L226" s="159">
        <f t="shared" si="99"/>
        <v>0</v>
      </c>
      <c r="M226" s="159">
        <f t="shared" si="99"/>
        <v>0</v>
      </c>
      <c r="N226" s="159">
        <f t="shared" si="99"/>
        <v>0</v>
      </c>
      <c r="O226" s="159">
        <f t="shared" si="99"/>
        <v>190</v>
      </c>
      <c r="P226" s="159">
        <f t="shared" si="99"/>
        <v>608</v>
      </c>
      <c r="Q226" s="159">
        <f t="shared" si="99"/>
        <v>0</v>
      </c>
      <c r="R226" s="159">
        <f t="shared" si="99"/>
        <v>0</v>
      </c>
      <c r="S226" s="159">
        <f t="shared" si="99"/>
        <v>95</v>
      </c>
      <c r="T226" s="159">
        <f t="shared" si="99"/>
        <v>0</v>
      </c>
      <c r="U226" s="159">
        <f t="shared" si="99"/>
        <v>0</v>
      </c>
      <c r="V226" s="159"/>
      <c r="W226" s="159">
        <f t="shared" si="99"/>
        <v>0</v>
      </c>
      <c r="X226" s="159">
        <f t="shared" si="99"/>
        <v>0</v>
      </c>
      <c r="Y226" s="159">
        <f t="shared" si="99"/>
        <v>0</v>
      </c>
    </row>
    <row r="227" spans="1:25" s="56" customFormat="1" ht="30" customHeight="1" collapsed="1" x14ac:dyDescent="0.2">
      <c r="A227" s="12" t="s">
        <v>137</v>
      </c>
      <c r="B227" s="8">
        <v>0.06</v>
      </c>
      <c r="C227" s="8">
        <f>C224/C225</f>
        <v>4.8943295216548881E-2</v>
      </c>
      <c r="D227" s="8">
        <f>C227/B227</f>
        <v>0.81572158694248142</v>
      </c>
      <c r="E227" s="160"/>
      <c r="F227" s="160"/>
      <c r="G227" s="160"/>
      <c r="H227" s="160">
        <f>H224/H225</f>
        <v>3.9840637450199202E-2</v>
      </c>
      <c r="I227" s="160">
        <f t="shared" ref="I227:S227" si="100">I224/I225</f>
        <v>0.55023581534943544</v>
      </c>
      <c r="J227" s="160">
        <f t="shared" si="100"/>
        <v>0.42682926829268292</v>
      </c>
      <c r="K227" s="160">
        <f t="shared" si="100"/>
        <v>0.81037277147487841</v>
      </c>
      <c r="L227" s="160"/>
      <c r="M227" s="160"/>
      <c r="N227" s="160"/>
      <c r="O227" s="160">
        <f t="shared" si="100"/>
        <v>0.10407993338884262</v>
      </c>
      <c r="P227" s="160">
        <f t="shared" si="100"/>
        <v>0.20545746388443017</v>
      </c>
      <c r="Q227" s="160"/>
      <c r="R227" s="160"/>
      <c r="S227" s="160">
        <f t="shared" si="100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101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1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1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131330.70000000001</v>
      </c>
      <c r="D233" s="8">
        <f t="shared" si="101"/>
        <v>1.8649630786708322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102">G231+G229+G226+G222+G218</f>
        <v>14017.5</v>
      </c>
      <c r="H233" s="159">
        <f>H231+H229+H226+H222+H218</f>
        <v>9059.35</v>
      </c>
      <c r="I233" s="159">
        <f t="shared" si="102"/>
        <v>5464.75</v>
      </c>
      <c r="J233" s="159">
        <f t="shared" si="102"/>
        <v>5549.9</v>
      </c>
      <c r="K233" s="159">
        <f t="shared" si="102"/>
        <v>3685.95</v>
      </c>
      <c r="L233" s="159">
        <f t="shared" si="102"/>
        <v>7517.55</v>
      </c>
      <c r="M233" s="159">
        <f t="shared" si="102"/>
        <v>4791.3</v>
      </c>
      <c r="N233" s="159">
        <f t="shared" si="102"/>
        <v>5952</v>
      </c>
      <c r="O233" s="159">
        <f>O231+O229+O226+O222+O218</f>
        <v>4117.75</v>
      </c>
      <c r="P233" s="156">
        <f t="shared" si="102"/>
        <v>9290.75</v>
      </c>
      <c r="Q233" s="159">
        <f t="shared" si="102"/>
        <v>4162.5</v>
      </c>
      <c r="R233" s="159">
        <f t="shared" si="102"/>
        <v>1877.7</v>
      </c>
      <c r="S233" s="159">
        <f t="shared" si="102"/>
        <v>4591.55</v>
      </c>
      <c r="T233" s="159">
        <f t="shared" si="102"/>
        <v>12445.5</v>
      </c>
      <c r="U233" s="159">
        <f t="shared" si="102"/>
        <v>2610</v>
      </c>
      <c r="V233" s="159">
        <f t="shared" si="102"/>
        <v>684.15000000000009</v>
      </c>
      <c r="W233" s="159">
        <f t="shared" si="102"/>
        <v>5610.6</v>
      </c>
      <c r="X233" s="159">
        <f t="shared" si="102"/>
        <v>15806.400000000001</v>
      </c>
      <c r="Y233" s="159">
        <f t="shared" si="102"/>
        <v>9013.5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18.399999999999999</v>
      </c>
      <c r="C235" s="47">
        <f>C233/C234*10</f>
        <v>17.828342202432673</v>
      </c>
      <c r="D235" s="8">
        <f>C235/B235</f>
        <v>0.96893164143655841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103">G233/G234*10</f>
        <v>21.711351702987777</v>
      </c>
      <c r="H235" s="155">
        <f>H233/H234*10</f>
        <v>12.312914537349135</v>
      </c>
      <c r="I235" s="155">
        <f t="shared" si="103"/>
        <v>20.541084047511653</v>
      </c>
      <c r="J235" s="155">
        <f t="shared" si="103"/>
        <v>19.746317512274956</v>
      </c>
      <c r="K235" s="155">
        <f>K233/K234*10</f>
        <v>29.431092302778662</v>
      </c>
      <c r="L235" s="155">
        <f>L233/L234*10</f>
        <v>11.963001273074475</v>
      </c>
      <c r="M235" s="155">
        <f>M233/M234*10</f>
        <v>15.599726509083807</v>
      </c>
      <c r="N235" s="155">
        <f t="shared" si="103"/>
        <v>19.851911146688014</v>
      </c>
      <c r="O235" s="155">
        <f>O233/O234*10</f>
        <v>20.572292166266987</v>
      </c>
      <c r="P235" s="155">
        <f t="shared" si="103"/>
        <v>24.987225001344736</v>
      </c>
      <c r="Q235" s="155">
        <f t="shared" si="103"/>
        <v>19.667832167832167</v>
      </c>
      <c r="R235" s="155">
        <f t="shared" si="103"/>
        <v>13.035962232713134</v>
      </c>
      <c r="S235" s="155">
        <f t="shared" si="103"/>
        <v>21.49702701437333</v>
      </c>
      <c r="T235" s="155">
        <f t="shared" si="103"/>
        <v>13.103836758760108</v>
      </c>
      <c r="U235" s="155">
        <f t="shared" si="103"/>
        <v>19.37351543942993</v>
      </c>
      <c r="V235" s="155">
        <f t="shared" si="103"/>
        <v>23.160121868652681</v>
      </c>
      <c r="W235" s="155">
        <f t="shared" si="103"/>
        <v>25.682504806371877</v>
      </c>
      <c r="X235" s="155">
        <f t="shared" si="103"/>
        <v>19.841084541517606</v>
      </c>
      <c r="Y235" s="155">
        <f>Y233/Y234*10</f>
        <v>17.102766498425108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69"/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</row>
    <row r="246" spans="1:25" ht="20.25" hidden="1" customHeight="1" x14ac:dyDescent="0.25">
      <c r="A246" s="167"/>
      <c r="B246" s="168"/>
      <c r="C246" s="168"/>
      <c r="D246" s="168"/>
      <c r="E246" s="168"/>
      <c r="F246" s="168"/>
      <c r="G246" s="168"/>
      <c r="H246" s="168"/>
      <c r="I246" s="168"/>
      <c r="J246" s="168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24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2023-08-07T07:31:25Z</cp:lastPrinted>
  <dcterms:created xsi:type="dcterms:W3CDTF">2017-06-08T05:54:08Z</dcterms:created>
  <dcterms:modified xsi:type="dcterms:W3CDTF">2023-08-14T05:42:31Z</dcterms:modified>
</cp:coreProperties>
</file>