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Лист1" sheetId="1" r:id="rId1"/>
  </sheets>
  <definedNames>
    <definedName name="_xlnm.Print_Area" localSheetId="0">Лист1!$A$1:$L$47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22" i="1"/>
  <c r="E21" i="1"/>
  <c r="J47" i="1" l="1"/>
  <c r="H47" i="1"/>
  <c r="F47" i="1"/>
  <c r="E47" i="1"/>
  <c r="E46" i="1"/>
  <c r="E45" i="1"/>
  <c r="E20" i="1" l="1"/>
  <c r="E19" i="1"/>
  <c r="E18" i="1"/>
  <c r="E17" i="1"/>
  <c r="E16" i="1"/>
  <c r="E15" i="1"/>
  <c r="E14" i="1"/>
  <c r="E13" i="1"/>
  <c r="J23" i="1" l="1"/>
  <c r="H23" i="1"/>
  <c r="F23" i="1"/>
  <c r="E34" i="1"/>
  <c r="J36" i="1"/>
  <c r="J35" i="1" s="1"/>
  <c r="H36" i="1"/>
  <c r="H35" i="1" s="1"/>
  <c r="F36" i="1"/>
  <c r="F35" i="1" s="1"/>
  <c r="E37" i="1"/>
  <c r="E36" i="1" s="1"/>
  <c r="E35" i="1" s="1"/>
  <c r="J29" i="1"/>
  <c r="H29" i="1"/>
  <c r="K26" i="1"/>
  <c r="J26" i="1"/>
  <c r="I26" i="1"/>
  <c r="H26" i="1"/>
  <c r="G26" i="1"/>
  <c r="E25" i="1"/>
  <c r="E24" i="1"/>
  <c r="E23" i="1" s="1"/>
  <c r="E32" i="1"/>
  <c r="E31" i="1"/>
  <c r="E30" i="1"/>
  <c r="E28" i="1"/>
  <c r="E27" i="1"/>
  <c r="E12" i="1"/>
  <c r="E11" i="1"/>
  <c r="E10" i="1"/>
  <c r="E9" i="1"/>
  <c r="E8" i="1"/>
  <c r="E6" i="1" l="1"/>
  <c r="H5" i="1"/>
  <c r="G5" i="1"/>
  <c r="I5" i="1"/>
  <c r="K5" i="1"/>
  <c r="J5" i="1"/>
  <c r="J44" i="1"/>
  <c r="H44" i="1"/>
  <c r="H40" i="1" s="1"/>
  <c r="F44" i="1"/>
  <c r="J40" i="1"/>
  <c r="E39" i="1"/>
  <c r="E42" i="1"/>
  <c r="E43" i="1" l="1"/>
  <c r="F40" i="1"/>
  <c r="E44" i="1"/>
  <c r="J38" i="1"/>
  <c r="J33" i="1" s="1"/>
  <c r="F38" i="1"/>
  <c r="E40" i="1"/>
  <c r="H38" i="1"/>
  <c r="H33" i="1" s="1"/>
  <c r="E38" i="1" l="1"/>
  <c r="F33" i="1" l="1"/>
  <c r="F29" i="1" l="1"/>
  <c r="E29" i="1" s="1"/>
  <c r="E33" i="1" l="1"/>
  <c r="F26" i="1"/>
  <c r="E26" i="1" s="1"/>
  <c r="F5" i="1" l="1"/>
  <c r="E5" i="1" s="1"/>
</calcChain>
</file>

<file path=xl/sharedStrings.xml><?xml version="1.0" encoding="utf-8"?>
<sst xmlns="http://schemas.openxmlformats.org/spreadsheetml/2006/main" count="179" uniqueCount="132">
  <si>
    <t>№ 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</si>
  <si>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</si>
  <si>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</si>
  <si>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</si>
  <si>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</si>
  <si>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 xml:space="preserve">2024 год (тыс. рублей)
</t>
  </si>
  <si>
    <t>Обоснование мероприятия (расчет)</t>
  </si>
  <si>
    <t>Увеличение собственных доходов (экономия расходов) от реализации мероприятий</t>
  </si>
  <si>
    <t>Исполнение от  реализации мероприятий</t>
  </si>
  <si>
    <t>1.</t>
  </si>
  <si>
    <t>Создание дополнительных рабочих мест</t>
  </si>
  <si>
    <t>Наименование организации, срок ввода, вид налогов от данной организации</t>
  </si>
  <si>
    <t>1.1</t>
  </si>
  <si>
    <t>1.2</t>
  </si>
  <si>
    <t>1.3</t>
  </si>
  <si>
    <t>1.4</t>
  </si>
  <si>
    <t>1.5</t>
  </si>
  <si>
    <t>1.6</t>
  </si>
  <si>
    <t>1.7</t>
  </si>
  <si>
    <t>2023-2025</t>
  </si>
  <si>
    <t>2.</t>
  </si>
  <si>
    <t>Осуществление мероприятий по погашению задолженности в местный бюджет</t>
  </si>
  <si>
    <t>2.1</t>
  </si>
  <si>
    <t>3.</t>
  </si>
  <si>
    <t>4.</t>
  </si>
  <si>
    <t>Принятие мер по увеличению неналоговых доходов в бюджет муниципального образования</t>
  </si>
  <si>
    <t>отдел имущественных и земельных отношений</t>
  </si>
  <si>
    <t>4.1</t>
  </si>
  <si>
    <t xml:space="preserve">Мониторинг поступления платы за наем жилых помещений, находящихся в муниципальной собственности, в местный бюджет, а также принятие мер по взысканию образующейся задолженности </t>
  </si>
  <si>
    <t>4.2</t>
  </si>
  <si>
    <t>5.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</si>
  <si>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</si>
  <si>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>5.1</t>
  </si>
  <si>
    <t xml:space="preserve">Создание актуальной информационной базы данных об объектах недвижимого имущества </t>
  </si>
  <si>
    <t>5.2</t>
  </si>
  <si>
    <t>Выявление собственников земельных участков и другого недвижимого имущества в целях привлечения их к налогообложению</t>
  </si>
  <si>
    <t>5.3</t>
  </si>
  <si>
    <t>Содействие в оформлении прав собственности на земельные участки и имущество физических лиц</t>
  </si>
  <si>
    <t xml:space="preserve">Меры по оптимизации численности работников  органов местного самоуправления муниципальных образований </t>
  </si>
  <si>
    <t>Оказание муниципальных услуг  (выполнение работ)</t>
  </si>
  <si>
    <t>руководители учреждений</t>
  </si>
  <si>
    <t>Повышение эффективности муниципальных  закупок (обоснованность закупок, начальных (максимальных) цен контрактов, проведение экспертизы качества поставляемого товара, результатов выполненной работы), исключение фактов заключения контрактов с недобросовестными поставщиками (подрядчиками, исполнителями)</t>
  </si>
  <si>
    <t>2.1.1</t>
  </si>
  <si>
    <t>Экономия бюджетных средств по итогам размещения заказов</t>
  </si>
  <si>
    <t>Оптимизация  численности работников муниципальных учреждений</t>
  </si>
  <si>
    <t xml:space="preserve">руководители учреждений </t>
  </si>
  <si>
    <t>3.1</t>
  </si>
  <si>
    <t>3.2</t>
  </si>
  <si>
    <t>сокращение штатных единиц работников отрасли образования</t>
  </si>
  <si>
    <t>отдел образования</t>
  </si>
  <si>
    <t>3.2.1</t>
  </si>
  <si>
    <t>сокращение штатных единиц работников аппарата управления отдела образования</t>
  </si>
  <si>
    <t>3.2.2.</t>
  </si>
  <si>
    <t>сокращение штатных единиц работников учреждений дошкольного и общего образования детей</t>
  </si>
  <si>
    <t>отдел образования, руководители учреждений</t>
  </si>
  <si>
    <t>3.2.3.</t>
  </si>
  <si>
    <t>сокращение штатных единиц работников учреждений дополнительного образования детей</t>
  </si>
  <si>
    <t>3.3</t>
  </si>
  <si>
    <t>3.3.1</t>
  </si>
  <si>
    <t>3.3.2.</t>
  </si>
  <si>
    <t>сокращение штатных единиц работников учреждений культуры</t>
  </si>
  <si>
    <t>Осуществление мониторинга и принятие мер по своевременному погашению задолженности по арендной плате за земельные участки и муниципальное имущество</t>
  </si>
  <si>
    <t xml:space="preserve">сокращение штатных единиц работников администрации Ядринского муниципального округа  Чувашской Республики </t>
  </si>
  <si>
    <t>1.8</t>
  </si>
  <si>
    <t>1.9</t>
  </si>
  <si>
    <t>1.10</t>
  </si>
  <si>
    <t>1.11</t>
  </si>
  <si>
    <t>1.12</t>
  </si>
  <si>
    <t>1.13</t>
  </si>
  <si>
    <t>1.14</t>
  </si>
  <si>
    <t>1.15</t>
  </si>
  <si>
    <t>Повышение доходного потенциала Ядринского муниципального округа Чувашской Республики, всего</t>
  </si>
  <si>
    <t>2023-2026</t>
  </si>
  <si>
    <t>2022-2025</t>
  </si>
  <si>
    <t>Оптимизация бюджетных расходов бюджета Ядринского муниципального округа Чувашской Республики, всего</t>
  </si>
  <si>
    <t xml:space="preserve">отдел организационно-контрольной и кадровой работы </t>
  </si>
  <si>
    <t>сектор по культуре и туризму, руководители учреждений</t>
  </si>
  <si>
    <t>сокращение штатных единиц работников отрасли культуры и муниципальных учреждений культуры</t>
  </si>
  <si>
    <t>сокращение штатных единиц работников аппарата управления сектора культуры</t>
  </si>
  <si>
    <t>Недопущение увеличения численности муниципальных служащих Ядринского муниципального округа Чувашской Республики, а также работников муниципальных учреждений Ядринского муниципального округа Чувашской Республики</t>
  </si>
  <si>
    <t>органы местного самоуправления Ядринского муниципального округа Чувашской Республики, руководители муниципальных учреждений</t>
  </si>
  <si>
    <t>отдел экономики и инвестиционной деятельности, отдел сельского хозяйства</t>
  </si>
  <si>
    <t>отдел экономики и инвестиционной деятельности, финансовый отдел, МИФНС №8 по ЧР (по согласованию), Клиентская служба в Ядринском районе (на правах отдела) УФПР в г. Шумерля (Межрайонного) (по согласованию), ГУ - РО ФСС РФ по Чувашской Республике -Чувашии(по согласованию), Прокуратура Ядринского района ЧР (по согласованию)</t>
  </si>
  <si>
    <t>отдел имущественных и земельных отношений, отдел экономики и инвестиционной деятельности, финансовый отдел</t>
  </si>
  <si>
    <t>сектор закупок отдела экономики и инвестиционной деятельности, руководители учреждений</t>
  </si>
  <si>
    <t xml:space="preserve">ПЛАН МЕРОПРИЯТИЙ («ДОРОЖНАЯ КАРТА»)
по увеличению собственных доходов, оптимизации бюджетных расходов, сокращению нерезультативных расходов за счет имеющихся резервов 
Ядринского муниципального округа Чувашской Республики на 2024-2026 годы
</t>
  </si>
  <si>
    <t xml:space="preserve">2025 год (тыс. рублей)
</t>
  </si>
  <si>
    <t>2026 год (тыс. рублей)</t>
  </si>
  <si>
    <t xml:space="preserve">Строительство газовой заправки, цеха по производству ЖБИ. ИП Яковлев Юрий Александрович.  Срок ввода - 2023-2025 гг. Вводится 1 рабочее место. Средняя заработная плата в месяц — 24000 рублей. НДФЛ.   </t>
  </si>
  <si>
    <t xml:space="preserve">Реконструкция нежилого помещения - трехэтажного здания из железобетонных панелей под Дом торговли. ООО «Строительная компания «РЕАМ-СТРОЙ». Вводится 20 рабочих мест. Средняя заработная плата в месяц — 30000 рублей. НДФЛ.   </t>
  </si>
  <si>
    <t xml:space="preserve">Расширение картофелехранилища. КФХ Степанов Валерий Иванович. Срок ввода - 2023-2026 гг. Вводится 2 рабочих мест. Средняя заработная плата в месяц — 30000 рублей. НДФЛ.   </t>
  </si>
  <si>
    <t xml:space="preserve">Организация производства пивной продукции. ООО «Евротрейдинг». Срок ввода - 2022-2025 гг. Вводится 20 рабочих мест. Средняя заработная плата в месяц — 30000 рублей. НДФЛ.  </t>
  </si>
  <si>
    <t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Ядринского муниципального округа Чувашской Республики, путем предоставления их в аренду или в собственность</t>
  </si>
  <si>
    <t>2024-2026</t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</si>
  <si>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30,0 тыс.руб.*12 мес.*4 раб.= 1440,0 тыс.руб., НДФЛ(13%) - 187,2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- 121,57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- 121,87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- 125,26 тыс. руб.</t>
    </r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</si>
  <si>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30,0 тыс.руб.*12 мес.*10 раб.= 3600,0 тыс.руб., НДФЛ(13%) - 468,0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- 303,92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- 304,67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- 313,14 тыс. руб.</t>
    </r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</si>
  <si>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30,0 тыс.руб.*12 мес.*20 раб.= 7200,0 тыс.руб., НДФЛ(13%) - 936,0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- 607,84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- 609,34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- 626,28 тыс. руб.</t>
    </r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</si>
  <si>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30,0 тыс.руб.*12 мес.*2 раб.= 720,0 тыс.руб., НДФЛ(13%) - 93,6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- 60,78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- 60,93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- 62,63 тыс. руб.</t>
    </r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</si>
  <si>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30,0 тыс.руб.*12 мес.*3 раб.= 1080,0 тыс.руб., НДФЛ(13%) - 140,4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- 91,18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- 91,4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- 93,94 тыс. руб.</t>
    </r>
  </si>
  <si>
    <r>
      <rPr>
        <b/>
        <i/>
        <u/>
        <sz val="9"/>
        <rFont val="Times New Roman"/>
        <family val="1"/>
        <charset val="204"/>
      </rPr>
      <t>2024 год:</t>
    </r>
    <r>
      <rPr>
        <i/>
        <sz val="9"/>
        <rFont val="Times New Roman"/>
        <family val="1"/>
        <charset val="204"/>
      </rPr>
      <t xml:space="preserve"> закрытие Засурского стр.подр. в МАОУ "СОШ №3" г.Ядрина с 01.09.2024 г., оптимизация шт.числ.16 ед., экономия ФОТ - 3139,7 тыс.руб. Присоединение МБОУ "Николаевская ООШ", как структурное подразделение, к МБОУ "Верхнеачакская СОШ" с сохранением шт. численности работников. </t>
    </r>
    <r>
      <rPr>
        <b/>
        <i/>
        <u/>
        <sz val="9"/>
        <rFont val="Times New Roman"/>
        <family val="1"/>
        <charset val="204"/>
      </rPr>
      <t>2026 год:</t>
    </r>
    <r>
      <rPr>
        <i/>
        <sz val="9"/>
        <rFont val="Times New Roman"/>
        <family val="1"/>
        <charset val="204"/>
      </rPr>
      <t xml:space="preserve"> присоединение МБОУ "Персирланская ООШ", как структурное подразделение, к МБОУ "СОШ №2" с сохранением штатной численности.                   </t>
    </r>
  </si>
  <si>
    <t xml:space="preserve">Приобретение линии розлива молока и молочных продуктов в ПЭТ-бутылку.ОАО «Ядринмолоко». Срок ввода  - II квартал 2023 г. Завершение 2025 год. Вводится 4 рабочих места.  Средняя заработная плата в месяц — 30000 рублей. НДФЛ. </t>
  </si>
  <si>
    <t>Строительство здания цеха розлива алкогольной продукции. ООО «Спиртовой завод «Ядринский». Срок ввода  2023-2025 гг. Вводится 10 рабочих мест. Средняя заработная плата в месяц — 30000 рублей. НДФЛ.</t>
  </si>
  <si>
    <t xml:space="preserve"> 2023-2025</t>
  </si>
  <si>
    <t xml:space="preserve">Линия розлива производительностью 9 000 бутылок в час. ООО «Спиртовой завод «Ядринский».Срок ввода  2023-2025 гг. Вводится 20 рабочих мест. Средняя заработная плата в месяц — 30000 рублей. НДФЛ.   </t>
  </si>
  <si>
    <t xml:space="preserve">Строительство рыбного хозяйства с последующей модернизацией аквакультуры. КФХ Кольцов Алексей Николаевич.Срок ввода - сентябрь 2023 - 2025 гг.Вводится 3 рабочих места. Средняя заработная плата в месяц — 20000 рублей.  НДФЛ.   </t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</si>
  <si>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20,0 тыс.руб.*12 мес.*3 раб.= 720,0 тыс.руб., НДФЛ(13%) - 93,6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- 60,78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- 60,93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- 62,63 тыс. руб.</t>
    </r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</si>
  <si>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24,0 тыс.руб.*12 мес.*1 раб.= 288,0 тыс.руб., НДФЛ(13%) - 37,44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- 24,31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- 24,37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- 25,05 тыс. руб.</t>
    </r>
  </si>
  <si>
    <t xml:space="preserve">Строительство зерносклада. КФХ Гармонистова Андрея Рудольфовича. Срок ввода - 2023-2025 гг. Вводится 1 рабочее место. Средняя заработная плата в месяц — 20000 рублей. НДФЛ.   </t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</si>
  <si>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20,0 тыс.руб.*12 мес.*1 раб.= 240,0 тыс.руб., НДФЛ(13%) - 31,2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- 20,26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- 20,31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- 20,88 тыс. руб.</t>
    </r>
  </si>
  <si>
    <t xml:space="preserve">Приобретение фотосепаратора для масличных культур. КФХ Григорьева Дмитрия Витальевича. Срок ввода -2023-2025 гг. Вводится 1 рабочее место. Средняя заработная плата в месяц — 20000 рублей. НДФЛ.   </t>
  </si>
  <si>
    <t>2022-2024</t>
  </si>
  <si>
    <t xml:space="preserve">Строительство магазина автозапчастей. ИП Погодин Иван Александрович. Срок ввода - 2022-2024 гг. Вводится 4 рабочих мест. Средняя заработная плата в месяц — 30000 рублей. НДФЛ.   </t>
  </si>
  <si>
    <t xml:space="preserve">Строительство магазина «Одежда». ИП Мехдиев Валех Карам Оглы. Срок ввода - 2022-2025 гг. Вводится 4 рабочих места. Средняя заработная плата в месяц — 30000 рублей. НДФЛ.   </t>
  </si>
  <si>
    <t xml:space="preserve"> 2022-2025</t>
  </si>
  <si>
    <t xml:space="preserve"> 2022-2024</t>
  </si>
  <si>
    <t xml:space="preserve">Закладка питомника. ООО "РусХмель". Срок ввода - 2023-2024 гг. Вводится 3 рабочих места. Средняя заработная плата в месяц — 30000 рублей. НДФЛ.  </t>
  </si>
  <si>
    <t>2023-2024</t>
  </si>
  <si>
    <t>2023 - 2025</t>
  </si>
  <si>
    <t xml:space="preserve"> 2023-2025 </t>
  </si>
  <si>
    <t>2024-2025</t>
  </si>
  <si>
    <t xml:space="preserve">Строительство семенного завода. СОССПК "Ниме".Срок ввода - 2024-2025 гг. Вводится 5 рабочих мест. Средняя заработная плата в месяц — 20000 рублей. НДФЛ.  </t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</si>
  <si>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20,0 тыс.руб.*12 мес.*5 раб.=1200,0 тыс.руб., НДФЛ(13%) - 156,0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- 101,31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- 101,56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- 104,38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</si>
  <si>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</si>
  <si>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Строительство хмелесушильного комплекса. ООО "РусХмель". Срок ввода - 2023-2024 гг. Вводится 10 рабочих мест. Средняя заработная плата в месяц — 25000 рублей. НДФЛ. </t>
  </si>
  <si>
    <t>2023 -2024</t>
  </si>
  <si>
    <r>
      <rPr>
        <b/>
        <i/>
        <u/>
        <sz val="9"/>
        <rFont val="Times New Roman"/>
        <family val="1"/>
        <charset val="204"/>
      </rPr>
      <t>Расчет:</t>
    </r>
    <r>
      <rPr>
        <i/>
        <sz val="9"/>
        <rFont val="Times New Roman"/>
        <family val="1"/>
        <charset val="204"/>
      </rPr>
      <t xml:space="preserve"> 25,0 тыс.руб.*12 мес.*10 раб.=3000,0 тыс.руб., НДФЛ(13%) - 390,0 тыс. руб., в том числе в бюджет Ядринского МО </t>
    </r>
    <r>
      <rPr>
        <b/>
        <i/>
        <u/>
        <sz val="9"/>
        <rFont val="Times New Roman"/>
        <family val="1"/>
        <charset val="204"/>
      </rPr>
      <t>на 2024 год</t>
    </r>
    <r>
      <rPr>
        <i/>
        <sz val="9"/>
        <rFont val="Times New Roman"/>
        <family val="1"/>
        <charset val="204"/>
      </rPr>
      <t xml:space="preserve">  (46,94%+18%) - 253,27 тыс. руб.;  </t>
    </r>
    <r>
      <rPr>
        <b/>
        <i/>
        <u/>
        <sz val="9"/>
        <rFont val="Times New Roman"/>
        <family val="1"/>
        <charset val="204"/>
      </rPr>
      <t>на 2025 год</t>
    </r>
    <r>
      <rPr>
        <i/>
        <sz val="9"/>
        <rFont val="Times New Roman"/>
        <family val="1"/>
        <charset val="204"/>
      </rPr>
      <t xml:space="preserve"> (47,1%+18%) - 253,89 тыс. руб.; </t>
    </r>
    <r>
      <rPr>
        <b/>
        <i/>
        <u/>
        <sz val="9"/>
        <rFont val="Times New Roman"/>
        <family val="1"/>
        <charset val="204"/>
      </rPr>
      <t xml:space="preserve">на 2026 год  </t>
    </r>
    <r>
      <rPr>
        <i/>
        <sz val="9"/>
        <rFont val="Times New Roman"/>
        <family val="1"/>
        <charset val="204"/>
      </rPr>
      <t>(48,91%+18%) - 260,95 тыс. руб.</t>
    </r>
  </si>
  <si>
    <t>Общая сумма задолженности по договорам аренды земельных участков и объектов недвижимости составляет 2399,20 тыс. рублей, в течение 2024 года планируется погасить образовавшуюся задолженность на сумму не менее 800,0 тыс. рублей</t>
  </si>
  <si>
    <t>по состоянию на 01.01.2024 сумма задолженности по договорам найма ( в т.ч. специализированного) составляет 1175,5 тыс. рублей, в течение 2024 года планируется погасить образовавшуюся задолженность на сумму не менее 400,0 тыс. рублей</t>
  </si>
  <si>
    <t>на торги будут выставляться земельные участки, включенные в Единый информационный ресурс о свободных от застройки земельных участках, расположенных на территории Ядринского муниципального округа Чувашской Республики. В 2024 году планируется реализовать в собственность и аренду на сумму не менее, чем на 100 тыс. рублей</t>
  </si>
  <si>
    <t>в результате инвентаризации объектов недвижимого имущества и земельных участков планируется дополнительно привлечь в налоговый оборот в сумме не менее, чем 10 тыс. рублей</t>
  </si>
  <si>
    <t xml:space="preserve">Активизация работы комиссий по легализации объектов налогообложения. Количество планируемых Межведомственных рейдов по снижению неформальной занятости:  2024 год - 12; 2025 год - 15;  2026 год - 18.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</si>
  <si>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к постановлению администрации  Ядринского муниципального округа  Чувашской Республики                             от 16.02.2024г. № 122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</si>
</sst>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2" borderId="0" xfId="0" applyFill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4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6" fillId="3" borderId="2" xfId="0" applyFont="1" applyFill="1" applyBorder="1" applyAlignment="1">
      <alignment horizontal="left" vertical="top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4" fontId="8" fillId="3" borderId="2" xfId="0" applyNumberFormat="1" applyFont="1" applyFill="1" applyBorder="1" applyAlignment="1">
      <alignment horizontal="center" vertical="top" wrapText="1" readingOrder="1"/>
    </xf>
    <xf numFmtId="0" fontId="5" fillId="3" borderId="2" xfId="0" applyFont="1" applyFill="1" applyBorder="1" applyAlignment="1">
      <alignment horizontal="left" vertical="top" wrapText="1" readingOrder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 readingOrder="1"/>
    </xf>
    <xf numFmtId="4" fontId="10" fillId="3" borderId="2" xfId="0" applyNumberFormat="1" applyFont="1" applyFill="1" applyBorder="1" applyAlignment="1">
      <alignment horizontal="center" vertical="center" wrapText="1" readingOrder="1"/>
    </xf>
    <xf numFmtId="4" fontId="10" fillId="3" borderId="2" xfId="0" applyNumberFormat="1" applyFont="1" applyFill="1" applyBorder="1" applyAlignment="1">
      <alignment horizontal="center" vertical="top" wrapText="1" readingOrder="1"/>
    </xf>
    <xf numFmtId="4" fontId="11" fillId="3" borderId="2" xfId="0" applyNumberFormat="1" applyFont="1" applyFill="1" applyBorder="1" applyAlignment="1">
      <alignment horizontal="center" vertical="top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4" fontId="5" fillId="3" borderId="2" xfId="0" applyNumberFormat="1" applyFont="1" applyFill="1" applyBorder="1" applyAlignment="1">
      <alignment horizontal="center" vertical="top" wrapText="1" readingOrder="1"/>
    </xf>
    <xf numFmtId="4" fontId="5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 readingOrder="1"/>
    </xf>
    <xf numFmtId="4" fontId="12" fillId="3" borderId="2" xfId="0" applyNumberFormat="1" applyFont="1" applyFill="1" applyBorder="1" applyAlignment="1">
      <alignment horizontal="center" vertical="top" wrapText="1" readingOrder="1"/>
    </xf>
    <xf numFmtId="4" fontId="4" fillId="3" borderId="2" xfId="0" applyNumberFormat="1" applyFont="1" applyFill="1" applyBorder="1" applyAlignment="1">
      <alignment horizontal="center" vertical="top" wrapText="1" readingOrder="1"/>
    </xf>
    <xf numFmtId="4" fontId="4" fillId="3" borderId="2" xfId="0" applyNumberFormat="1" applyFont="1" applyFill="1" applyBorder="1" applyAlignment="1">
      <alignment horizontal="center" vertical="top"/>
    </xf>
    <xf numFmtId="4" fontId="13" fillId="3" borderId="2" xfId="0" applyNumberFormat="1" applyFont="1" applyFill="1" applyBorder="1" applyAlignment="1">
      <alignment horizontal="center" vertical="top" wrapText="1" readingOrder="1"/>
    </xf>
    <xf numFmtId="49" fontId="5" fillId="3" borderId="2" xfId="0" applyNumberFormat="1" applyFont="1" applyFill="1" applyBorder="1" applyAlignment="1">
      <alignment horizontal="center" vertical="top" wrapText="1" readingOrder="1"/>
    </xf>
    <xf numFmtId="49" fontId="4" fillId="3" borderId="2" xfId="0" applyNumberFormat="1" applyFont="1" applyFill="1" applyBorder="1" applyAlignment="1">
      <alignment horizontal="center" vertical="top" wrapText="1" readingOrder="1"/>
    </xf>
    <xf numFmtId="0" fontId="12" fillId="3" borderId="2" xfId="0" applyFont="1" applyFill="1" applyBorder="1" applyAlignment="1">
      <alignment vertical="top" wrapText="1" readingOrder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left" vertical="top" wrapText="1" readingOrder="1"/>
    </xf>
    <xf numFmtId="4" fontId="11" fillId="3" borderId="2" xfId="0" applyNumberFormat="1" applyFont="1" applyFill="1" applyBorder="1" applyAlignment="1">
      <alignment horizontal="center" vertical="top"/>
    </xf>
    <xf numFmtId="4" fontId="16" fillId="3" borderId="2" xfId="0" applyNumberFormat="1" applyFont="1" applyFill="1" applyBorder="1" applyAlignment="1">
      <alignment horizontal="center" vertical="top" wrapText="1" readingOrder="1"/>
    </xf>
    <xf numFmtId="0" fontId="0" fillId="0" borderId="0" xfId="0" applyBorder="1"/>
    <xf numFmtId="0" fontId="15" fillId="4" borderId="0" xfId="0" applyFont="1" applyFill="1" applyBorder="1" applyAlignment="1">
      <alignment horizontal="left" vertical="top" wrapText="1" readingOrder="1"/>
    </xf>
    <xf numFmtId="0" fontId="5" fillId="3" borderId="2" xfId="0" applyFont="1" applyFill="1" applyBorder="1" applyAlignment="1">
      <alignment vertical="top" wrapText="1" readingOrder="1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 readingOrder="1"/>
    </xf>
    <xf numFmtId="0" fontId="11" fillId="3" borderId="2" xfId="0" applyFont="1" applyFill="1" applyBorder="1" applyAlignment="1">
      <alignment horizontal="center" vertical="top" wrapText="1" readingOrder="1"/>
    </xf>
    <xf numFmtId="0" fontId="11" fillId="3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4" fontId="12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2" fillId="0" borderId="3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left" vertical="top" wrapText="1" readingOrder="1"/>
    </xf>
    <xf numFmtId="0" fontId="5" fillId="3" borderId="5" xfId="0" applyFont="1" applyFill="1" applyBorder="1" applyAlignment="1">
      <alignment horizontal="left" vertical="top" wrapText="1" readingOrder="1"/>
    </xf>
    <xf numFmtId="0" fontId="5" fillId="3" borderId="6" xfId="0" applyFont="1" applyFill="1" applyBorder="1" applyAlignment="1">
      <alignment horizontal="left" vertical="top" wrapText="1" readingOrder="1"/>
    </xf>
    <xf numFmtId="0" fontId="7" fillId="3" borderId="2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9"/>
  <sheetViews>
    <sheetView tabSelected="1" view="pageBreakPreview" zoomScale="90" zoomScaleNormal="75" zoomScalePageLayoutView="90" workbookViewId="0">
      <selection activeCell="H5" sqref="H5"/>
    </sheetView>
  </sheetViews>
  <sheetFormatPr defaultColWidth="9.109375" defaultRowHeight="14.4" x14ac:dyDescent="0.3"/>
  <cols>
    <col min="1" max="1" width="5" style="1" customWidth="1"/>
    <col min="2" max="2" width="46" style="1" customWidth="1"/>
    <col min="3" max="3" width="28" style="1" customWidth="1"/>
    <col min="4" max="4" width="12.33203125" style="1" customWidth="1"/>
    <col min="5" max="5" width="12" style="1" customWidth="1"/>
    <col min="6" max="6" width="11.44140625" style="1" customWidth="1"/>
    <col min="7" max="11" width="11" style="1" customWidth="1"/>
    <col min="12" max="12" width="58" style="1" customWidth="1"/>
    <col min="13" max="1022" width="9.109375" style="1"/>
  </cols>
  <sheetData>
    <row r="1" spans="1:12" ht="50.25" customHeight="1" x14ac:dyDescent="0.3">
      <c r="A1" s="4"/>
      <c r="B1" s="5"/>
      <c r="C1" s="5"/>
      <c r="D1" s="5"/>
      <c r="E1" s="5"/>
      <c r="F1" s="5"/>
      <c r="G1" s="5"/>
      <c r="H1" s="5"/>
      <c r="I1" s="4"/>
      <c r="K1" s="48" t="s">
        <v>122</v>
      </c>
      <c r="L1" s="49" t="s">
        <v>131</v>
      </c>
    </row>
    <row r="2" spans="1:12" ht="60.75" customHeight="1" x14ac:dyDescent="0.3">
      <c r="A2" s="53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2" customHeight="1" x14ac:dyDescent="0.3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1" t="s">
        <v>5</v>
      </c>
      <c r="G3" s="51"/>
      <c r="H3" s="51" t="s">
        <v>86</v>
      </c>
      <c r="I3" s="51"/>
      <c r="J3" s="51" t="s">
        <v>87</v>
      </c>
      <c r="K3" s="51"/>
      <c r="L3" s="52" t="s">
        <v>6</v>
      </c>
    </row>
    <row r="4" spans="1:12" ht="84.75" customHeight="1" x14ac:dyDescent="0.3">
      <c r="A4" s="52"/>
      <c r="B4" s="52"/>
      <c r="C4" s="52"/>
      <c r="D4" s="52"/>
      <c r="E4" s="52"/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52"/>
    </row>
    <row r="5" spans="1:12" ht="51" customHeight="1" x14ac:dyDescent="0.3">
      <c r="A5" s="54" t="s">
        <v>71</v>
      </c>
      <c r="B5" s="54"/>
      <c r="C5" s="7"/>
      <c r="D5" s="8" t="s">
        <v>93</v>
      </c>
      <c r="E5" s="20">
        <f>SUM(F5+H5+J5)</f>
        <v>13305.099999999999</v>
      </c>
      <c r="F5" s="9">
        <f t="shared" ref="F5:K5" si="0">SUM(F6+F23+F25+F26+F29)</f>
        <v>4434.2999999999993</v>
      </c>
      <c r="G5" s="9">
        <f t="shared" si="0"/>
        <v>0</v>
      </c>
      <c r="H5" s="9">
        <f t="shared" si="0"/>
        <v>4422</v>
      </c>
      <c r="I5" s="9">
        <f t="shared" si="0"/>
        <v>0</v>
      </c>
      <c r="J5" s="9">
        <f t="shared" si="0"/>
        <v>4448.8</v>
      </c>
      <c r="K5" s="9">
        <f t="shared" si="0"/>
        <v>0</v>
      </c>
      <c r="L5" s="10"/>
    </row>
    <row r="6" spans="1:12" ht="14.25" customHeight="1" x14ac:dyDescent="0.3">
      <c r="A6" s="55" t="s">
        <v>9</v>
      </c>
      <c r="B6" s="13" t="s">
        <v>10</v>
      </c>
      <c r="C6" s="56" t="s">
        <v>81</v>
      </c>
      <c r="D6" s="55"/>
      <c r="E6" s="57">
        <f>SUM(F6+H6+J6)</f>
        <v>9475.4</v>
      </c>
      <c r="F6" s="60">
        <f t="shared" ref="F6:K6" si="1">SUM(F8:F22)</f>
        <v>3124.2999999999997</v>
      </c>
      <c r="G6" s="60">
        <f t="shared" si="1"/>
        <v>0</v>
      </c>
      <c r="H6" s="60">
        <f t="shared" si="1"/>
        <v>3132</v>
      </c>
      <c r="I6" s="60">
        <f t="shared" si="1"/>
        <v>0</v>
      </c>
      <c r="J6" s="60">
        <f t="shared" si="1"/>
        <v>3219.1</v>
      </c>
      <c r="K6" s="60">
        <f t="shared" si="1"/>
        <v>0</v>
      </c>
      <c r="L6" s="64"/>
    </row>
    <row r="7" spans="1:12" ht="24.75" customHeight="1" x14ac:dyDescent="0.3">
      <c r="A7" s="55"/>
      <c r="B7" s="13" t="s">
        <v>11</v>
      </c>
      <c r="C7" s="56"/>
      <c r="D7" s="55"/>
      <c r="E7" s="57"/>
      <c r="F7" s="60"/>
      <c r="G7" s="60"/>
      <c r="H7" s="60"/>
      <c r="I7" s="60"/>
      <c r="J7" s="60"/>
      <c r="K7" s="60"/>
      <c r="L7" s="64"/>
    </row>
    <row r="8" spans="1:12" s="2" customFormat="1" ht="60" customHeight="1" x14ac:dyDescent="0.3">
      <c r="A8" s="31" t="s">
        <v>12</v>
      </c>
      <c r="B8" s="44" t="s">
        <v>100</v>
      </c>
      <c r="C8" s="45" t="s">
        <v>81</v>
      </c>
      <c r="D8" s="46" t="s">
        <v>118</v>
      </c>
      <c r="E8" s="22">
        <f>SUM(F8+H8+J8)</f>
        <v>368.7</v>
      </c>
      <c r="F8" s="22">
        <v>121.57</v>
      </c>
      <c r="G8" s="22"/>
      <c r="H8" s="39">
        <v>121.87</v>
      </c>
      <c r="I8" s="22"/>
      <c r="J8" s="22">
        <v>125.26</v>
      </c>
      <c r="K8" s="22"/>
      <c r="L8" s="38" t="s">
        <v>94</v>
      </c>
    </row>
    <row r="9" spans="1:12" s="2" customFormat="1" ht="51" customHeight="1" x14ac:dyDescent="0.3">
      <c r="A9" s="31" t="s">
        <v>13</v>
      </c>
      <c r="B9" s="47" t="s">
        <v>101</v>
      </c>
      <c r="C9" s="45" t="s">
        <v>81</v>
      </c>
      <c r="D9" s="46" t="s">
        <v>102</v>
      </c>
      <c r="E9" s="22">
        <f t="shared" ref="E9:E20" si="2">SUM(F9+H9+J9)</f>
        <v>921.73</v>
      </c>
      <c r="F9" s="22">
        <v>303.92</v>
      </c>
      <c r="G9" s="22"/>
      <c r="H9" s="39">
        <v>304.67</v>
      </c>
      <c r="I9" s="22"/>
      <c r="J9" s="22">
        <v>313.14</v>
      </c>
      <c r="K9" s="22"/>
      <c r="L9" s="38" t="s">
        <v>95</v>
      </c>
    </row>
    <row r="10" spans="1:12" s="2" customFormat="1" ht="50.25" customHeight="1" x14ac:dyDescent="0.3">
      <c r="A10" s="31" t="s">
        <v>14</v>
      </c>
      <c r="B10" s="47" t="s">
        <v>103</v>
      </c>
      <c r="C10" s="45" t="s">
        <v>81</v>
      </c>
      <c r="D10" s="46" t="s">
        <v>102</v>
      </c>
      <c r="E10" s="22">
        <f t="shared" si="2"/>
        <v>1843.46</v>
      </c>
      <c r="F10" s="22">
        <v>607.84</v>
      </c>
      <c r="G10" s="22"/>
      <c r="H10" s="39">
        <v>609.34</v>
      </c>
      <c r="I10" s="22"/>
      <c r="J10" s="22">
        <v>626.28</v>
      </c>
      <c r="K10" s="22"/>
      <c r="L10" s="38" t="s">
        <v>96</v>
      </c>
    </row>
    <row r="11" spans="1:12" s="2" customFormat="1" ht="59.25" customHeight="1" x14ac:dyDescent="0.3">
      <c r="A11" s="31" t="s">
        <v>15</v>
      </c>
      <c r="B11" s="47" t="s">
        <v>104</v>
      </c>
      <c r="C11" s="43" t="s">
        <v>81</v>
      </c>
      <c r="D11" s="46" t="s">
        <v>117</v>
      </c>
      <c r="E11" s="22">
        <f t="shared" si="2"/>
        <v>184.34</v>
      </c>
      <c r="F11" s="22">
        <v>60.78</v>
      </c>
      <c r="G11" s="22"/>
      <c r="H11" s="39">
        <v>60.93</v>
      </c>
      <c r="I11" s="22"/>
      <c r="J11" s="22">
        <v>62.63</v>
      </c>
      <c r="K11" s="24"/>
      <c r="L11" s="38" t="s">
        <v>105</v>
      </c>
    </row>
    <row r="12" spans="1:12" s="2" customFormat="1" ht="51" customHeight="1" x14ac:dyDescent="0.3">
      <c r="A12" s="31" t="s">
        <v>16</v>
      </c>
      <c r="B12" s="47" t="s">
        <v>88</v>
      </c>
      <c r="C12" s="43" t="s">
        <v>81</v>
      </c>
      <c r="D12" s="46" t="s">
        <v>19</v>
      </c>
      <c r="E12" s="22">
        <f t="shared" si="2"/>
        <v>73.73</v>
      </c>
      <c r="F12" s="22">
        <v>24.31</v>
      </c>
      <c r="G12" s="22"/>
      <c r="H12" s="39">
        <v>24.37</v>
      </c>
      <c r="I12" s="22"/>
      <c r="J12" s="22">
        <v>25.05</v>
      </c>
      <c r="K12" s="22"/>
      <c r="L12" s="38" t="s">
        <v>106</v>
      </c>
    </row>
    <row r="13" spans="1:12" s="2" customFormat="1" ht="48" customHeight="1" x14ac:dyDescent="0.3">
      <c r="A13" s="31" t="s">
        <v>17</v>
      </c>
      <c r="B13" s="47" t="s">
        <v>107</v>
      </c>
      <c r="C13" s="43" t="s">
        <v>81</v>
      </c>
      <c r="D13" s="46" t="s">
        <v>19</v>
      </c>
      <c r="E13" s="22">
        <f t="shared" si="2"/>
        <v>61.45</v>
      </c>
      <c r="F13" s="22">
        <v>20.260000000000002</v>
      </c>
      <c r="G13" s="22"/>
      <c r="H13" s="39">
        <v>20.309999999999999</v>
      </c>
      <c r="I13" s="22"/>
      <c r="J13" s="22">
        <v>20.88</v>
      </c>
      <c r="K13" s="22"/>
      <c r="L13" s="38" t="s">
        <v>108</v>
      </c>
    </row>
    <row r="14" spans="1:12" s="2" customFormat="1" ht="48" customHeight="1" x14ac:dyDescent="0.3">
      <c r="A14" s="31" t="s">
        <v>18</v>
      </c>
      <c r="B14" s="47" t="s">
        <v>109</v>
      </c>
      <c r="C14" s="45" t="s">
        <v>81</v>
      </c>
      <c r="D14" s="46" t="s">
        <v>19</v>
      </c>
      <c r="E14" s="22">
        <f t="shared" si="2"/>
        <v>61.45</v>
      </c>
      <c r="F14" s="22">
        <v>20.260000000000002</v>
      </c>
      <c r="G14" s="22"/>
      <c r="H14" s="39">
        <v>20.309999999999999</v>
      </c>
      <c r="I14" s="22"/>
      <c r="J14" s="22">
        <v>20.88</v>
      </c>
      <c r="K14" s="22"/>
      <c r="L14" s="38" t="s">
        <v>108</v>
      </c>
    </row>
    <row r="15" spans="1:12" s="2" customFormat="1" ht="48.75" customHeight="1" x14ac:dyDescent="0.3">
      <c r="A15" s="31" t="s">
        <v>63</v>
      </c>
      <c r="B15" s="47" t="s">
        <v>111</v>
      </c>
      <c r="C15" s="43" t="s">
        <v>81</v>
      </c>
      <c r="D15" s="46" t="s">
        <v>110</v>
      </c>
      <c r="E15" s="22">
        <f t="shared" si="2"/>
        <v>368.7</v>
      </c>
      <c r="F15" s="24">
        <v>121.57</v>
      </c>
      <c r="G15" s="24"/>
      <c r="H15" s="25">
        <v>121.87</v>
      </c>
      <c r="I15" s="24"/>
      <c r="J15" s="22">
        <v>125.26</v>
      </c>
      <c r="K15" s="24"/>
      <c r="L15" s="38" t="s">
        <v>94</v>
      </c>
    </row>
    <row r="16" spans="1:12" s="2" customFormat="1" ht="51" customHeight="1" x14ac:dyDescent="0.3">
      <c r="A16" s="31" t="s">
        <v>64</v>
      </c>
      <c r="B16" s="47" t="s">
        <v>112</v>
      </c>
      <c r="C16" s="43" t="s">
        <v>81</v>
      </c>
      <c r="D16" s="46" t="s">
        <v>113</v>
      </c>
      <c r="E16" s="22">
        <f t="shared" si="2"/>
        <v>368.7</v>
      </c>
      <c r="F16" s="24">
        <v>121.57</v>
      </c>
      <c r="G16" s="24"/>
      <c r="H16" s="25">
        <v>121.87</v>
      </c>
      <c r="I16" s="24"/>
      <c r="J16" s="22">
        <v>125.26</v>
      </c>
      <c r="K16" s="24"/>
      <c r="L16" s="38" t="s">
        <v>94</v>
      </c>
    </row>
    <row r="17" spans="1:12" s="2" customFormat="1" ht="60.75" customHeight="1" x14ac:dyDescent="0.3">
      <c r="A17" s="31" t="s">
        <v>65</v>
      </c>
      <c r="B17" s="47" t="s">
        <v>89</v>
      </c>
      <c r="C17" s="43" t="s">
        <v>81</v>
      </c>
      <c r="D17" s="46" t="s">
        <v>114</v>
      </c>
      <c r="E17" s="22">
        <f t="shared" si="2"/>
        <v>1843.46</v>
      </c>
      <c r="F17" s="24">
        <v>607.84</v>
      </c>
      <c r="G17" s="24"/>
      <c r="H17" s="25">
        <v>609.34</v>
      </c>
      <c r="I17" s="24"/>
      <c r="J17" s="24">
        <v>626.28</v>
      </c>
      <c r="K17" s="24"/>
      <c r="L17" s="38" t="s">
        <v>96</v>
      </c>
    </row>
    <row r="18" spans="1:12" s="2" customFormat="1" ht="51" customHeight="1" x14ac:dyDescent="0.3">
      <c r="A18" s="31" t="s">
        <v>66</v>
      </c>
      <c r="B18" s="47" t="s">
        <v>90</v>
      </c>
      <c r="C18" s="43" t="s">
        <v>81</v>
      </c>
      <c r="D18" s="46" t="s">
        <v>72</v>
      </c>
      <c r="E18" s="22">
        <f t="shared" si="2"/>
        <v>184.34</v>
      </c>
      <c r="F18" s="24">
        <v>60.78</v>
      </c>
      <c r="G18" s="24"/>
      <c r="H18" s="25">
        <v>60.93</v>
      </c>
      <c r="I18" s="24"/>
      <c r="J18" s="24">
        <v>62.63</v>
      </c>
      <c r="K18" s="24"/>
      <c r="L18" s="38" t="s">
        <v>97</v>
      </c>
    </row>
    <row r="19" spans="1:12" s="2" customFormat="1" ht="51.75" customHeight="1" x14ac:dyDescent="0.3">
      <c r="A19" s="31" t="s">
        <v>67</v>
      </c>
      <c r="B19" s="47" t="s">
        <v>91</v>
      </c>
      <c r="C19" s="43" t="s">
        <v>81</v>
      </c>
      <c r="D19" s="46" t="s">
        <v>73</v>
      </c>
      <c r="E19" s="22">
        <f t="shared" si="2"/>
        <v>1843.46</v>
      </c>
      <c r="F19" s="24">
        <v>607.84</v>
      </c>
      <c r="G19" s="24"/>
      <c r="H19" s="25">
        <v>609.34</v>
      </c>
      <c r="I19" s="24"/>
      <c r="J19" s="24">
        <v>626.28</v>
      </c>
      <c r="K19" s="24"/>
      <c r="L19" s="38" t="s">
        <v>96</v>
      </c>
    </row>
    <row r="20" spans="1:12" s="2" customFormat="1" ht="51" customHeight="1" x14ac:dyDescent="0.3">
      <c r="A20" s="31" t="s">
        <v>68</v>
      </c>
      <c r="B20" s="47" t="s">
        <v>115</v>
      </c>
      <c r="C20" s="43" t="s">
        <v>81</v>
      </c>
      <c r="D20" s="46" t="s">
        <v>116</v>
      </c>
      <c r="E20" s="22">
        <f t="shared" si="2"/>
        <v>276.52</v>
      </c>
      <c r="F20" s="24">
        <v>91.18</v>
      </c>
      <c r="G20" s="24"/>
      <c r="H20" s="25">
        <v>91.4</v>
      </c>
      <c r="I20" s="24"/>
      <c r="J20" s="24">
        <v>93.94</v>
      </c>
      <c r="K20" s="24"/>
      <c r="L20" s="38" t="s">
        <v>98</v>
      </c>
    </row>
    <row r="21" spans="1:12" s="2" customFormat="1" ht="51" customHeight="1" x14ac:dyDescent="0.3">
      <c r="A21" s="31" t="s">
        <v>69</v>
      </c>
      <c r="B21" s="47" t="s">
        <v>120</v>
      </c>
      <c r="C21" s="43" t="s">
        <v>81</v>
      </c>
      <c r="D21" s="46" t="s">
        <v>119</v>
      </c>
      <c r="E21" s="22">
        <f t="shared" ref="E21" si="3">SUM(F21+H21+J21)</f>
        <v>307.25</v>
      </c>
      <c r="F21" s="24">
        <v>101.31</v>
      </c>
      <c r="G21" s="24"/>
      <c r="H21" s="25">
        <v>101.56</v>
      </c>
      <c r="I21" s="24"/>
      <c r="J21" s="24">
        <v>104.38</v>
      </c>
      <c r="K21" s="24"/>
      <c r="L21" s="38" t="s">
        <v>121</v>
      </c>
    </row>
    <row r="22" spans="1:12" s="2" customFormat="1" ht="51" customHeight="1" x14ac:dyDescent="0.3">
      <c r="A22" s="31" t="s">
        <v>70</v>
      </c>
      <c r="B22" s="47" t="s">
        <v>123</v>
      </c>
      <c r="C22" s="43" t="s">
        <v>81</v>
      </c>
      <c r="D22" s="46" t="s">
        <v>124</v>
      </c>
      <c r="E22" s="22">
        <f t="shared" ref="E22" si="4">SUM(F22+H22+J22)</f>
        <v>768.1099999999999</v>
      </c>
      <c r="F22" s="24">
        <v>253.27</v>
      </c>
      <c r="G22" s="24"/>
      <c r="H22" s="25">
        <v>253.89</v>
      </c>
      <c r="I22" s="24"/>
      <c r="J22" s="24">
        <v>260.95</v>
      </c>
      <c r="K22" s="24"/>
      <c r="L22" s="38" t="s">
        <v>125</v>
      </c>
    </row>
    <row r="23" spans="1:12" ht="25.5" customHeight="1" x14ac:dyDescent="0.3">
      <c r="A23" s="32" t="s">
        <v>20</v>
      </c>
      <c r="B23" s="13" t="s">
        <v>21</v>
      </c>
      <c r="C23" s="56" t="s">
        <v>83</v>
      </c>
      <c r="D23" s="26" t="s">
        <v>93</v>
      </c>
      <c r="E23" s="27">
        <f>SUM(E24)</f>
        <v>2399.1999999999998</v>
      </c>
      <c r="F23" s="28">
        <f>SUM(F24)</f>
        <v>800</v>
      </c>
      <c r="G23" s="28"/>
      <c r="H23" s="28">
        <f t="shared" ref="H23:J23" si="5">SUM(H24)</f>
        <v>800</v>
      </c>
      <c r="I23" s="28"/>
      <c r="J23" s="28">
        <f t="shared" si="5"/>
        <v>799.2</v>
      </c>
      <c r="K23" s="28"/>
      <c r="L23" s="13"/>
    </row>
    <row r="24" spans="1:12" ht="48.75" customHeight="1" x14ac:dyDescent="0.3">
      <c r="A24" s="31" t="s">
        <v>22</v>
      </c>
      <c r="B24" s="17" t="s">
        <v>61</v>
      </c>
      <c r="C24" s="56"/>
      <c r="D24" s="23"/>
      <c r="E24" s="22">
        <f t="shared" ref="E24" si="6">SUM(F24+H24+J24)</f>
        <v>2399.1999999999998</v>
      </c>
      <c r="F24" s="22">
        <v>800</v>
      </c>
      <c r="G24" s="22"/>
      <c r="H24" s="50">
        <v>800</v>
      </c>
      <c r="I24" s="22"/>
      <c r="J24" s="22">
        <v>799.2</v>
      </c>
      <c r="K24" s="22"/>
      <c r="L24" s="38" t="s">
        <v>126</v>
      </c>
    </row>
    <row r="25" spans="1:12" ht="153" customHeight="1" x14ac:dyDescent="0.3">
      <c r="A25" s="32" t="s">
        <v>23</v>
      </c>
      <c r="B25" s="33" t="s">
        <v>130</v>
      </c>
      <c r="C25" s="34" t="s">
        <v>82</v>
      </c>
      <c r="D25" s="26" t="s">
        <v>93</v>
      </c>
      <c r="E25" s="27">
        <f>SUM(F25+H25+J25)</f>
        <v>0</v>
      </c>
      <c r="F25" s="28">
        <v>0</v>
      </c>
      <c r="G25" s="28"/>
      <c r="H25" s="29">
        <v>0</v>
      </c>
      <c r="I25" s="28"/>
      <c r="J25" s="28">
        <v>0</v>
      </c>
      <c r="K25" s="28"/>
      <c r="L25" s="13"/>
    </row>
    <row r="26" spans="1:12" ht="27" customHeight="1" x14ac:dyDescent="0.3">
      <c r="A26" s="32" t="s">
        <v>24</v>
      </c>
      <c r="B26" s="35" t="s">
        <v>25</v>
      </c>
      <c r="C26" s="56" t="s">
        <v>26</v>
      </c>
      <c r="D26" s="26" t="s">
        <v>93</v>
      </c>
      <c r="E26" s="27">
        <f>SUM(F26+H26+J26)</f>
        <v>1405.5</v>
      </c>
      <c r="F26" s="28">
        <f>F27+F28</f>
        <v>500</v>
      </c>
      <c r="G26" s="28">
        <f t="shared" ref="G26:K26" si="7">G27+G28</f>
        <v>0</v>
      </c>
      <c r="H26" s="28">
        <f t="shared" si="7"/>
        <v>480</v>
      </c>
      <c r="I26" s="28">
        <f t="shared" si="7"/>
        <v>0</v>
      </c>
      <c r="J26" s="28">
        <f t="shared" si="7"/>
        <v>425.5</v>
      </c>
      <c r="K26" s="28">
        <f t="shared" si="7"/>
        <v>0</v>
      </c>
      <c r="L26" s="13"/>
    </row>
    <row r="27" spans="1:12" ht="48" x14ac:dyDescent="0.3">
      <c r="A27" s="31" t="s">
        <v>27</v>
      </c>
      <c r="B27" s="36" t="s">
        <v>28</v>
      </c>
      <c r="C27" s="56"/>
      <c r="D27" s="23"/>
      <c r="E27" s="22">
        <f t="shared" ref="E27:E28" si="8">SUM(F27+H27+J27)</f>
        <v>1175.5</v>
      </c>
      <c r="F27" s="22">
        <v>400</v>
      </c>
      <c r="G27" s="22"/>
      <c r="H27" s="39">
        <v>400</v>
      </c>
      <c r="I27" s="22"/>
      <c r="J27" s="22">
        <v>375.5</v>
      </c>
      <c r="K27" s="22"/>
      <c r="L27" s="38" t="s">
        <v>127</v>
      </c>
    </row>
    <row r="28" spans="1:12" ht="71.25" customHeight="1" x14ac:dyDescent="0.3">
      <c r="A28" s="31" t="s">
        <v>29</v>
      </c>
      <c r="B28" s="36" t="s">
        <v>92</v>
      </c>
      <c r="C28" s="56"/>
      <c r="D28" s="23"/>
      <c r="E28" s="22">
        <f t="shared" si="8"/>
        <v>230</v>
      </c>
      <c r="F28" s="22">
        <v>100</v>
      </c>
      <c r="G28" s="22"/>
      <c r="H28" s="39">
        <v>80</v>
      </c>
      <c r="I28" s="22"/>
      <c r="J28" s="22">
        <v>50</v>
      </c>
      <c r="K28" s="24"/>
      <c r="L28" s="38" t="s">
        <v>128</v>
      </c>
    </row>
    <row r="29" spans="1:12" ht="71.25" customHeight="1" x14ac:dyDescent="0.3">
      <c r="A29" s="32" t="s">
        <v>30</v>
      </c>
      <c r="B29" s="34" t="s">
        <v>31</v>
      </c>
      <c r="C29" s="56" t="s">
        <v>26</v>
      </c>
      <c r="D29" s="26" t="s">
        <v>93</v>
      </c>
      <c r="E29" s="27">
        <f>SUM(F29+H29+J29)</f>
        <v>25</v>
      </c>
      <c r="F29" s="28">
        <f>F30+F31+F32</f>
        <v>10</v>
      </c>
      <c r="G29" s="28"/>
      <c r="H29" s="28">
        <f t="shared" ref="H29:J29" si="9">H30+H31+H32</f>
        <v>10</v>
      </c>
      <c r="I29" s="28"/>
      <c r="J29" s="28">
        <f t="shared" si="9"/>
        <v>5</v>
      </c>
      <c r="K29" s="28"/>
      <c r="L29" s="13"/>
    </row>
    <row r="30" spans="1:12" ht="25.5" customHeight="1" x14ac:dyDescent="0.3">
      <c r="A30" s="31" t="s">
        <v>32</v>
      </c>
      <c r="B30" s="36" t="s">
        <v>33</v>
      </c>
      <c r="C30" s="56"/>
      <c r="D30" s="23"/>
      <c r="E30" s="22">
        <f t="shared" ref="E30:E32" si="10">SUM(F30+H30+J30)</f>
        <v>0</v>
      </c>
      <c r="F30" s="22">
        <v>0</v>
      </c>
      <c r="G30" s="22"/>
      <c r="H30" s="39">
        <v>0</v>
      </c>
      <c r="I30" s="22"/>
      <c r="J30" s="39">
        <v>0</v>
      </c>
      <c r="K30" s="24"/>
      <c r="L30" s="12"/>
    </row>
    <row r="31" spans="1:12" ht="36.75" customHeight="1" x14ac:dyDescent="0.3">
      <c r="A31" s="31" t="s">
        <v>34</v>
      </c>
      <c r="B31" s="36" t="s">
        <v>35</v>
      </c>
      <c r="C31" s="56"/>
      <c r="D31" s="23"/>
      <c r="E31" s="22">
        <f t="shared" si="10"/>
        <v>25</v>
      </c>
      <c r="F31" s="22">
        <v>10</v>
      </c>
      <c r="G31" s="22"/>
      <c r="H31" s="50">
        <v>10</v>
      </c>
      <c r="I31" s="22"/>
      <c r="J31" s="22">
        <v>5</v>
      </c>
      <c r="K31" s="24"/>
      <c r="L31" s="38" t="s">
        <v>129</v>
      </c>
    </row>
    <row r="32" spans="1:12" ht="24" customHeight="1" x14ac:dyDescent="0.3">
      <c r="A32" s="31" t="s">
        <v>36</v>
      </c>
      <c r="B32" s="36" t="s">
        <v>37</v>
      </c>
      <c r="C32" s="56"/>
      <c r="D32" s="23"/>
      <c r="E32" s="22">
        <f t="shared" si="10"/>
        <v>0</v>
      </c>
      <c r="F32" s="22">
        <v>0</v>
      </c>
      <c r="G32" s="22"/>
      <c r="H32" s="39">
        <v>0</v>
      </c>
      <c r="I32" s="22"/>
      <c r="J32" s="39">
        <v>0</v>
      </c>
      <c r="K32" s="24"/>
      <c r="L32" s="12"/>
    </row>
    <row r="33" spans="1:13" ht="49.5" customHeight="1" x14ac:dyDescent="0.3">
      <c r="A33" s="58" t="s">
        <v>74</v>
      </c>
      <c r="B33" s="58"/>
      <c r="C33" s="19"/>
      <c r="D33" s="15" t="s">
        <v>93</v>
      </c>
      <c r="E33" s="21">
        <f>SUM(F33+H33+J33)</f>
        <v>48139.7</v>
      </c>
      <c r="F33" s="16">
        <f t="shared" ref="F33:J33" si="11">F34+F35+F38+F47</f>
        <v>15139.7</v>
      </c>
      <c r="G33" s="16"/>
      <c r="H33" s="16">
        <f t="shared" si="11"/>
        <v>15000</v>
      </c>
      <c r="I33" s="16"/>
      <c r="J33" s="16">
        <f t="shared" si="11"/>
        <v>18000</v>
      </c>
      <c r="K33" s="16"/>
      <c r="L33" s="14"/>
    </row>
    <row r="34" spans="1:13" ht="36" customHeight="1" x14ac:dyDescent="0.3">
      <c r="A34" s="26" t="s">
        <v>9</v>
      </c>
      <c r="B34" s="13" t="s">
        <v>38</v>
      </c>
      <c r="C34" s="13" t="s">
        <v>75</v>
      </c>
      <c r="D34" s="26" t="s">
        <v>93</v>
      </c>
      <c r="E34" s="27">
        <f>SUM(F34+H34+J34)</f>
        <v>0</v>
      </c>
      <c r="F34" s="28">
        <v>0</v>
      </c>
      <c r="G34" s="28"/>
      <c r="H34" s="28">
        <v>0</v>
      </c>
      <c r="I34" s="28"/>
      <c r="J34" s="28">
        <v>0</v>
      </c>
      <c r="K34" s="28"/>
      <c r="L34" s="11"/>
      <c r="M34" s="3"/>
    </row>
    <row r="35" spans="1:13" ht="15" customHeight="1" x14ac:dyDescent="0.3">
      <c r="A35" s="26" t="s">
        <v>20</v>
      </c>
      <c r="B35" s="13" t="s">
        <v>39</v>
      </c>
      <c r="C35" s="13" t="s">
        <v>40</v>
      </c>
      <c r="D35" s="26" t="s">
        <v>93</v>
      </c>
      <c r="E35" s="27">
        <f>SUM(E36)</f>
        <v>45000</v>
      </c>
      <c r="F35" s="28">
        <f>SUM(F36)</f>
        <v>12000</v>
      </c>
      <c r="G35" s="28"/>
      <c r="H35" s="28">
        <f t="shared" ref="H35:J36" si="12">SUM(H36)</f>
        <v>15000</v>
      </c>
      <c r="I35" s="28"/>
      <c r="J35" s="28">
        <f t="shared" si="12"/>
        <v>18000</v>
      </c>
      <c r="K35" s="28"/>
      <c r="L35" s="11"/>
    </row>
    <row r="36" spans="1:13" ht="81.75" customHeight="1" x14ac:dyDescent="0.3">
      <c r="A36" s="31" t="s">
        <v>22</v>
      </c>
      <c r="B36" s="17" t="s">
        <v>41</v>
      </c>
      <c r="C36" s="61" t="s">
        <v>84</v>
      </c>
      <c r="D36" s="23"/>
      <c r="E36" s="22">
        <f>SUM(E37)</f>
        <v>45000</v>
      </c>
      <c r="F36" s="24">
        <f>SUM(F37)</f>
        <v>12000</v>
      </c>
      <c r="G36" s="24"/>
      <c r="H36" s="24">
        <f t="shared" si="12"/>
        <v>15000</v>
      </c>
      <c r="I36" s="24"/>
      <c r="J36" s="24">
        <f t="shared" si="12"/>
        <v>18000</v>
      </c>
      <c r="K36" s="24"/>
      <c r="L36" s="12"/>
    </row>
    <row r="37" spans="1:13" ht="24.75" customHeight="1" x14ac:dyDescent="0.3">
      <c r="A37" s="31" t="s">
        <v>42</v>
      </c>
      <c r="B37" s="17" t="s">
        <v>43</v>
      </c>
      <c r="C37" s="62"/>
      <c r="D37" s="23"/>
      <c r="E37" s="22">
        <f>SUM(F37+H37+J37)</f>
        <v>45000</v>
      </c>
      <c r="F37" s="39">
        <v>12000</v>
      </c>
      <c r="G37" s="22"/>
      <c r="H37" s="22">
        <v>15000</v>
      </c>
      <c r="I37" s="22"/>
      <c r="J37" s="22">
        <v>18000</v>
      </c>
      <c r="K37" s="24"/>
      <c r="L37" s="12"/>
    </row>
    <row r="38" spans="1:13" ht="22.8" x14ac:dyDescent="0.3">
      <c r="A38" s="32" t="s">
        <v>23</v>
      </c>
      <c r="B38" s="13" t="s">
        <v>44</v>
      </c>
      <c r="C38" s="13" t="s">
        <v>45</v>
      </c>
      <c r="D38" s="26" t="s">
        <v>93</v>
      </c>
      <c r="E38" s="27">
        <f>SUM(F38+H38+J38)</f>
        <v>3139.7</v>
      </c>
      <c r="F38" s="28">
        <f t="shared" ref="F38:J38" si="13">SUM(F39+F40+F44)</f>
        <v>3139.7</v>
      </c>
      <c r="G38" s="28"/>
      <c r="H38" s="28">
        <f t="shared" si="13"/>
        <v>0</v>
      </c>
      <c r="I38" s="28"/>
      <c r="J38" s="28">
        <f t="shared" si="13"/>
        <v>0</v>
      </c>
      <c r="K38" s="28"/>
      <c r="L38" s="17"/>
    </row>
    <row r="39" spans="1:13" ht="36" customHeight="1" x14ac:dyDescent="0.3">
      <c r="A39" s="31" t="s">
        <v>46</v>
      </c>
      <c r="B39" s="17" t="s">
        <v>62</v>
      </c>
      <c r="C39" s="17" t="s">
        <v>75</v>
      </c>
      <c r="D39" s="23" t="s">
        <v>93</v>
      </c>
      <c r="E39" s="22">
        <f>SUM(F39+H39+J39)</f>
        <v>0</v>
      </c>
      <c r="F39" s="22">
        <v>0</v>
      </c>
      <c r="G39" s="22"/>
      <c r="H39" s="39">
        <v>0</v>
      </c>
      <c r="I39" s="40"/>
      <c r="J39" s="40">
        <v>0</v>
      </c>
      <c r="K39" s="30"/>
      <c r="L39" s="12"/>
    </row>
    <row r="40" spans="1:13" x14ac:dyDescent="0.3">
      <c r="A40" s="31" t="s">
        <v>47</v>
      </c>
      <c r="B40" s="17" t="s">
        <v>48</v>
      </c>
      <c r="C40" s="61" t="s">
        <v>49</v>
      </c>
      <c r="D40" s="23" t="s">
        <v>93</v>
      </c>
      <c r="E40" s="22">
        <f>SUM(F40+H40+J40)</f>
        <v>3139.7</v>
      </c>
      <c r="F40" s="24">
        <f t="shared" ref="F40:J40" si="14">SUM(F41+F42+F43)</f>
        <v>3139.7</v>
      </c>
      <c r="G40" s="24"/>
      <c r="H40" s="24">
        <f t="shared" si="14"/>
        <v>0</v>
      </c>
      <c r="I40" s="24"/>
      <c r="J40" s="24">
        <f t="shared" si="14"/>
        <v>0</v>
      </c>
      <c r="K40" s="24"/>
      <c r="L40" s="12"/>
    </row>
    <row r="41" spans="1:13" ht="24" x14ac:dyDescent="0.3">
      <c r="A41" s="31" t="s">
        <v>50</v>
      </c>
      <c r="B41" s="17" t="s">
        <v>51</v>
      </c>
      <c r="C41" s="62"/>
      <c r="D41" s="23"/>
      <c r="E41" s="22">
        <v>0</v>
      </c>
      <c r="F41" s="22">
        <v>0</v>
      </c>
      <c r="G41" s="22"/>
      <c r="H41" s="39">
        <v>0</v>
      </c>
      <c r="I41" s="40"/>
      <c r="J41" s="39">
        <v>0</v>
      </c>
      <c r="K41" s="30"/>
      <c r="L41" s="12"/>
    </row>
    <row r="42" spans="1:13" ht="83.25" customHeight="1" x14ac:dyDescent="0.3">
      <c r="A42" s="31" t="s">
        <v>52</v>
      </c>
      <c r="B42" s="17" t="s">
        <v>53</v>
      </c>
      <c r="C42" s="17" t="s">
        <v>54</v>
      </c>
      <c r="D42" s="23"/>
      <c r="E42" s="22">
        <f>SUM(F42+H42+J42)</f>
        <v>3139.7</v>
      </c>
      <c r="F42" s="39">
        <v>3139.7</v>
      </c>
      <c r="G42" s="22"/>
      <c r="H42" s="22">
        <v>0</v>
      </c>
      <c r="I42" s="22"/>
      <c r="J42" s="22">
        <v>0</v>
      </c>
      <c r="K42" s="24"/>
      <c r="L42" s="38" t="s">
        <v>99</v>
      </c>
    </row>
    <row r="43" spans="1:13" ht="23.25" customHeight="1" x14ac:dyDescent="0.3">
      <c r="A43" s="31" t="s">
        <v>55</v>
      </c>
      <c r="B43" s="17" t="s">
        <v>56</v>
      </c>
      <c r="C43" s="17" t="s">
        <v>54</v>
      </c>
      <c r="D43" s="23"/>
      <c r="E43" s="22">
        <f>SUM(F43+H43+J43)</f>
        <v>0</v>
      </c>
      <c r="F43" s="22">
        <v>0</v>
      </c>
      <c r="G43" s="22"/>
      <c r="H43" s="39">
        <v>0</v>
      </c>
      <c r="I43" s="40"/>
      <c r="J43" s="40">
        <v>0</v>
      </c>
      <c r="K43" s="24"/>
      <c r="L43" s="12"/>
    </row>
    <row r="44" spans="1:13" ht="23.25" customHeight="1" x14ac:dyDescent="0.3">
      <c r="A44" s="31" t="s">
        <v>57</v>
      </c>
      <c r="B44" s="17" t="s">
        <v>77</v>
      </c>
      <c r="C44" s="61" t="s">
        <v>76</v>
      </c>
      <c r="D44" s="23" t="s">
        <v>93</v>
      </c>
      <c r="E44" s="22">
        <f>SUM(F44+H44+J44)</f>
        <v>0</v>
      </c>
      <c r="F44" s="22">
        <f t="shared" ref="F44:J44" si="15">SUM(F45+F46)</f>
        <v>0</v>
      </c>
      <c r="G44" s="22"/>
      <c r="H44" s="22">
        <f t="shared" si="15"/>
        <v>0</v>
      </c>
      <c r="I44" s="22"/>
      <c r="J44" s="22">
        <f t="shared" si="15"/>
        <v>0</v>
      </c>
      <c r="K44" s="24"/>
      <c r="L44" s="12"/>
    </row>
    <row r="45" spans="1:13" ht="24.75" customHeight="1" x14ac:dyDescent="0.3">
      <c r="A45" s="31" t="s">
        <v>58</v>
      </c>
      <c r="B45" s="17" t="s">
        <v>78</v>
      </c>
      <c r="C45" s="63"/>
      <c r="D45" s="23"/>
      <c r="E45" s="22">
        <f t="shared" ref="E45:E46" si="16">SUM(F45+H45+J45)</f>
        <v>0</v>
      </c>
      <c r="F45" s="22">
        <v>0</v>
      </c>
      <c r="G45" s="22"/>
      <c r="H45" s="39">
        <v>0</v>
      </c>
      <c r="I45" s="40"/>
      <c r="J45" s="40">
        <v>0</v>
      </c>
      <c r="K45" s="24"/>
      <c r="L45" s="12"/>
    </row>
    <row r="46" spans="1:13" ht="24.75" customHeight="1" x14ac:dyDescent="0.3">
      <c r="A46" s="31" t="s">
        <v>59</v>
      </c>
      <c r="B46" s="17" t="s">
        <v>60</v>
      </c>
      <c r="C46" s="62"/>
      <c r="D46" s="23"/>
      <c r="E46" s="22">
        <f t="shared" si="16"/>
        <v>0</v>
      </c>
      <c r="F46" s="22">
        <v>0</v>
      </c>
      <c r="G46" s="22"/>
      <c r="H46" s="39">
        <v>0</v>
      </c>
      <c r="I46" s="40"/>
      <c r="J46" s="40">
        <v>0</v>
      </c>
      <c r="K46" s="24"/>
      <c r="L46" s="12"/>
    </row>
    <row r="47" spans="1:13" ht="72.75" customHeight="1" x14ac:dyDescent="0.3">
      <c r="A47" s="32" t="s">
        <v>24</v>
      </c>
      <c r="B47" s="37" t="s">
        <v>79</v>
      </c>
      <c r="C47" s="13" t="s">
        <v>80</v>
      </c>
      <c r="D47" s="26" t="s">
        <v>93</v>
      </c>
      <c r="E47" s="27">
        <f>SUM(F47+H47+J47)</f>
        <v>0</v>
      </c>
      <c r="F47" s="28">
        <f t="shared" ref="F47:J47" si="17">SUM(F48+F49)</f>
        <v>0</v>
      </c>
      <c r="G47" s="28"/>
      <c r="H47" s="28">
        <f t="shared" si="17"/>
        <v>0</v>
      </c>
      <c r="I47" s="28"/>
      <c r="J47" s="28">
        <f t="shared" si="17"/>
        <v>0</v>
      </c>
      <c r="K47" s="28"/>
      <c r="L47" s="18"/>
    </row>
    <row r="48" spans="1:13" x14ac:dyDescent="0.3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2:15" ht="132" customHeight="1" x14ac:dyDescent="0.3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</row>
  </sheetData>
  <mergeCells count="30">
    <mergeCell ref="A33:B33"/>
    <mergeCell ref="A48:L48"/>
    <mergeCell ref="F6:F7"/>
    <mergeCell ref="G6:G7"/>
    <mergeCell ref="I6:I7"/>
    <mergeCell ref="H6:H7"/>
    <mergeCell ref="J6:J7"/>
    <mergeCell ref="K6:K7"/>
    <mergeCell ref="C26:C28"/>
    <mergeCell ref="C29:C32"/>
    <mergeCell ref="C23:C24"/>
    <mergeCell ref="C40:C41"/>
    <mergeCell ref="C44:C46"/>
    <mergeCell ref="C36:C37"/>
    <mergeCell ref="L6:L7"/>
    <mergeCell ref="A5:B5"/>
    <mergeCell ref="A6:A7"/>
    <mergeCell ref="C6:C7"/>
    <mergeCell ref="D6:D7"/>
    <mergeCell ref="E6:E7"/>
    <mergeCell ref="F3:G3"/>
    <mergeCell ref="H3:I3"/>
    <mergeCell ref="L3:L4"/>
    <mergeCell ref="J3:K3"/>
    <mergeCell ref="A2:L2"/>
    <mergeCell ref="A3:A4"/>
    <mergeCell ref="B3:B4"/>
    <mergeCell ref="C3:C4"/>
    <mergeCell ref="D3:D4"/>
    <mergeCell ref="E3:E4"/>
  </mergeCells>
  <pageMargins left="0.19685039370078741" right="0.19685039370078741" top="0.59055118110236227" bottom="0" header="0.51181102362204722" footer="0.51181102362204722"/>
  <pageSetup paperSize="9" scale="63" firstPageNumber="0" orientation="landscape" horizontalDpi="300" verticalDpi="300" r:id="rId1"/>
  <rowBreaks count="4" manualBreakCount="4">
    <brk id="10" max="11" man="1"/>
    <brk id="17" max="11" man="1"/>
    <brk id="32" max="11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finuser</cp:lastModifiedBy>
  <cp:revision>3</cp:revision>
  <cp:lastPrinted>2024-02-14T08:48:52Z</cp:lastPrinted>
  <dcterms:created xsi:type="dcterms:W3CDTF">2006-09-16T00:00:00Z</dcterms:created>
  <dcterms:modified xsi:type="dcterms:W3CDTF">2024-02-19T07:39:16Z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