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9255" activeTab="0"/>
  </bookViews>
  <sheets>
    <sheet name="Доходы-район" sheetId="1" r:id="rId1"/>
  </sheets>
  <definedNames>
    <definedName name="_xlnm.Print_Area" localSheetId="0">'Доходы-район'!$A$2:$I$90</definedName>
  </definedNames>
  <calcPr fullCalcOnLoad="1"/>
</workbook>
</file>

<file path=xl/sharedStrings.xml><?xml version="1.0" encoding="utf-8"?>
<sst xmlns="http://schemas.openxmlformats.org/spreadsheetml/2006/main" count="99" uniqueCount="98">
  <si>
    <t>Единый налог на вмененный доход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</si>
  <si>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</si>
  <si>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</si>
  <si>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</si>
  <si>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Дивиденды по акциям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</si>
  <si>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</si>
  <si>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</si>
  <si>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Штрафные санкции, возмещение ущерба</t>
  </si>
  <si>
    <t>Неналоговые доходы</t>
  </si>
  <si>
    <t>Наименование показателя</t>
  </si>
  <si>
    <t>тыс.рублей</t>
  </si>
  <si>
    <t>Платежи от государственных и муниципальных предприятий</t>
  </si>
  <si>
    <t>Налог на добычу прочих полезных ископаемых</t>
  </si>
  <si>
    <t>Задолженность и перерасчеты по отмененным налогам</t>
  </si>
  <si>
    <t xml:space="preserve">Налоговые доходы </t>
  </si>
  <si>
    <t xml:space="preserve">Налог на доходы физических лиц </t>
  </si>
  <si>
    <t>Прочие налоговые доходы</t>
  </si>
  <si>
    <t>Патентная система налогообложения</t>
  </si>
  <si>
    <t>Акцизы на нефтепродукты</t>
  </si>
  <si>
    <t>Транспортный налог</t>
  </si>
  <si>
    <t>Доходы от продажи муниципального имущества</t>
  </si>
  <si>
    <t>Доходы от продажи земельных участков</t>
  </si>
  <si>
    <t>Арендная плата за зем.участки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</si>
  <si>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</si>
  <si>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</si>
  <si>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</si>
  <si>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применением упрощенной системы налогообложения</t>
  </si>
  <si>
    <t>Прочие поступления неналоговые доходов от управления и распоряжения имуществом</t>
  </si>
  <si>
    <t>Налоговые и неналоговые доходы (без инициативных платежей)</t>
  </si>
  <si>
    <t>Инициативные платежи</t>
  </si>
  <si>
    <t>План  2023 года</t>
  </si>
  <si>
    <t>Соотношениефакт 2023/ план 2023</t>
  </si>
  <si>
    <t>Безвозмездные поступления, в том числе:</t>
  </si>
  <si>
    <t xml:space="preserve"> - Дотация</t>
  </si>
  <si>
    <t xml:space="preserve"> - Субсидия</t>
  </si>
  <si>
    <t xml:space="preserve"> - Субвенция</t>
  </si>
  <si>
    <t xml:space="preserve"> - Иные межбюджетные трансферты</t>
  </si>
  <si>
    <t>ИТОГО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</si>
  <si>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</si>
  <si>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</si>
  <si>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(с учетом возвратов)</t>
  </si>
  <si>
    <t xml:space="preserve">Налоговые и неналоговые доходы </t>
  </si>
  <si>
    <t>ИТОГО РАСХОДЫ</t>
  </si>
  <si>
    <t>Плата за нестац.торг.объекты</t>
  </si>
  <si>
    <t xml:space="preserve"> - Прочие безвозмездные поступления</t>
  </si>
  <si>
    <t>0104</t>
  </si>
  <si>
    <t>0106</t>
  </si>
  <si>
    <t>0113</t>
  </si>
  <si>
    <t>0203</t>
  </si>
  <si>
    <t>0304</t>
  </si>
  <si>
    <t>0310</t>
  </si>
  <si>
    <t>0314</t>
  </si>
  <si>
    <t>0401</t>
  </si>
  <si>
    <t>0405</t>
  </si>
  <si>
    <t>0409</t>
  </si>
  <si>
    <t>0412</t>
  </si>
  <si>
    <t>0501</t>
  </si>
  <si>
    <t>0502</t>
  </si>
  <si>
    <t>0503</t>
  </si>
  <si>
    <t>0505</t>
  </si>
  <si>
    <t>0605</t>
  </si>
  <si>
    <t>0701</t>
  </si>
  <si>
    <t>0702</t>
  </si>
  <si>
    <t>0703</t>
  </si>
  <si>
    <t>0707</t>
  </si>
  <si>
    <t>0705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</si>
  <si>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</si>
  <si>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</si>
  <si>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</si>
  <si>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</si>
  <si>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</si>
  <si>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</si>
  <si>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</si>
  <si>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</si>
  <si>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</si>
  <si>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0100</t>
  </si>
  <si>
    <t>0300</t>
  </si>
  <si>
    <t>0400</t>
  </si>
  <si>
    <t>0500</t>
  </si>
  <si>
    <t>0700</t>
  </si>
  <si>
    <t>0800</t>
  </si>
  <si>
    <t>1000</t>
  </si>
  <si>
    <t>1100</t>
  </si>
  <si>
    <t>0105</t>
  </si>
  <si>
    <t>0111</t>
  </si>
  <si>
    <t>0406</t>
  </si>
  <si>
    <t>Дефицит (профицит)</t>
  </si>
  <si>
    <t>Х</t>
  </si>
  <si>
    <t>Доходы от сдачи в аренду имущество</t>
  </si>
  <si>
    <t>0103</t>
  </si>
  <si>
    <t>Прочие неналоговые доходы ( вкл. невыясненные поступления)</t>
  </si>
  <si>
    <r>
      <t xml:space="preserve">План на 2023 год                        (с учетом решения)              </t>
    </r>
    <r>
      <rPr>
        <b/>
        <i/>
        <sz val="9"/>
        <color indexed="8"/>
        <rFont val="Times New Roman"/>
        <family val="1"/>
      </rPr>
      <t xml:space="preserve"> в сопоставимых условиях 2022 года</t>
    </r>
  </si>
  <si>
    <t>ИСПОЛНЕНИЕ БЮДЖЕТА ЧЕБОКСАРСКОГО МУНИЦИПАЛЬНОГО ОКРУГА 
НА 01.06.2023 ГОД</t>
  </si>
  <si>
    <t>Факт.на 01.06.2022 года</t>
  </si>
  <si>
    <t>Исполнение на 01.06.2023 года</t>
  </si>
  <si>
    <t>Факт на 01.06.2023/ факт на 01.06.2022</t>
  </si>
  <si>
    <r>
      <t xml:space="preserve">Факт на 01.06.2023 год                                     </t>
    </r>
    <r>
      <rPr>
        <b/>
        <i/>
        <sz val="9"/>
        <color indexed="8"/>
        <rFont val="Times New Roman"/>
        <family val="1"/>
      </rPr>
      <t xml:space="preserve"> в сопоставимых условиях 2022 года</t>
    </r>
  </si>
  <si>
    <r>
      <t xml:space="preserve">Темп роста факта на 01.06.2023 год                                      </t>
    </r>
    <r>
      <rPr>
        <b/>
        <i/>
        <sz val="9"/>
        <color indexed="8"/>
        <rFont val="Times New Roman"/>
        <family val="1"/>
      </rPr>
      <t xml:space="preserve"> в сопоставимых условиях 2022 года
к факту на 01.06.2022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</si>
</sst>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8"/>
      <name val="TimesET"/>
      <family val="0"/>
    </font>
    <font>
      <b/>
      <sz val="12"/>
      <color indexed="8"/>
      <name val="TimesET"/>
      <family val="0"/>
    </font>
    <font>
      <b/>
      <sz val="11"/>
      <name val="TimesET"/>
      <family val="0"/>
    </font>
    <font>
      <b/>
      <sz val="11"/>
      <color indexed="8"/>
      <name val="TimesET"/>
      <family val="0"/>
    </font>
    <font>
      <sz val="11"/>
      <name val="TimesET"/>
      <family val="0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b/>
      <i/>
      <sz val="8"/>
      <name val="TimesET"/>
      <family val="0"/>
    </font>
    <font>
      <i/>
      <sz val="11"/>
      <name val="TimesET"/>
      <family val="0"/>
    </font>
    <font>
      <sz val="10"/>
      <name val="TimesET"/>
      <family val="0"/>
    </font>
    <font>
      <i/>
      <sz val="11"/>
      <color indexed="8"/>
      <name val="TimesET"/>
      <family val="0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indexed="10"/>
      <name val="TimesET"/>
      <family val="0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11"/>
      <color rgb="FFFF0000"/>
      <name val="TimesE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" fontId="38" fillId="0" borderId="1">
      <alignment horizontal="center" vertical="center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6" fillId="0" borderId="11" xfId="54" applyNumberFormat="1" applyFont="1" applyFill="1" applyBorder="1" applyAlignment="1">
      <alignment horizontal="center" vertical="center" wrapText="1"/>
      <protection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8" fillId="0" borderId="11" xfId="54" applyNumberFormat="1" applyFont="1" applyFill="1" applyBorder="1" applyAlignment="1">
      <alignment horizontal="left" vertical="center" wrapText="1"/>
      <protection/>
    </xf>
    <xf numFmtId="4" fontId="8" fillId="0" borderId="11" xfId="54" applyNumberFormat="1" applyFont="1" applyFill="1" applyBorder="1" applyAlignment="1">
      <alignment horizontal="right" vertical="center" wrapText="1"/>
      <protection/>
    </xf>
    <xf numFmtId="2" fontId="4" fillId="0" borderId="11" xfId="0" applyNumberFormat="1" applyFont="1" applyBorder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4" fontId="6" fillId="33" borderId="11" xfId="54" applyNumberFormat="1" applyFont="1" applyFill="1" applyBorder="1" applyAlignment="1">
      <alignment horizontal="right" vertical="center" wrapText="1"/>
      <protection/>
    </xf>
    <xf numFmtId="2" fontId="7" fillId="33" borderId="11" xfId="0" applyNumberFormat="1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right" vertical="center" wrapText="1"/>
    </xf>
    <xf numFmtId="175" fontId="7" fillId="33" borderId="11" xfId="0" applyNumberFormat="1" applyFont="1" applyFill="1" applyBorder="1" applyAlignment="1">
      <alignment horizontal="right" vertical="center" wrapText="1"/>
    </xf>
    <xf numFmtId="4" fontId="6" fillId="5" borderId="11" xfId="54" applyNumberFormat="1" applyFont="1" applyFill="1" applyBorder="1" applyAlignment="1">
      <alignment horizontal="right" vertical="center" wrapText="1"/>
      <protection/>
    </xf>
    <xf numFmtId="4" fontId="4" fillId="33" borderId="11" xfId="0" applyNumberFormat="1" applyFont="1" applyFill="1" applyBorder="1" applyAlignment="1">
      <alignment vertical="center" wrapText="1"/>
    </xf>
    <xf numFmtId="174" fontId="6" fillId="0" borderId="11" xfId="54" applyNumberFormat="1" applyFont="1" applyFill="1" applyBorder="1" applyAlignment="1">
      <alignment horizontal="center" vertical="center" wrapText="1"/>
      <protection/>
    </xf>
    <xf numFmtId="2" fontId="9" fillId="0" borderId="11" xfId="54" applyNumberFormat="1" applyFont="1" applyFill="1" applyBorder="1" applyAlignment="1">
      <alignment horizontal="left" vertical="center" wrapText="1"/>
      <protection/>
    </xf>
    <xf numFmtId="4" fontId="9" fillId="0" borderId="11" xfId="54" applyNumberFormat="1" applyFont="1" applyFill="1" applyBorder="1" applyAlignment="1">
      <alignment horizontal="right" vertical="center" wrapText="1"/>
      <protection/>
    </xf>
    <xf numFmtId="175" fontId="10" fillId="33" borderId="11" xfId="0" applyNumberFormat="1" applyFont="1" applyFill="1" applyBorder="1" applyAlignment="1">
      <alignment horizontal="right" vertical="center" wrapText="1"/>
    </xf>
    <xf numFmtId="4" fontId="9" fillId="33" borderId="11" xfId="54" applyNumberFormat="1" applyFont="1" applyFill="1" applyBorder="1" applyAlignment="1">
      <alignment horizontal="right" vertical="center" wrapText="1"/>
      <protection/>
    </xf>
    <xf numFmtId="4" fontId="8" fillId="33" borderId="11" xfId="54" applyNumberFormat="1" applyFont="1" applyFill="1" applyBorder="1" applyAlignment="1">
      <alignment horizontal="right" vertical="center" wrapText="1"/>
      <protection/>
    </xf>
    <xf numFmtId="2" fontId="6" fillId="33" borderId="11" xfId="54" applyNumberFormat="1" applyFont="1" applyFill="1" applyBorder="1" applyAlignment="1">
      <alignment horizontal="left" vertical="center" wrapText="1"/>
      <protection/>
    </xf>
    <xf numFmtId="2" fontId="12" fillId="33" borderId="11" xfId="54" applyNumberFormat="1" applyFont="1" applyFill="1" applyBorder="1" applyAlignment="1">
      <alignment horizontal="left" vertical="center" wrapText="1"/>
      <protection/>
    </xf>
    <xf numFmtId="2" fontId="8" fillId="33" borderId="11" xfId="54" applyNumberFormat="1" applyFont="1" applyFill="1" applyBorder="1" applyAlignment="1">
      <alignment horizontal="left" vertical="center" wrapText="1"/>
      <protection/>
    </xf>
    <xf numFmtId="2" fontId="11" fillId="33" borderId="11" xfId="54" applyNumberFormat="1" applyFont="1" applyFill="1" applyBorder="1" applyAlignment="1">
      <alignment horizontal="left" vertical="center" wrapText="1"/>
      <protection/>
    </xf>
    <xf numFmtId="2" fontId="6" fillId="5" borderId="11" xfId="54" applyNumberFormat="1" applyFont="1" applyFill="1" applyBorder="1" applyAlignment="1">
      <alignment horizontal="left" vertical="center" wrapText="1"/>
      <protection/>
    </xf>
    <xf numFmtId="175" fontId="7" fillId="5" borderId="11" xfId="0" applyNumberFormat="1" applyFont="1" applyFill="1" applyBorder="1" applyAlignment="1">
      <alignment horizontal="right" vertical="center" wrapText="1"/>
    </xf>
    <xf numFmtId="2" fontId="6" fillId="5" borderId="11" xfId="54" applyNumberFormat="1" applyFont="1" applyFill="1" applyBorder="1" applyAlignment="1">
      <alignment horizontal="left" vertical="center" wrapText="1"/>
      <protection/>
    </xf>
    <xf numFmtId="2" fontId="7" fillId="5" borderId="11" xfId="0" applyNumberFormat="1" applyFont="1" applyFill="1" applyBorder="1" applyAlignment="1">
      <alignment horizontal="left" vertical="center" wrapText="1"/>
    </xf>
    <xf numFmtId="4" fontId="7" fillId="5" borderId="11" xfId="0" applyNumberFormat="1" applyFont="1" applyFill="1" applyBorder="1" applyAlignment="1">
      <alignment horizontal="right" vertical="center" wrapText="1"/>
    </xf>
    <xf numFmtId="175" fontId="6" fillId="5" borderId="11" xfId="54" applyNumberFormat="1" applyFont="1" applyFill="1" applyBorder="1" applyAlignment="1">
      <alignment horizontal="right" vertical="center" wrapText="1"/>
      <protection/>
    </xf>
    <xf numFmtId="4" fontId="6" fillId="5" borderId="11" xfId="54" applyNumberFormat="1" applyFont="1" applyFill="1" applyBorder="1" applyAlignment="1">
      <alignment horizontal="right" vertical="center" wrapText="1"/>
      <protection/>
    </xf>
    <xf numFmtId="4" fontId="4" fillId="33" borderId="12" xfId="0" applyNumberFormat="1" applyFont="1" applyFill="1" applyBorder="1" applyAlignment="1">
      <alignment vertical="center" wrapText="1"/>
    </xf>
    <xf numFmtId="4" fontId="8" fillId="33" borderId="12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74" fontId="7" fillId="5" borderId="11" xfId="0" applyNumberFormat="1" applyFont="1" applyFill="1" applyBorder="1" applyAlignment="1">
      <alignment horizontal="right" vertical="center" wrapText="1"/>
    </xf>
    <xf numFmtId="175" fontId="10" fillId="5" borderId="11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13" fillId="0" borderId="11" xfId="54" applyNumberFormat="1" applyFont="1" applyFill="1" applyBorder="1" applyAlignment="1">
      <alignment horizontal="left" vertical="center" wrapText="1"/>
      <protection/>
    </xf>
    <xf numFmtId="175" fontId="14" fillId="33" borderId="11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1" fontId="56" fillId="5" borderId="13" xfId="33" applyNumberFormat="1" applyFont="1" applyFill="1" applyBorder="1" applyAlignment="1" applyProtection="1">
      <alignment horizontal="center" vertical="center" wrapText="1"/>
      <protection/>
    </xf>
    <xf numFmtId="174" fontId="7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vertical="center" wrapText="1"/>
    </xf>
    <xf numFmtId="174" fontId="57" fillId="0" borderId="11" xfId="0" applyNumberFormat="1" applyFont="1" applyBorder="1" applyAlignment="1">
      <alignment vertical="center" wrapText="1"/>
    </xf>
    <xf numFmtId="174" fontId="7" fillId="0" borderId="11" xfId="0" applyNumberFormat="1" applyFont="1" applyBorder="1" applyAlignment="1">
      <alignment vertical="center" wrapText="1"/>
    </xf>
    <xf numFmtId="1" fontId="56" fillId="5" borderId="14" xfId="33" applyNumberFormat="1" applyFont="1" applyFill="1" applyBorder="1" applyAlignment="1" applyProtection="1">
      <alignment vertical="center" wrapText="1"/>
      <protection/>
    </xf>
    <xf numFmtId="1" fontId="56" fillId="5" borderId="15" xfId="33" applyNumberFormat="1" applyFont="1" applyFill="1" applyBorder="1" applyAlignment="1" applyProtection="1">
      <alignment vertical="center" wrapText="1"/>
      <protection/>
    </xf>
    <xf numFmtId="1" fontId="56" fillId="5" borderId="16" xfId="33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1" fontId="56" fillId="5" borderId="13" xfId="33" applyNumberFormat="1" applyFont="1" applyFill="1" applyBorder="1" applyAlignment="1" applyProtection="1">
      <alignment horizontal="center" vertical="center" wrapText="1"/>
      <protection/>
    </xf>
    <xf numFmtId="1" fontId="56" fillId="5" borderId="17" xfId="33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="123" zoomScaleNormal="150" zoomScaleSheetLayoutView="123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" sqref="H6"/>
    </sheetView>
  </sheetViews>
  <sheetFormatPr defaultColWidth="9.140625" defaultRowHeight="15"/>
  <cols>
    <col min="1" max="1" width="41.00390625" style="1" customWidth="1"/>
    <col min="2" max="2" width="13.00390625" style="1" customWidth="1"/>
    <col min="3" max="3" width="13.7109375" style="1" customWidth="1"/>
    <col min="4" max="4" width="14.421875" style="1" customWidth="1"/>
    <col min="5" max="5" width="14.28125" style="1" hidden="1" customWidth="1"/>
    <col min="6" max="6" width="13.140625" style="2" customWidth="1"/>
    <col min="7" max="7" width="13.28125" style="2" customWidth="1"/>
    <col min="8" max="8" width="13.28125" style="2" hidden="1" customWidth="1"/>
    <col min="9" max="9" width="16.00390625" style="2" hidden="1" customWidth="1"/>
    <col min="10" max="10" width="13.140625" style="2" customWidth="1"/>
    <col min="11" max="16384" width="9.140625" style="2" customWidth="1"/>
  </cols>
  <sheetData>
    <row r="1" spans="6:8" ht="21" customHeight="1" hidden="1">
      <c r="F1" s="60"/>
      <c r="G1" s="60"/>
      <c r="H1" s="3"/>
    </row>
    <row r="2" spans="1:8" ht="43.5" customHeight="1">
      <c r="A2" s="61" t="s">
        <v>92</v>
      </c>
      <c r="B2" s="61"/>
      <c r="C2" s="61"/>
      <c r="D2" s="61"/>
      <c r="E2" s="61"/>
      <c r="F2" s="61"/>
      <c r="G2" s="61"/>
      <c r="H2" s="50"/>
    </row>
    <row r="3" spans="6:8" ht="15">
      <c r="F3" s="3"/>
      <c r="G3" s="3" t="s">
        <v>10</v>
      </c>
      <c r="H3" s="3"/>
    </row>
    <row r="4" spans="1:9" s="6" customFormat="1" ht="129.75" customHeight="1">
      <c r="A4" s="4" t="s">
        <v>9</v>
      </c>
      <c r="B4" s="17" t="s">
        <v>93</v>
      </c>
      <c r="C4" s="5" t="s">
        <v>30</v>
      </c>
      <c r="D4" s="5" t="s">
        <v>94</v>
      </c>
      <c r="E4" s="62" t="s">
        <v>91</v>
      </c>
      <c r="F4" s="12" t="s">
        <v>31</v>
      </c>
      <c r="G4" s="12" t="s">
        <v>95</v>
      </c>
      <c r="H4" s="59" t="s">
        <v>96</v>
      </c>
      <c r="I4" s="52" t="s">
        <v>97</v>
      </c>
    </row>
    <row r="5" spans="1:9" s="6" customFormat="1" ht="24" customHeight="1">
      <c r="A5" s="30" t="s">
        <v>37</v>
      </c>
      <c r="B5" s="32">
        <f>B36+B38</f>
        <v>600133.2</v>
      </c>
      <c r="C5" s="33">
        <f>C36+C38</f>
        <v>1954780.4000000001</v>
      </c>
      <c r="D5" s="32">
        <f>D36+D38</f>
        <v>780753.3999999999</v>
      </c>
      <c r="E5" s="63"/>
      <c r="F5" s="28">
        <f aca="true" t="shared" si="0" ref="F5:F12">D5/C5*100</f>
        <v>39.9407217301749</v>
      </c>
      <c r="G5" s="37">
        <f aca="true" t="shared" si="1" ref="G5:G18">D5/B5*100</f>
        <v>130.0966852025517</v>
      </c>
      <c r="H5" s="57"/>
      <c r="I5" s="58"/>
    </row>
    <row r="6" spans="1:9" s="6" customFormat="1" ht="24" customHeight="1">
      <c r="A6" s="18" t="s">
        <v>14</v>
      </c>
      <c r="B6" s="19">
        <f>SUM(B7:B19)</f>
        <v>192586.69999999998</v>
      </c>
      <c r="C6" s="19">
        <f>SUM(C7:C19)</f>
        <v>492888.60000000003</v>
      </c>
      <c r="D6" s="19">
        <f>SUM(D7:D19)</f>
        <v>161948.6</v>
      </c>
      <c r="E6" s="19"/>
      <c r="F6" s="20">
        <f t="shared" si="0"/>
        <v>32.857039095649604</v>
      </c>
      <c r="G6" s="20">
        <f t="shared" si="1"/>
        <v>84.09126902325032</v>
      </c>
      <c r="H6" s="19"/>
      <c r="I6" s="53"/>
    </row>
    <row r="7" spans="1:9" ht="16.5" customHeight="1">
      <c r="A7" s="7" t="s">
        <v>15</v>
      </c>
      <c r="B7" s="8">
        <v>125645.8</v>
      </c>
      <c r="C7" s="34">
        <v>292334.4</v>
      </c>
      <c r="D7" s="8">
        <v>82997.7</v>
      </c>
      <c r="E7" s="8">
        <f>C7/44.55*64.99</f>
        <v>426460.4412121212</v>
      </c>
      <c r="F7" s="13">
        <f t="shared" si="0"/>
        <v>28.391355926637434</v>
      </c>
      <c r="G7" s="13">
        <f>D7/B7*100</f>
        <v>66.0568837159698</v>
      </c>
      <c r="H7" s="8">
        <f>D7/44.55*64.99</f>
        <v>121077.90175084175</v>
      </c>
      <c r="I7" s="54">
        <f>H7/B7*100</f>
        <v>96.36446403368973</v>
      </c>
    </row>
    <row r="8" spans="1:9" ht="18" customHeight="1">
      <c r="A8" s="7" t="s">
        <v>18</v>
      </c>
      <c r="B8" s="8">
        <v>11757.7</v>
      </c>
      <c r="C8" s="35">
        <v>29075.2</v>
      </c>
      <c r="D8" s="8">
        <v>12047.5</v>
      </c>
      <c r="E8" s="8"/>
      <c r="F8" s="13">
        <f t="shared" si="0"/>
        <v>41.43565650451244</v>
      </c>
      <c r="G8" s="13">
        <f t="shared" si="1"/>
        <v>102.46476776920656</v>
      </c>
      <c r="H8" s="13"/>
      <c r="I8" s="55"/>
    </row>
    <row r="9" spans="1:9" ht="34.5" customHeight="1">
      <c r="A9" s="7" t="s">
        <v>26</v>
      </c>
      <c r="B9" s="8">
        <v>26402.8</v>
      </c>
      <c r="C9" s="34">
        <v>58100</v>
      </c>
      <c r="D9" s="8">
        <v>29765.2</v>
      </c>
      <c r="E9" s="8"/>
      <c r="F9" s="13">
        <f t="shared" si="0"/>
        <v>51.23098106712565</v>
      </c>
      <c r="G9" s="13">
        <f>D9/B9*100</f>
        <v>112.73501295317163</v>
      </c>
      <c r="H9" s="13"/>
      <c r="I9" s="54"/>
    </row>
    <row r="10" spans="1:9" ht="17.25" customHeight="1">
      <c r="A10" s="7" t="s">
        <v>0</v>
      </c>
      <c r="B10" s="8">
        <v>-86.9</v>
      </c>
      <c r="C10" s="34">
        <v>0</v>
      </c>
      <c r="D10" s="8">
        <v>-205.9</v>
      </c>
      <c r="E10" s="8"/>
      <c r="F10" s="13">
        <v>0</v>
      </c>
      <c r="G10" s="13">
        <f>D10/B10*100</f>
        <v>236.93901035673187</v>
      </c>
      <c r="H10" s="13"/>
      <c r="I10" s="54"/>
    </row>
    <row r="11" spans="1:9" ht="18" customHeight="1">
      <c r="A11" s="7" t="s">
        <v>1</v>
      </c>
      <c r="B11" s="8">
        <v>7637.1</v>
      </c>
      <c r="C11" s="34">
        <v>23520</v>
      </c>
      <c r="D11" s="8">
        <v>22466.6</v>
      </c>
      <c r="E11" s="8"/>
      <c r="F11" s="13">
        <f t="shared" si="0"/>
        <v>95.52125850340136</v>
      </c>
      <c r="G11" s="13">
        <f>D11/B11*100</f>
        <v>294.17710911209747</v>
      </c>
      <c r="H11" s="13"/>
      <c r="I11" s="54"/>
    </row>
    <row r="12" spans="1:9" ht="18" customHeight="1">
      <c r="A12" s="9" t="s">
        <v>17</v>
      </c>
      <c r="B12" s="8">
        <v>6007.7</v>
      </c>
      <c r="C12" s="34">
        <v>11200</v>
      </c>
      <c r="D12" s="8">
        <v>6148.6</v>
      </c>
      <c r="E12" s="8"/>
      <c r="F12" s="13">
        <f t="shared" si="0"/>
        <v>54.89821428571429</v>
      </c>
      <c r="G12" s="13">
        <f>D12/B12*100</f>
        <v>102.3453235015064</v>
      </c>
      <c r="H12" s="13"/>
      <c r="I12" s="54"/>
    </row>
    <row r="13" spans="1:9" ht="15">
      <c r="A13" s="7" t="s">
        <v>23</v>
      </c>
      <c r="B13" s="8">
        <v>1114.3</v>
      </c>
      <c r="C13" s="34">
        <v>18300</v>
      </c>
      <c r="D13" s="8">
        <v>-1067.4</v>
      </c>
      <c r="E13" s="8"/>
      <c r="F13" s="13">
        <f aca="true" t="shared" si="2" ref="F13:F18">D13/C13*100</f>
        <v>-5.832786885245902</v>
      </c>
      <c r="G13" s="13">
        <f t="shared" si="1"/>
        <v>-95.79107960154359</v>
      </c>
      <c r="H13" s="13"/>
      <c r="I13" s="54"/>
    </row>
    <row r="14" spans="1:9" ht="15">
      <c r="A14" s="7" t="s">
        <v>19</v>
      </c>
      <c r="B14" s="8">
        <v>911.7</v>
      </c>
      <c r="C14" s="34">
        <v>7000</v>
      </c>
      <c r="D14" s="8">
        <v>756.4</v>
      </c>
      <c r="E14" s="8"/>
      <c r="F14" s="13">
        <f>D14/C14*100</f>
        <v>10.805714285714284</v>
      </c>
      <c r="G14" s="13">
        <f>D14/B14*100</f>
        <v>82.96588790172204</v>
      </c>
      <c r="H14" s="13"/>
      <c r="I14" s="54"/>
    </row>
    <row r="15" spans="1:9" ht="15">
      <c r="A15" s="7" t="s">
        <v>24</v>
      </c>
      <c r="B15" s="8">
        <v>10627.3</v>
      </c>
      <c r="C15" s="34">
        <v>47000</v>
      </c>
      <c r="D15" s="8">
        <v>7667.4</v>
      </c>
      <c r="E15" s="8"/>
      <c r="F15" s="13">
        <f t="shared" si="2"/>
        <v>16.313617021276595</v>
      </c>
      <c r="G15" s="13">
        <f t="shared" si="1"/>
        <v>72.1481467541144</v>
      </c>
      <c r="H15" s="13"/>
      <c r="I15" s="54"/>
    </row>
    <row r="16" spans="1:9" ht="46.5" customHeight="1" hidden="1">
      <c r="A16" s="7" t="s">
        <v>2</v>
      </c>
      <c r="B16" s="8"/>
      <c r="C16" s="34"/>
      <c r="D16" s="8"/>
      <c r="E16" s="8"/>
      <c r="F16" s="13" t="e">
        <f t="shared" si="2"/>
        <v>#DIV/0!</v>
      </c>
      <c r="G16" s="13" t="e">
        <f t="shared" si="1"/>
        <v>#DIV/0!</v>
      </c>
      <c r="H16" s="13"/>
      <c r="I16" s="54"/>
    </row>
    <row r="17" spans="1:9" ht="24.75" customHeight="1">
      <c r="A17" s="7" t="s">
        <v>12</v>
      </c>
      <c r="B17" s="8">
        <v>2.4</v>
      </c>
      <c r="C17" s="34">
        <v>9</v>
      </c>
      <c r="D17" s="8">
        <v>17.8</v>
      </c>
      <c r="E17" s="8"/>
      <c r="F17" s="13">
        <f t="shared" si="2"/>
        <v>197.77777777777777</v>
      </c>
      <c r="G17" s="13">
        <f t="shared" si="1"/>
        <v>741.6666666666667</v>
      </c>
      <c r="H17" s="13"/>
      <c r="I17" s="54"/>
    </row>
    <row r="18" spans="1:9" ht="19.5" customHeight="1">
      <c r="A18" s="7" t="s">
        <v>3</v>
      </c>
      <c r="B18" s="8">
        <v>2566.8</v>
      </c>
      <c r="C18" s="34">
        <v>6350</v>
      </c>
      <c r="D18" s="8">
        <v>1354.7</v>
      </c>
      <c r="E18" s="8"/>
      <c r="F18" s="13">
        <f t="shared" si="2"/>
        <v>21.333858267716536</v>
      </c>
      <c r="G18" s="13">
        <f t="shared" si="1"/>
        <v>52.77777777777778</v>
      </c>
      <c r="H18" s="13"/>
      <c r="I18" s="54"/>
    </row>
    <row r="19" spans="1:9" ht="20.25" customHeight="1">
      <c r="A19" s="9" t="s">
        <v>16</v>
      </c>
      <c r="B19" s="8"/>
      <c r="C19" s="34">
        <v>0</v>
      </c>
      <c r="D19" s="8"/>
      <c r="E19" s="8"/>
      <c r="F19" s="13"/>
      <c r="G19" s="13"/>
      <c r="H19" s="13"/>
      <c r="I19" s="54"/>
    </row>
    <row r="20" spans="1:9" s="6" customFormat="1" ht="16.5" customHeight="1">
      <c r="A20" s="18" t="s">
        <v>8</v>
      </c>
      <c r="B20" s="19">
        <f>SUM(B21:B35)</f>
        <v>34443.6</v>
      </c>
      <c r="C20" s="19">
        <f>SUM(C21:C35)</f>
        <v>42220</v>
      </c>
      <c r="D20" s="19">
        <f>SUM(D21:D35)</f>
        <v>22735.6</v>
      </c>
      <c r="E20" s="19"/>
      <c r="F20" s="20">
        <f>D20/C20*100</f>
        <v>53.850307910942675</v>
      </c>
      <c r="G20" s="20">
        <f>D20/B20*100</f>
        <v>66.00819891068296</v>
      </c>
      <c r="H20" s="20"/>
      <c r="I20" s="53"/>
    </row>
    <row r="21" spans="1:9" ht="15">
      <c r="A21" s="7" t="s">
        <v>4</v>
      </c>
      <c r="B21" s="8"/>
      <c r="C21" s="34">
        <v>0</v>
      </c>
      <c r="D21" s="8"/>
      <c r="E21" s="8"/>
      <c r="F21" s="13"/>
      <c r="G21" s="13"/>
      <c r="H21" s="13"/>
      <c r="I21" s="54"/>
    </row>
    <row r="22" spans="1:9" ht="27" customHeight="1">
      <c r="A22" s="7" t="s">
        <v>13</v>
      </c>
      <c r="B22" s="8"/>
      <c r="C22" s="34">
        <v>0</v>
      </c>
      <c r="D22" s="8"/>
      <c r="E22" s="8"/>
      <c r="F22" s="13"/>
      <c r="G22" s="13"/>
      <c r="H22" s="13"/>
      <c r="I22" s="54"/>
    </row>
    <row r="23" spans="1:9" ht="15">
      <c r="A23" s="7" t="s">
        <v>22</v>
      </c>
      <c r="B23" s="8">
        <v>11338.9</v>
      </c>
      <c r="C23" s="34">
        <v>16440</v>
      </c>
      <c r="D23" s="8">
        <v>10234</v>
      </c>
      <c r="E23" s="8"/>
      <c r="F23" s="13">
        <f>D23/C23*100</f>
        <v>62.25060827250608</v>
      </c>
      <c r="G23" s="13">
        <f>D23/B23*100</f>
        <v>90.2556685392763</v>
      </c>
      <c r="H23" s="13"/>
      <c r="I23" s="54"/>
    </row>
    <row r="24" spans="1:11" ht="15">
      <c r="A24" s="7" t="s">
        <v>88</v>
      </c>
      <c r="B24" s="8">
        <v>2430.4</v>
      </c>
      <c r="C24" s="34">
        <v>3900</v>
      </c>
      <c r="D24" s="8">
        <v>1439.8</v>
      </c>
      <c r="E24" s="8"/>
      <c r="F24" s="13">
        <f>D24/C24*100</f>
        <v>36.91794871794872</v>
      </c>
      <c r="G24" s="13">
        <f>D24/B24*100</f>
        <v>59.2412771560237</v>
      </c>
      <c r="H24" s="13"/>
      <c r="I24" s="54"/>
      <c r="K24" s="36"/>
    </row>
    <row r="25" spans="1:11" ht="85.5" customHeight="1">
      <c r="A25" s="46" t="s">
        <v>25</v>
      </c>
      <c r="B25" s="8">
        <v>837.5</v>
      </c>
      <c r="C25" s="34">
        <v>2080</v>
      </c>
      <c r="D25" s="8">
        <v>730.5</v>
      </c>
      <c r="E25" s="8"/>
      <c r="F25" s="13">
        <f>D25/C25*100</f>
        <v>35.12019230769231</v>
      </c>
      <c r="G25" s="13">
        <f>D25/B25*100</f>
        <v>87.22388059701493</v>
      </c>
      <c r="H25" s="13"/>
      <c r="I25" s="54"/>
      <c r="K25" s="36"/>
    </row>
    <row r="26" spans="1:9" ht="32.25" customHeight="1">
      <c r="A26" s="7" t="s">
        <v>11</v>
      </c>
      <c r="B26" s="8"/>
      <c r="C26" s="34">
        <v>0</v>
      </c>
      <c r="D26" s="8">
        <v>124</v>
      </c>
      <c r="E26" s="8"/>
      <c r="F26" s="13"/>
      <c r="G26" s="13"/>
      <c r="H26" s="13"/>
      <c r="I26" s="54"/>
    </row>
    <row r="27" spans="1:9" ht="30">
      <c r="A27" s="7" t="s">
        <v>5</v>
      </c>
      <c r="B27" s="8">
        <v>2380</v>
      </c>
      <c r="C27" s="35">
        <v>2800</v>
      </c>
      <c r="D27" s="8">
        <v>1796.5</v>
      </c>
      <c r="E27" s="8"/>
      <c r="F27" s="13">
        <f>D27/C27*100</f>
        <v>64.16071428571428</v>
      </c>
      <c r="G27" s="13">
        <f>D27/B27*100</f>
        <v>75.48319327731092</v>
      </c>
      <c r="H27" s="13"/>
      <c r="I27" s="54"/>
    </row>
    <row r="28" spans="1:9" ht="30">
      <c r="A28" s="7" t="s">
        <v>6</v>
      </c>
      <c r="B28" s="8">
        <v>1380.4</v>
      </c>
      <c r="C28" s="34">
        <v>0</v>
      </c>
      <c r="D28" s="8">
        <v>1480.5</v>
      </c>
      <c r="E28" s="8"/>
      <c r="F28" s="13">
        <f>D28/B28*100</f>
        <v>107.25152129817444</v>
      </c>
      <c r="G28" s="13">
        <f>D28/B28*100</f>
        <v>107.25152129817444</v>
      </c>
      <c r="H28" s="13"/>
      <c r="I28" s="54"/>
    </row>
    <row r="29" spans="1:9" ht="28.5" customHeight="1">
      <c r="A29" s="7" t="s">
        <v>20</v>
      </c>
      <c r="B29" s="8">
        <v>596.5</v>
      </c>
      <c r="C29" s="34">
        <v>0</v>
      </c>
      <c r="D29" s="8">
        <v>182</v>
      </c>
      <c r="E29" s="8"/>
      <c r="F29" s="13">
        <f>D29/B29*100</f>
        <v>30.511316010058675</v>
      </c>
      <c r="G29" s="13">
        <f>D29/B29*100</f>
        <v>30.511316010058675</v>
      </c>
      <c r="H29" s="13"/>
      <c r="I29" s="54"/>
    </row>
    <row r="30" spans="1:9" ht="17.25" customHeight="1">
      <c r="A30" s="7" t="s">
        <v>21</v>
      </c>
      <c r="B30" s="8">
        <v>12285.2</v>
      </c>
      <c r="C30" s="35">
        <v>14000</v>
      </c>
      <c r="D30" s="8">
        <v>2907.3</v>
      </c>
      <c r="E30" s="8"/>
      <c r="F30" s="13">
        <f>D30/C30*100</f>
        <v>20.766428571428573</v>
      </c>
      <c r="G30" s="13">
        <f>D30/B30*100</f>
        <v>23.66506039787712</v>
      </c>
      <c r="H30" s="13"/>
      <c r="I30" s="54"/>
    </row>
    <row r="31" spans="1:9" ht="15">
      <c r="A31" s="7" t="s">
        <v>7</v>
      </c>
      <c r="B31" s="8">
        <v>1342.9</v>
      </c>
      <c r="C31" s="34">
        <v>3000</v>
      </c>
      <c r="D31" s="8">
        <v>709.5</v>
      </c>
      <c r="E31" s="8"/>
      <c r="F31" s="13">
        <f>D31/C31*100</f>
        <v>23.65</v>
      </c>
      <c r="G31" s="13">
        <f>D31/B31*100</f>
        <v>52.8334202099933</v>
      </c>
      <c r="H31" s="13"/>
      <c r="I31" s="54"/>
    </row>
    <row r="32" spans="1:9" ht="34.5" customHeight="1">
      <c r="A32" s="7" t="s">
        <v>27</v>
      </c>
      <c r="B32" s="8"/>
      <c r="C32" s="34"/>
      <c r="D32" s="8"/>
      <c r="E32" s="8"/>
      <c r="F32" s="13"/>
      <c r="G32" s="13"/>
      <c r="H32" s="13"/>
      <c r="I32" s="54"/>
    </row>
    <row r="33" spans="1:9" ht="24" customHeight="1">
      <c r="A33" s="7" t="s">
        <v>43</v>
      </c>
      <c r="B33" s="8"/>
      <c r="C33" s="34"/>
      <c r="D33" s="8"/>
      <c r="E33" s="8"/>
      <c r="F33" s="13"/>
      <c r="G33" s="13"/>
      <c r="H33" s="13"/>
      <c r="I33" s="54"/>
    </row>
    <row r="34" spans="1:9" ht="30" customHeight="1">
      <c r="A34" s="7" t="s">
        <v>90</v>
      </c>
      <c r="B34" s="8">
        <v>-185.4</v>
      </c>
      <c r="C34" s="16">
        <v>0</v>
      </c>
      <c r="D34" s="8">
        <v>546.9</v>
      </c>
      <c r="E34" s="8"/>
      <c r="F34" s="13"/>
      <c r="G34" s="13">
        <f aca="true" t="shared" si="3" ref="G34:G39">D34/B34*100</f>
        <v>-294.9838187702265</v>
      </c>
      <c r="H34" s="13"/>
      <c r="I34" s="54"/>
    </row>
    <row r="35" spans="1:9" ht="18.75" customHeight="1">
      <c r="A35" s="7" t="s">
        <v>29</v>
      </c>
      <c r="B35" s="8">
        <v>2037.2</v>
      </c>
      <c r="C35" s="16">
        <v>0</v>
      </c>
      <c r="D35" s="8">
        <v>2584.6</v>
      </c>
      <c r="E35" s="8"/>
      <c r="F35" s="13"/>
      <c r="G35" s="13">
        <f t="shared" si="3"/>
        <v>126.8702140192421</v>
      </c>
      <c r="H35" s="13"/>
      <c r="I35" s="54"/>
    </row>
    <row r="36" spans="1:9" s="10" customFormat="1" ht="24.75" customHeight="1">
      <c r="A36" s="27" t="s">
        <v>41</v>
      </c>
      <c r="B36" s="15">
        <f>B6+B20</f>
        <v>227030.3</v>
      </c>
      <c r="C36" s="15">
        <f>C6+C20</f>
        <v>535108.6000000001</v>
      </c>
      <c r="D36" s="15">
        <f>D6+D20</f>
        <v>184684.2</v>
      </c>
      <c r="E36" s="15"/>
      <c r="F36" s="28">
        <f>D36/C36*100</f>
        <v>34.51340531622926</v>
      </c>
      <c r="G36" s="28">
        <f t="shared" si="3"/>
        <v>81.34782009273653</v>
      </c>
      <c r="H36" s="28"/>
      <c r="I36" s="56"/>
    </row>
    <row r="37" spans="1:9" s="10" customFormat="1" ht="32.25" customHeight="1">
      <c r="A37" s="23" t="s">
        <v>28</v>
      </c>
      <c r="B37" s="11">
        <f>B36-B35</f>
        <v>224993.09999999998</v>
      </c>
      <c r="C37" s="11">
        <f>C36-C35</f>
        <v>535108.6000000001</v>
      </c>
      <c r="D37" s="11">
        <f>D36-D35</f>
        <v>182099.6</v>
      </c>
      <c r="E37" s="11"/>
      <c r="F37" s="14">
        <f>D37/C37*100</f>
        <v>34.03040055794281</v>
      </c>
      <c r="G37" s="14">
        <f t="shared" si="3"/>
        <v>80.93563758177474</v>
      </c>
      <c r="H37" s="14"/>
      <c r="I37" s="56"/>
    </row>
    <row r="38" spans="1:9" s="10" customFormat="1" ht="34.5" customHeight="1">
      <c r="A38" s="29" t="s">
        <v>40</v>
      </c>
      <c r="B38" s="15">
        <f>B39+B45+B46</f>
        <v>373102.9</v>
      </c>
      <c r="C38" s="15">
        <f>C39+C45+C46</f>
        <v>1419671.8</v>
      </c>
      <c r="D38" s="15">
        <f>D39+D45+D46+D44</f>
        <v>596069.1999999998</v>
      </c>
      <c r="E38" s="15"/>
      <c r="F38" s="28">
        <f aca="true" t="shared" si="4" ref="F38:F43">D38/C38*100</f>
        <v>41.98640840791511</v>
      </c>
      <c r="G38" s="28">
        <f t="shared" si="3"/>
        <v>159.76000186543706</v>
      </c>
      <c r="H38" s="28"/>
      <c r="I38" s="56"/>
    </row>
    <row r="39" spans="1:9" s="10" customFormat="1" ht="23.25" customHeight="1">
      <c r="A39" s="24" t="s">
        <v>32</v>
      </c>
      <c r="B39" s="21">
        <f>B40+B41+B42+B43+B44</f>
        <v>371531.60000000003</v>
      </c>
      <c r="C39" s="21">
        <f>C40+C41+C42+C43</f>
        <v>1419671.8</v>
      </c>
      <c r="D39" s="21">
        <f>D40+D41+D42+D43</f>
        <v>598570.5999999999</v>
      </c>
      <c r="E39" s="21"/>
      <c r="F39" s="20">
        <f t="shared" si="4"/>
        <v>42.16260406102311</v>
      </c>
      <c r="G39" s="20">
        <f t="shared" si="3"/>
        <v>161.1089339372478</v>
      </c>
      <c r="H39" s="20"/>
      <c r="I39" s="56"/>
    </row>
    <row r="40" spans="1:9" s="10" customFormat="1" ht="21" customHeight="1">
      <c r="A40" s="25" t="s">
        <v>33</v>
      </c>
      <c r="B40" s="22">
        <v>1157</v>
      </c>
      <c r="C40" s="22">
        <v>198891.9</v>
      </c>
      <c r="D40" s="22">
        <v>107340.7</v>
      </c>
      <c r="E40" s="22"/>
      <c r="F40" s="13">
        <f t="shared" si="4"/>
        <v>53.969367279411586</v>
      </c>
      <c r="G40" s="13">
        <f aca="true" t="shared" si="5" ref="G40:G46">D40/B40*100</f>
        <v>9277.502160760589</v>
      </c>
      <c r="H40" s="13"/>
      <c r="I40" s="56"/>
    </row>
    <row r="41" spans="1:9" s="10" customFormat="1" ht="20.25" customHeight="1">
      <c r="A41" s="25" t="s">
        <v>34</v>
      </c>
      <c r="B41" s="22">
        <v>104181</v>
      </c>
      <c r="C41" s="22">
        <v>477263.2</v>
      </c>
      <c r="D41" s="22">
        <v>143610.9</v>
      </c>
      <c r="E41" s="22"/>
      <c r="F41" s="13">
        <f t="shared" si="4"/>
        <v>30.090503520908378</v>
      </c>
      <c r="G41" s="13">
        <f t="shared" si="5"/>
        <v>137.847496184525</v>
      </c>
      <c r="H41" s="13"/>
      <c r="I41" s="56"/>
    </row>
    <row r="42" spans="1:9" s="10" customFormat="1" ht="21.75" customHeight="1">
      <c r="A42" s="25" t="s">
        <v>35</v>
      </c>
      <c r="B42" s="22">
        <v>252553.7</v>
      </c>
      <c r="C42" s="22">
        <v>707050</v>
      </c>
      <c r="D42" s="22">
        <v>329790.3</v>
      </c>
      <c r="E42" s="22"/>
      <c r="F42" s="13">
        <f t="shared" si="4"/>
        <v>46.64313697758291</v>
      </c>
      <c r="G42" s="13">
        <f t="shared" si="5"/>
        <v>130.58224844854774</v>
      </c>
      <c r="H42" s="13"/>
      <c r="I42" s="56"/>
    </row>
    <row r="43" spans="1:9" s="10" customFormat="1" ht="22.5" customHeight="1">
      <c r="A43" s="25" t="s">
        <v>36</v>
      </c>
      <c r="B43" s="22">
        <v>12622.9</v>
      </c>
      <c r="C43" s="22">
        <v>36466.7</v>
      </c>
      <c r="D43" s="22">
        <v>17828.7</v>
      </c>
      <c r="E43" s="22"/>
      <c r="F43" s="13">
        <f t="shared" si="4"/>
        <v>48.8903575042436</v>
      </c>
      <c r="G43" s="13">
        <f t="shared" si="5"/>
        <v>141.2409192816231</v>
      </c>
      <c r="H43" s="13"/>
      <c r="I43" s="56"/>
    </row>
    <row r="44" spans="1:9" s="10" customFormat="1" ht="22.5" customHeight="1">
      <c r="A44" s="25" t="s">
        <v>44</v>
      </c>
      <c r="B44" s="22">
        <v>1017</v>
      </c>
      <c r="C44" s="22">
        <v>0</v>
      </c>
      <c r="D44" s="22">
        <v>-27.3</v>
      </c>
      <c r="E44" s="22"/>
      <c r="F44" s="13">
        <v>0</v>
      </c>
      <c r="G44" s="13">
        <f t="shared" si="5"/>
        <v>-2.6843657817109143</v>
      </c>
      <c r="H44" s="13"/>
      <c r="I44" s="56"/>
    </row>
    <row r="45" spans="1:9" s="10" customFormat="1" ht="54.75" customHeight="1">
      <c r="A45" s="26" t="s">
        <v>38</v>
      </c>
      <c r="B45" s="21">
        <v>4765.7</v>
      </c>
      <c r="C45" s="21">
        <v>0</v>
      </c>
      <c r="D45" s="21">
        <v>1175.6</v>
      </c>
      <c r="E45" s="21"/>
      <c r="F45" s="13">
        <v>0</v>
      </c>
      <c r="G45" s="20">
        <f t="shared" si="5"/>
        <v>24.667939652097278</v>
      </c>
      <c r="H45" s="20"/>
      <c r="I45" s="56"/>
    </row>
    <row r="46" spans="1:9" s="10" customFormat="1" ht="40.5" customHeight="1">
      <c r="A46" s="26" t="s">
        <v>39</v>
      </c>
      <c r="B46" s="21">
        <v>-3194.4</v>
      </c>
      <c r="C46" s="21">
        <v>0</v>
      </c>
      <c r="D46" s="21">
        <v>-3649.7</v>
      </c>
      <c r="E46" s="21"/>
      <c r="F46" s="13">
        <v>0</v>
      </c>
      <c r="G46" s="20">
        <f t="shared" si="5"/>
        <v>114.25306786877034</v>
      </c>
      <c r="H46" s="20"/>
      <c r="I46" s="56"/>
    </row>
    <row r="47" spans="1:9" ht="21" customHeight="1">
      <c r="A47" s="30" t="s">
        <v>42</v>
      </c>
      <c r="B47" s="31">
        <f>B48+B56+B60+B66+B55+B71+B72+B79+B82+B87</f>
        <v>513976.20000000007</v>
      </c>
      <c r="C47" s="31">
        <f>C48+C56+C60+C66+C55+C71+C72+C79+C82+C87</f>
        <v>2140595.3</v>
      </c>
      <c r="D47" s="31">
        <f>D48+D56+D60+D66+D55+D71+D72+D79+D82+D87</f>
        <v>714003.8</v>
      </c>
      <c r="E47" s="31"/>
      <c r="F47" s="28">
        <f>D47/C47*100</f>
        <v>33.35538483149992</v>
      </c>
      <c r="G47" s="38">
        <f>D47/B47*100</f>
        <v>138.91767751113767</v>
      </c>
      <c r="H47" s="38"/>
      <c r="I47" s="38"/>
    </row>
    <row r="48" spans="1:9" ht="21" customHeight="1">
      <c r="A48" s="41" t="s">
        <v>75</v>
      </c>
      <c r="B48" s="42">
        <f>B49+B50+B52+B54+B51+B53</f>
        <v>35241.200000000004</v>
      </c>
      <c r="C48" s="42">
        <f>C49+C50+C52+C54+C51+C53</f>
        <v>127916.3</v>
      </c>
      <c r="D48" s="42">
        <f>D49+D50+D52+D54+D51+D53</f>
        <v>42193.7</v>
      </c>
      <c r="E48" s="42"/>
      <c r="F48" s="13">
        <f>D48/C48*100</f>
        <v>32.98539748257259</v>
      </c>
      <c r="G48" s="13">
        <f aca="true" t="shared" si="6" ref="G48:G89">D48/B48*100</f>
        <v>119.72832934179311</v>
      </c>
      <c r="H48" s="13"/>
      <c r="I48" s="54"/>
    </row>
    <row r="49" spans="1:9" ht="21" customHeight="1">
      <c r="A49" s="48" t="s">
        <v>89</v>
      </c>
      <c r="B49" s="49">
        <v>0.3</v>
      </c>
      <c r="C49" s="49">
        <v>0</v>
      </c>
      <c r="D49" s="49">
        <v>0</v>
      </c>
      <c r="E49" s="49"/>
      <c r="F49" s="13">
        <v>0</v>
      </c>
      <c r="G49" s="13">
        <v>0</v>
      </c>
      <c r="H49" s="13"/>
      <c r="I49" s="54"/>
    </row>
    <row r="50" spans="1:9" ht="15">
      <c r="A50" s="39" t="s">
        <v>45</v>
      </c>
      <c r="B50" s="40">
        <v>24078.6</v>
      </c>
      <c r="C50" s="40">
        <v>93352.1</v>
      </c>
      <c r="D50" s="40">
        <v>29951.8</v>
      </c>
      <c r="E50" s="40"/>
      <c r="F50" s="13">
        <f aca="true" t="shared" si="7" ref="F50:F89">D50/C50*100</f>
        <v>32.08476295659122</v>
      </c>
      <c r="G50" s="13">
        <f t="shared" si="6"/>
        <v>124.39178357545705</v>
      </c>
      <c r="H50" s="13"/>
      <c r="I50" s="54"/>
    </row>
    <row r="51" spans="1:9" ht="15">
      <c r="A51" s="39" t="s">
        <v>83</v>
      </c>
      <c r="B51" s="40">
        <v>129.4</v>
      </c>
      <c r="C51" s="40">
        <v>5.5</v>
      </c>
      <c r="D51" s="40">
        <v>0</v>
      </c>
      <c r="E51" s="40"/>
      <c r="F51" s="13">
        <f t="shared" si="7"/>
        <v>0</v>
      </c>
      <c r="G51" s="13">
        <f t="shared" si="6"/>
        <v>0</v>
      </c>
      <c r="H51" s="13"/>
      <c r="I51" s="54"/>
    </row>
    <row r="52" spans="1:9" ht="15">
      <c r="A52" s="39" t="s">
        <v>46</v>
      </c>
      <c r="B52" s="40">
        <v>2986.4</v>
      </c>
      <c r="C52" s="40">
        <v>7314.5</v>
      </c>
      <c r="D52" s="40">
        <v>2885.3</v>
      </c>
      <c r="E52" s="40"/>
      <c r="F52" s="13">
        <f t="shared" si="7"/>
        <v>39.44630528402489</v>
      </c>
      <c r="G52" s="13">
        <f t="shared" si="6"/>
        <v>96.61465309402627</v>
      </c>
      <c r="H52" s="13"/>
      <c r="I52" s="54"/>
    </row>
    <row r="53" spans="1:9" ht="15">
      <c r="A53" s="39" t="s">
        <v>84</v>
      </c>
      <c r="B53" s="40">
        <v>0</v>
      </c>
      <c r="C53" s="40">
        <v>518.7</v>
      </c>
      <c r="D53" s="40">
        <v>0</v>
      </c>
      <c r="E53" s="40"/>
      <c r="F53" s="13">
        <f t="shared" si="7"/>
        <v>0</v>
      </c>
      <c r="G53" s="13">
        <v>0</v>
      </c>
      <c r="H53" s="13"/>
      <c r="I53" s="54"/>
    </row>
    <row r="54" spans="1:9" ht="15">
      <c r="A54" s="39" t="s">
        <v>47</v>
      </c>
      <c r="B54" s="40">
        <v>8046.5</v>
      </c>
      <c r="C54" s="40">
        <v>26725.5</v>
      </c>
      <c r="D54" s="40">
        <v>9356.6</v>
      </c>
      <c r="E54" s="40"/>
      <c r="F54" s="13">
        <f t="shared" si="7"/>
        <v>35.0100091672747</v>
      </c>
      <c r="G54" s="13">
        <f t="shared" si="6"/>
        <v>116.28161312371839</v>
      </c>
      <c r="H54" s="13"/>
      <c r="I54" s="54"/>
    </row>
    <row r="55" spans="1:9" ht="15">
      <c r="A55" s="41" t="s">
        <v>48</v>
      </c>
      <c r="B55" s="42">
        <v>960.7</v>
      </c>
      <c r="C55" s="42">
        <v>3279.2</v>
      </c>
      <c r="D55" s="42">
        <v>755.3</v>
      </c>
      <c r="E55" s="42"/>
      <c r="F55" s="20">
        <f t="shared" si="7"/>
        <v>23.03305684313247</v>
      </c>
      <c r="G55" s="20">
        <f t="shared" si="6"/>
        <v>78.61975642760486</v>
      </c>
      <c r="H55" s="20"/>
      <c r="I55" s="54"/>
    </row>
    <row r="56" spans="1:9" ht="15">
      <c r="A56" s="41" t="s">
        <v>76</v>
      </c>
      <c r="B56" s="42">
        <f>B57+B58+B59</f>
        <v>3477.2999999999997</v>
      </c>
      <c r="C56" s="42">
        <f>C57+C58+C59</f>
        <v>14799.1</v>
      </c>
      <c r="D56" s="42">
        <f>D57+D58+D59</f>
        <v>3832.3999999999996</v>
      </c>
      <c r="E56" s="42"/>
      <c r="F56" s="20">
        <f t="shared" si="7"/>
        <v>25.89616936165037</v>
      </c>
      <c r="G56" s="20">
        <f t="shared" si="6"/>
        <v>110.21194605009634</v>
      </c>
      <c r="H56" s="20"/>
      <c r="I56" s="54"/>
    </row>
    <row r="57" spans="1:9" ht="15">
      <c r="A57" s="39" t="s">
        <v>49</v>
      </c>
      <c r="B57" s="40">
        <v>836.7</v>
      </c>
      <c r="C57" s="40">
        <v>2609.4</v>
      </c>
      <c r="D57" s="40">
        <v>1022</v>
      </c>
      <c r="E57" s="40"/>
      <c r="F57" s="13">
        <f t="shared" si="7"/>
        <v>39.16609182187476</v>
      </c>
      <c r="G57" s="13">
        <f t="shared" si="6"/>
        <v>122.14652802677183</v>
      </c>
      <c r="H57" s="13"/>
      <c r="I57" s="54"/>
    </row>
    <row r="58" spans="1:9" ht="15">
      <c r="A58" s="39" t="s">
        <v>50</v>
      </c>
      <c r="B58" s="40">
        <v>2424.5</v>
      </c>
      <c r="C58" s="40">
        <v>8742.7</v>
      </c>
      <c r="D58" s="40">
        <v>2598.2</v>
      </c>
      <c r="E58" s="40"/>
      <c r="F58" s="13">
        <f t="shared" si="7"/>
        <v>29.71850801239891</v>
      </c>
      <c r="G58" s="13">
        <f t="shared" si="6"/>
        <v>107.16436378634768</v>
      </c>
      <c r="H58" s="13"/>
      <c r="I58" s="54"/>
    </row>
    <row r="59" spans="1:9" ht="15">
      <c r="A59" s="39" t="s">
        <v>51</v>
      </c>
      <c r="B59" s="40">
        <v>216.1</v>
      </c>
      <c r="C59" s="40">
        <v>3447</v>
      </c>
      <c r="D59" s="40">
        <v>212.2</v>
      </c>
      <c r="E59" s="40"/>
      <c r="F59" s="13">
        <f t="shared" si="7"/>
        <v>6.156077748767044</v>
      </c>
      <c r="G59" s="13">
        <f t="shared" si="6"/>
        <v>98.1952799629801</v>
      </c>
      <c r="H59" s="13"/>
      <c r="I59" s="54"/>
    </row>
    <row r="60" spans="1:9" ht="15">
      <c r="A60" s="41" t="s">
        <v>77</v>
      </c>
      <c r="B60" s="42">
        <f>B61+B62+B64+B65+B63</f>
        <v>62214.3</v>
      </c>
      <c r="C60" s="42">
        <f>C61+C62+C64+C65+C63</f>
        <v>365298.10000000003</v>
      </c>
      <c r="D60" s="42">
        <f>D61+D62+D64+D65+D63</f>
        <v>51212.600000000006</v>
      </c>
      <c r="E60" s="42"/>
      <c r="F60" s="20">
        <f t="shared" si="7"/>
        <v>14.01939949865603</v>
      </c>
      <c r="G60" s="20">
        <f t="shared" si="6"/>
        <v>82.31644493307809</v>
      </c>
      <c r="H60" s="20"/>
      <c r="I60" s="54"/>
    </row>
    <row r="61" spans="1:9" ht="15">
      <c r="A61" s="39" t="s">
        <v>52</v>
      </c>
      <c r="B61" s="40">
        <v>282.9</v>
      </c>
      <c r="C61" s="40">
        <v>2367</v>
      </c>
      <c r="D61" s="40">
        <v>686.5</v>
      </c>
      <c r="E61" s="40"/>
      <c r="F61" s="13">
        <f t="shared" si="7"/>
        <v>29.002957329953528</v>
      </c>
      <c r="G61" s="47">
        <f t="shared" si="6"/>
        <v>242.66525273948392</v>
      </c>
      <c r="H61" s="47"/>
      <c r="I61" s="54"/>
    </row>
    <row r="62" spans="1:9" ht="15">
      <c r="A62" s="39" t="s">
        <v>53</v>
      </c>
      <c r="B62" s="40">
        <v>191.3</v>
      </c>
      <c r="C62" s="40">
        <v>1905.7</v>
      </c>
      <c r="D62" s="40">
        <v>357.3</v>
      </c>
      <c r="E62" s="40"/>
      <c r="F62" s="13">
        <f t="shared" si="7"/>
        <v>18.74901610956604</v>
      </c>
      <c r="G62" s="47">
        <v>0</v>
      </c>
      <c r="H62" s="47"/>
      <c r="I62" s="54"/>
    </row>
    <row r="63" spans="1:9" ht="15">
      <c r="A63" s="39" t="s">
        <v>85</v>
      </c>
      <c r="B63" s="40">
        <v>0</v>
      </c>
      <c r="C63" s="40">
        <v>0</v>
      </c>
      <c r="D63" s="40">
        <v>0</v>
      </c>
      <c r="E63" s="40"/>
      <c r="F63" s="13">
        <v>0</v>
      </c>
      <c r="G63" s="47">
        <v>0</v>
      </c>
      <c r="H63" s="47"/>
      <c r="I63" s="54"/>
    </row>
    <row r="64" spans="1:9" ht="15">
      <c r="A64" s="39" t="s">
        <v>54</v>
      </c>
      <c r="B64" s="40">
        <v>60849.3</v>
      </c>
      <c r="C64" s="40">
        <v>349840.9</v>
      </c>
      <c r="D64" s="40">
        <v>47155.9</v>
      </c>
      <c r="E64" s="40"/>
      <c r="F64" s="13">
        <f t="shared" si="7"/>
        <v>13.479241563808007</v>
      </c>
      <c r="G64" s="13">
        <f t="shared" si="6"/>
        <v>77.49620784462599</v>
      </c>
      <c r="H64" s="13"/>
      <c r="I64" s="54"/>
    </row>
    <row r="65" spans="1:9" ht="15">
      <c r="A65" s="39" t="s">
        <v>55</v>
      </c>
      <c r="B65" s="40">
        <v>890.8</v>
      </c>
      <c r="C65" s="40">
        <v>11184.5</v>
      </c>
      <c r="D65" s="40">
        <v>3012.9</v>
      </c>
      <c r="E65" s="40"/>
      <c r="F65" s="13">
        <f t="shared" si="7"/>
        <v>26.938173364924673</v>
      </c>
      <c r="G65" s="13">
        <f t="shared" si="6"/>
        <v>338.22406825325555</v>
      </c>
      <c r="H65" s="13"/>
      <c r="I65" s="54"/>
    </row>
    <row r="66" spans="1:9" ht="15">
      <c r="A66" s="41" t="s">
        <v>78</v>
      </c>
      <c r="B66" s="42">
        <f>B67+B68+B69+B70</f>
        <v>26525.300000000003</v>
      </c>
      <c r="C66" s="42">
        <f>C67+C68+C69+C70</f>
        <v>306528.8</v>
      </c>
      <c r="D66" s="42">
        <f>D67+D68+D69+D70</f>
        <v>45792.2</v>
      </c>
      <c r="E66" s="42"/>
      <c r="F66" s="20">
        <f t="shared" si="7"/>
        <v>14.938955165061163</v>
      </c>
      <c r="G66" s="20">
        <f t="shared" si="6"/>
        <v>172.63593625708282</v>
      </c>
      <c r="H66" s="20"/>
      <c r="I66" s="54"/>
    </row>
    <row r="67" spans="1:9" ht="15">
      <c r="A67" s="39" t="s">
        <v>56</v>
      </c>
      <c r="B67" s="40">
        <v>2058.5</v>
      </c>
      <c r="C67" s="40">
        <v>35018.7</v>
      </c>
      <c r="D67" s="40">
        <v>20351.6</v>
      </c>
      <c r="E67" s="40"/>
      <c r="F67" s="13">
        <f t="shared" si="7"/>
        <v>58.11637782099278</v>
      </c>
      <c r="G67" s="13">
        <f t="shared" si="6"/>
        <v>988.6616468302161</v>
      </c>
      <c r="H67" s="13"/>
      <c r="I67" s="54"/>
    </row>
    <row r="68" spans="1:9" ht="15">
      <c r="A68" s="39" t="s">
        <v>57</v>
      </c>
      <c r="B68" s="40">
        <v>10661.6</v>
      </c>
      <c r="C68" s="40">
        <v>131625.3</v>
      </c>
      <c r="D68" s="40">
        <v>10546.6</v>
      </c>
      <c r="E68" s="40"/>
      <c r="F68" s="13">
        <f t="shared" si="7"/>
        <v>8.012593323623955</v>
      </c>
      <c r="G68" s="13">
        <f t="shared" si="6"/>
        <v>98.92136264725745</v>
      </c>
      <c r="H68" s="13"/>
      <c r="I68" s="54"/>
    </row>
    <row r="69" spans="1:9" ht="15">
      <c r="A69" s="39" t="s">
        <v>58</v>
      </c>
      <c r="B69" s="40">
        <v>13805.2</v>
      </c>
      <c r="C69" s="40">
        <v>139884.8</v>
      </c>
      <c r="D69" s="40">
        <v>14894</v>
      </c>
      <c r="E69" s="40"/>
      <c r="F69" s="13">
        <f t="shared" si="7"/>
        <v>10.647332662304983</v>
      </c>
      <c r="G69" s="13">
        <f t="shared" si="6"/>
        <v>107.88688320343059</v>
      </c>
      <c r="H69" s="13"/>
      <c r="I69" s="54"/>
    </row>
    <row r="70" spans="1:9" ht="15" hidden="1">
      <c r="A70" s="39" t="s">
        <v>59</v>
      </c>
      <c r="B70" s="40">
        <v>0</v>
      </c>
      <c r="C70" s="40">
        <v>0</v>
      </c>
      <c r="D70" s="40">
        <v>0</v>
      </c>
      <c r="E70" s="40"/>
      <c r="F70" s="13"/>
      <c r="G70" s="20"/>
      <c r="H70" s="20"/>
      <c r="I70" s="54"/>
    </row>
    <row r="71" spans="1:9" ht="15">
      <c r="A71" s="41" t="s">
        <v>60</v>
      </c>
      <c r="B71" s="42">
        <v>0</v>
      </c>
      <c r="C71" s="42">
        <v>300</v>
      </c>
      <c r="D71" s="42">
        <v>29.6</v>
      </c>
      <c r="E71" s="42"/>
      <c r="F71" s="20">
        <f t="shared" si="7"/>
        <v>9.866666666666667</v>
      </c>
      <c r="G71" s="20">
        <v>0</v>
      </c>
      <c r="H71" s="20"/>
      <c r="I71" s="54"/>
    </row>
    <row r="72" spans="1:9" ht="15">
      <c r="A72" s="41" t="s">
        <v>79</v>
      </c>
      <c r="B72" s="51">
        <f>B73+B74+B75+B76+B77+B78</f>
        <v>307630.5</v>
      </c>
      <c r="C72" s="42">
        <f>C73+C74+C75+C76+C77+C78</f>
        <v>1035101.4</v>
      </c>
      <c r="D72" s="42">
        <f>D73+D74+D75+D76+D77+D78</f>
        <v>429496.9</v>
      </c>
      <c r="E72" s="42"/>
      <c r="F72" s="20">
        <f t="shared" si="7"/>
        <v>41.49321989130727</v>
      </c>
      <c r="G72" s="20">
        <f t="shared" si="6"/>
        <v>139.61453757023443</v>
      </c>
      <c r="H72" s="20"/>
      <c r="I72" s="54"/>
    </row>
    <row r="73" spans="1:9" ht="15">
      <c r="A73" s="39" t="s">
        <v>61</v>
      </c>
      <c r="B73" s="40">
        <v>64325.9</v>
      </c>
      <c r="C73" s="40">
        <v>216211.1</v>
      </c>
      <c r="D73" s="40">
        <v>100463.9</v>
      </c>
      <c r="E73" s="40"/>
      <c r="F73" s="13">
        <f t="shared" si="7"/>
        <v>46.465653243519874</v>
      </c>
      <c r="G73" s="13">
        <f t="shared" si="6"/>
        <v>156.17954820686535</v>
      </c>
      <c r="H73" s="13"/>
      <c r="I73" s="54"/>
    </row>
    <row r="74" spans="1:9" ht="15">
      <c r="A74" s="39" t="s">
        <v>62</v>
      </c>
      <c r="B74" s="40">
        <v>216651.1</v>
      </c>
      <c r="C74" s="40">
        <v>722753.4</v>
      </c>
      <c r="D74" s="40">
        <v>291341.6</v>
      </c>
      <c r="E74" s="40"/>
      <c r="F74" s="13">
        <f t="shared" si="7"/>
        <v>40.309959109151194</v>
      </c>
      <c r="G74" s="13">
        <f t="shared" si="6"/>
        <v>134.47501535879576</v>
      </c>
      <c r="H74" s="13"/>
      <c r="I74" s="54"/>
    </row>
    <row r="75" spans="1:9" ht="15">
      <c r="A75" s="39" t="s">
        <v>63</v>
      </c>
      <c r="B75" s="40">
        <v>24670</v>
      </c>
      <c r="C75" s="40">
        <v>74117.4</v>
      </c>
      <c r="D75" s="40">
        <v>34408.4</v>
      </c>
      <c r="E75" s="40"/>
      <c r="F75" s="13">
        <f t="shared" si="7"/>
        <v>46.424186493320065</v>
      </c>
      <c r="G75" s="13">
        <f t="shared" si="6"/>
        <v>139.47466558573169</v>
      </c>
      <c r="H75" s="13"/>
      <c r="I75" s="54"/>
    </row>
    <row r="76" spans="1:9" ht="14.25" customHeight="1">
      <c r="A76" s="39" t="s">
        <v>65</v>
      </c>
      <c r="B76" s="40">
        <v>0</v>
      </c>
      <c r="C76" s="40">
        <v>123</v>
      </c>
      <c r="D76" s="40">
        <v>16.7</v>
      </c>
      <c r="E76" s="40"/>
      <c r="F76" s="13">
        <f t="shared" si="7"/>
        <v>13.577235772357724</v>
      </c>
      <c r="G76" s="13" t="e">
        <f t="shared" si="6"/>
        <v>#DIV/0!</v>
      </c>
      <c r="H76" s="13"/>
      <c r="I76" s="54"/>
    </row>
    <row r="77" spans="1:9" ht="16.5" customHeight="1">
      <c r="A77" s="39" t="s">
        <v>64</v>
      </c>
      <c r="B77" s="40">
        <v>110.3</v>
      </c>
      <c r="C77" s="40">
        <v>0</v>
      </c>
      <c r="D77" s="40">
        <v>0</v>
      </c>
      <c r="E77" s="40"/>
      <c r="F77" s="13"/>
      <c r="G77" s="13">
        <f t="shared" si="6"/>
        <v>0</v>
      </c>
      <c r="H77" s="13"/>
      <c r="I77" s="54"/>
    </row>
    <row r="78" spans="1:9" ht="15">
      <c r="A78" s="39" t="s">
        <v>66</v>
      </c>
      <c r="B78" s="40">
        <v>1873.2</v>
      </c>
      <c r="C78" s="40">
        <v>21896.5</v>
      </c>
      <c r="D78" s="40">
        <v>3266.3</v>
      </c>
      <c r="E78" s="40"/>
      <c r="F78" s="13">
        <f t="shared" si="7"/>
        <v>14.916995866919372</v>
      </c>
      <c r="G78" s="13">
        <f t="shared" si="6"/>
        <v>174.37006192611574</v>
      </c>
      <c r="H78" s="13"/>
      <c r="I78" s="54"/>
    </row>
    <row r="79" spans="1:9" ht="15">
      <c r="A79" s="41" t="s">
        <v>80</v>
      </c>
      <c r="B79" s="42">
        <f>B80+B81</f>
        <v>49968.5</v>
      </c>
      <c r="C79" s="42">
        <f>C80+C81</f>
        <v>171049.9</v>
      </c>
      <c r="D79" s="42">
        <f>D80+D81</f>
        <v>72395.9</v>
      </c>
      <c r="E79" s="42"/>
      <c r="F79" s="20">
        <f t="shared" si="7"/>
        <v>42.324432811711674</v>
      </c>
      <c r="G79" s="20">
        <f t="shared" si="6"/>
        <v>144.883076338093</v>
      </c>
      <c r="H79" s="20"/>
      <c r="I79" s="54"/>
    </row>
    <row r="80" spans="1:9" ht="15">
      <c r="A80" s="39" t="s">
        <v>67</v>
      </c>
      <c r="B80" s="40">
        <v>48971.4</v>
      </c>
      <c r="C80" s="40">
        <v>166346.6</v>
      </c>
      <c r="D80" s="40">
        <v>70837.4</v>
      </c>
      <c r="E80" s="40"/>
      <c r="F80" s="13">
        <f t="shared" si="7"/>
        <v>42.58421873365611</v>
      </c>
      <c r="G80" s="13">
        <f t="shared" si="6"/>
        <v>144.65055113801114</v>
      </c>
      <c r="H80" s="13"/>
      <c r="I80" s="54"/>
    </row>
    <row r="81" spans="1:9" ht="15">
      <c r="A81" s="39" t="s">
        <v>68</v>
      </c>
      <c r="B81" s="40">
        <v>997.1</v>
      </c>
      <c r="C81" s="40">
        <v>4703.3</v>
      </c>
      <c r="D81" s="40">
        <v>1558.5</v>
      </c>
      <c r="E81" s="40"/>
      <c r="F81" s="13">
        <f t="shared" si="7"/>
        <v>33.13630854931643</v>
      </c>
      <c r="G81" s="13">
        <f t="shared" si="6"/>
        <v>156.30327951058067</v>
      </c>
      <c r="H81" s="13"/>
      <c r="I81" s="54"/>
    </row>
    <row r="82" spans="1:9" ht="15">
      <c r="A82" s="41" t="s">
        <v>81</v>
      </c>
      <c r="B82" s="42">
        <f>B83+B84+B85+B86</f>
        <v>26641.899999999998</v>
      </c>
      <c r="C82" s="42">
        <f>C83+C84+C85+C86</f>
        <v>76329.6</v>
      </c>
      <c r="D82" s="42">
        <f>D83+D84+D85+D86</f>
        <v>49695.1</v>
      </c>
      <c r="E82" s="42"/>
      <c r="F82" s="20">
        <f t="shared" si="7"/>
        <v>65.10593531212007</v>
      </c>
      <c r="G82" s="20">
        <f t="shared" si="6"/>
        <v>186.52986461175817</v>
      </c>
      <c r="H82" s="20"/>
      <c r="I82" s="54"/>
    </row>
    <row r="83" spans="1:9" ht="15">
      <c r="A83" s="39" t="s">
        <v>69</v>
      </c>
      <c r="B83" s="40">
        <v>324</v>
      </c>
      <c r="C83" s="40">
        <v>743.8</v>
      </c>
      <c r="D83" s="40">
        <v>0</v>
      </c>
      <c r="E83" s="40"/>
      <c r="F83" s="13">
        <f t="shared" si="7"/>
        <v>0</v>
      </c>
      <c r="G83" s="47">
        <f t="shared" si="6"/>
        <v>0</v>
      </c>
      <c r="H83" s="47"/>
      <c r="I83" s="54"/>
    </row>
    <row r="84" spans="1:9" ht="15">
      <c r="A84" s="39" t="s">
        <v>70</v>
      </c>
      <c r="B84" s="40">
        <v>3981.1</v>
      </c>
      <c r="C84" s="40">
        <v>12811.7</v>
      </c>
      <c r="D84" s="40">
        <v>6463.3</v>
      </c>
      <c r="E84" s="40"/>
      <c r="F84" s="13">
        <f t="shared" si="7"/>
        <v>50.44841824270003</v>
      </c>
      <c r="G84" s="47">
        <f t="shared" si="6"/>
        <v>162.34960186883023</v>
      </c>
      <c r="H84" s="47"/>
      <c r="I84" s="54"/>
    </row>
    <row r="85" spans="1:9" ht="15">
      <c r="A85" s="39" t="s">
        <v>71</v>
      </c>
      <c r="B85" s="40">
        <v>22308</v>
      </c>
      <c r="C85" s="40">
        <v>62653.3</v>
      </c>
      <c r="D85" s="40">
        <v>43192.7</v>
      </c>
      <c r="E85" s="40"/>
      <c r="F85" s="13">
        <f t="shared" si="7"/>
        <v>68.93922586679392</v>
      </c>
      <c r="G85" s="47">
        <f t="shared" si="6"/>
        <v>193.6197776582392</v>
      </c>
      <c r="H85" s="47"/>
      <c r="I85" s="54"/>
    </row>
    <row r="86" spans="1:9" ht="15">
      <c r="A86" s="39" t="s">
        <v>72</v>
      </c>
      <c r="B86" s="40">
        <v>28.8</v>
      </c>
      <c r="C86" s="40">
        <v>120.8</v>
      </c>
      <c r="D86" s="40">
        <v>39.1</v>
      </c>
      <c r="E86" s="40"/>
      <c r="F86" s="13">
        <f t="shared" si="7"/>
        <v>32.367549668874176</v>
      </c>
      <c r="G86" s="47">
        <f t="shared" si="6"/>
        <v>135.76388888888889</v>
      </c>
      <c r="H86" s="47"/>
      <c r="I86" s="54"/>
    </row>
    <row r="87" spans="1:9" ht="15">
      <c r="A87" s="41" t="s">
        <v>82</v>
      </c>
      <c r="B87" s="42">
        <f>B88+B89</f>
        <v>1316.5</v>
      </c>
      <c r="C87" s="42">
        <f>C88+C89</f>
        <v>39992.9</v>
      </c>
      <c r="D87" s="42">
        <f>D88+D89</f>
        <v>18600.100000000002</v>
      </c>
      <c r="E87" s="42"/>
      <c r="F87" s="20">
        <f t="shared" si="7"/>
        <v>46.508505259683595</v>
      </c>
      <c r="G87" s="20">
        <f t="shared" si="6"/>
        <v>1412.8446638815042</v>
      </c>
      <c r="H87" s="20"/>
      <c r="I87" s="54"/>
    </row>
    <row r="88" spans="1:9" ht="15">
      <c r="A88" s="39" t="s">
        <v>73</v>
      </c>
      <c r="B88" s="40">
        <v>911.3</v>
      </c>
      <c r="C88" s="40">
        <v>30076.8</v>
      </c>
      <c r="D88" s="40">
        <v>18255.4</v>
      </c>
      <c r="E88" s="40"/>
      <c r="F88" s="13">
        <f t="shared" si="7"/>
        <v>60.69595169698905</v>
      </c>
      <c r="G88" s="47">
        <f t="shared" si="6"/>
        <v>2003.226160430155</v>
      </c>
      <c r="H88" s="47"/>
      <c r="I88" s="54"/>
    </row>
    <row r="89" spans="1:9" ht="15">
      <c r="A89" s="39" t="s">
        <v>74</v>
      </c>
      <c r="B89" s="40">
        <v>405.2</v>
      </c>
      <c r="C89" s="40">
        <v>9916.1</v>
      </c>
      <c r="D89" s="40">
        <v>344.7</v>
      </c>
      <c r="E89" s="40"/>
      <c r="F89" s="13">
        <f t="shared" si="7"/>
        <v>3.476165024556025</v>
      </c>
      <c r="G89" s="47">
        <f t="shared" si="6"/>
        <v>85.06910167818361</v>
      </c>
      <c r="H89" s="47"/>
      <c r="I89" s="54"/>
    </row>
    <row r="90" spans="1:9" ht="15">
      <c r="A90" s="43" t="s">
        <v>86</v>
      </c>
      <c r="B90" s="44">
        <f>B5-B47</f>
        <v>86156.99999999988</v>
      </c>
      <c r="C90" s="44">
        <f>C5-C47</f>
        <v>-185814.89999999967</v>
      </c>
      <c r="D90" s="44">
        <f>D5-D47</f>
        <v>66749.59999999986</v>
      </c>
      <c r="E90" s="44"/>
      <c r="F90" s="45" t="s">
        <v>87</v>
      </c>
      <c r="G90" s="45" t="s">
        <v>87</v>
      </c>
      <c r="H90" s="45"/>
      <c r="I90" s="54"/>
    </row>
  </sheetData>
  <sheetProtection/>
  <mergeCells count="3">
    <mergeCell ref="F1:G1"/>
    <mergeCell ref="A2:G2"/>
    <mergeCell ref="E4:E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Чеб. р-н Иванова М.И.</cp:lastModifiedBy>
  <cp:lastPrinted>2023-06-05T10:49:39Z</cp:lastPrinted>
  <dcterms:created xsi:type="dcterms:W3CDTF">2008-11-10T05:44:55Z</dcterms:created>
  <dcterms:modified xsi:type="dcterms:W3CDTF">2023-07-14T07:07:48Z</dcterms:modified>
  <cp:category/>
  <cp:version/>
  <cp:contentType/>
  <cp:contentStatus/>
</cp:coreProperties>
</file>