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12" sheetId="18" r:id="rId1"/>
  </sheets>
  <definedNames>
    <definedName name="_xlnm.Print_Titles" localSheetId="0">'12'!$3:$3</definedName>
    <definedName name="_xlnm.Print_Area" localSheetId="0">'12'!$A$1:$D$105</definedName>
  </definedNames>
  <calcPr calcId="152511"/>
</workbook>
</file>

<file path=xl/calcChain.xml><?xml version="1.0" encoding="utf-8"?>
<calcChain xmlns="http://schemas.openxmlformats.org/spreadsheetml/2006/main">
  <c r="D53" i="18" l="1"/>
  <c r="D32" i="18"/>
  <c r="D40" i="18"/>
  <c r="C34" i="18"/>
  <c r="C30" i="18"/>
  <c r="C14" i="18"/>
  <c r="C9" i="18"/>
  <c r="B47" i="18" l="1"/>
  <c r="B56" i="18"/>
  <c r="C47" i="18"/>
  <c r="C38" i="18" l="1"/>
  <c r="B38" i="18"/>
  <c r="B34" i="18"/>
  <c r="B33" i="18"/>
  <c r="B30" i="18"/>
  <c r="D30" i="18" s="1"/>
  <c r="B29" i="18"/>
  <c r="B19" i="18"/>
  <c r="B14" i="18"/>
  <c r="B9" i="18"/>
  <c r="D43" i="18" l="1"/>
  <c r="D37" i="18"/>
  <c r="D100" i="18" l="1"/>
  <c r="D101" i="18"/>
  <c r="B91" i="18" l="1"/>
  <c r="C91" i="18"/>
  <c r="D93" i="18"/>
  <c r="B73" i="18"/>
  <c r="C73" i="18"/>
  <c r="D77" i="18"/>
  <c r="D102" i="18" l="1"/>
  <c r="C87" i="18" l="1"/>
  <c r="B87" i="18"/>
  <c r="C82" i="18"/>
  <c r="B82" i="18"/>
  <c r="C80" i="18"/>
  <c r="B80" i="18"/>
  <c r="C70" i="18"/>
  <c r="B70" i="18"/>
  <c r="C65" i="18"/>
  <c r="B65" i="18"/>
  <c r="C60" i="18"/>
  <c r="B60" i="18"/>
  <c r="C56" i="18"/>
  <c r="B96" i="18" l="1"/>
  <c r="D12" i="18" l="1"/>
  <c r="D97" i="18" l="1"/>
  <c r="D95" i="18"/>
  <c r="D94" i="18"/>
  <c r="D92" i="18"/>
  <c r="D90" i="18"/>
  <c r="D89" i="18"/>
  <c r="D88" i="18"/>
  <c r="D86" i="18"/>
  <c r="D85" i="18"/>
  <c r="D84" i="18"/>
  <c r="D83" i="18"/>
  <c r="D81" i="18"/>
  <c r="D79" i="18"/>
  <c r="D78" i="18"/>
  <c r="D76" i="18"/>
  <c r="D75" i="18"/>
  <c r="D74" i="18"/>
  <c r="D72" i="18"/>
  <c r="D71" i="18"/>
  <c r="D69" i="18"/>
  <c r="D68" i="18"/>
  <c r="D67" i="18"/>
  <c r="D66" i="18"/>
  <c r="D64" i="18"/>
  <c r="D63" i="18"/>
  <c r="D62" i="18"/>
  <c r="D61" i="18"/>
  <c r="D58" i="18"/>
  <c r="D57" i="18"/>
  <c r="D55" i="18"/>
  <c r="D54" i="18"/>
  <c r="D52" i="18"/>
  <c r="D51" i="18"/>
  <c r="D50" i="18"/>
  <c r="D49" i="18"/>
  <c r="D41" i="18"/>
  <c r="D39" i="18"/>
  <c r="D33" i="18"/>
  <c r="D31" i="18"/>
  <c r="D29" i="18"/>
  <c r="D28" i="18"/>
  <c r="D27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5" i="18" s="1"/>
  <c r="D60" i="18"/>
  <c r="D70" i="18"/>
  <c r="D91" i="18"/>
  <c r="D9" i="18"/>
  <c r="D22" i="18"/>
  <c r="D34" i="18"/>
  <c r="D82" i="18"/>
  <c r="D14" i="18"/>
  <c r="C96" i="18"/>
  <c r="D56" i="18"/>
  <c r="D65" i="18"/>
  <c r="D73" i="18"/>
  <c r="D80" i="18"/>
  <c r="D87" i="18"/>
  <c r="D6" i="18"/>
  <c r="D47" i="18"/>
  <c r="C21" i="18"/>
  <c r="D38" i="18"/>
  <c r="B98" i="18" l="1"/>
  <c r="C45" i="18"/>
  <c r="D5" i="18"/>
  <c r="B4" i="18"/>
  <c r="D96" i="18"/>
  <c r="D21" i="18"/>
  <c r="C4" i="18"/>
  <c r="C98" i="18" l="1"/>
  <c r="D4" i="18"/>
  <c r="D45" i="18"/>
  <c r="D98" i="18" l="1"/>
</calcChain>
</file>

<file path=xl/sharedStrings.xml><?xml version="1.0" encoding="utf-8"?>
<sst xmlns="http://schemas.openxmlformats.org/spreadsheetml/2006/main" count="106" uniqueCount="105">
  <si>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</si>
  <si>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</si>
  <si>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</si>
  <si>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</si>
  <si>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</si>
  <si>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</si>
  <si>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</si>
  <si>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</si>
  <si>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</si>
  <si>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</si>
  <si>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</si>
  <si>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</si>
  <si>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</si>
  <si>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</si>
  <si>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</si>
  <si>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</si>
  <si>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</si>
  <si>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</si>
  <si>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</si>
  <si>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</si>
  <si>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</si>
  <si>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</si>
  <si>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</si>
  <si>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</si>
  <si>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</si>
  <si>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</si>
  <si>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</si>
  <si>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</si>
  <si>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</si>
  <si>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</si>
  <si>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</si>
  <si>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</si>
  <si>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</si>
  <si>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</si>
  <si>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</si>
  <si>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</si>
  <si>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</si>
  <si>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</si>
  <si>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</si>
  <si>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</si>
  <si>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</si>
  <si>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</si>
  <si>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</si>
  <si>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</si>
  <si>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</si>
  <si>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</si>
  <si>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</si>
  <si>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</si>
  <si>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</si>
  <si>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</si>
  <si>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</si>
  <si>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</si>
  <si>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</si>
  <si>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</si>
  <si>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</si>
  <si>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</si>
  <si>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</si>
  <si>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</si>
  <si>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</si>
  <si>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</si>
  <si>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</si>
  <si>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</si>
  <si>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</si>
  <si>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</si>
  <si>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</si>
  <si>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</si>
  <si>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</si>
  <si>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</si>
  <si>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</si>
  <si>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</si>
  <si>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</si>
  <si>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</si>
  <si>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</si>
  <si>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</si>
  <si>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</si>
  <si>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</si>
  <si>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</si>
  <si>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</si>
  <si>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</si>
  <si>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</si>
  <si>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</si>
  <si>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</si>
  <si>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</si>
  <si>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</si>
  <si>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</si>
  <si>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</si>
  <si>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</si>
  <si>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</si>
  <si>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</si>
  <si>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</si>
  <si>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</si>
  <si>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</si>
  <si>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</si>
  <si>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</si>
  <si>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</si>
  <si>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</si>
  <si>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</si>
  <si>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</si>
  <si>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Прочие безвозмездные поступления (возврат инициативных платежей за прошлые годы)</t>
  </si>
  <si>
    <t>Иные дотации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</si>
  <si>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</si>
  <si>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</si>
  <si>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Сводка об исполнении бюджета города Новочебоксарска на 1 декабря 2024 года                                                        </t>
  </si>
  <si>
    <t>Исполнено на 01.12.2024 год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</si>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</sst>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 shrinkToFit="1"/>
    </xf>
    <xf numFmtId="0" fontId="3" fillId="0" borderId="15" xfId="0" applyFont="1" applyBorder="1" applyAlignment="1">
      <alignment wrapText="1" shrinkToFit="1"/>
    </xf>
    <xf numFmtId="0" fontId="2" fillId="0" borderId="15" xfId="0" applyFont="1" applyBorder="1" applyAlignment="1">
      <alignment wrapText="1" shrinkToFit="1"/>
    </xf>
    <xf numFmtId="0" fontId="2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4" fillId="0" borderId="16" xfId="0" applyFont="1" applyBorder="1"/>
    <xf numFmtId="0" fontId="2" fillId="0" borderId="13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3" fillId="2" borderId="16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24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 shrinkToFit="1"/>
    </xf>
    <xf numFmtId="4" fontId="3" fillId="0" borderId="3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wrapText="1"/>
    </xf>
    <xf numFmtId="4" fontId="2" fillId="0" borderId="3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horizontal="right"/>
    </xf>
    <xf numFmtId="4" fontId="3" fillId="0" borderId="18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2" fillId="0" borderId="17" xfId="0" applyNumberFormat="1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/>
    <xf numFmtId="0" fontId="4" fillId="0" borderId="0" xfId="0" applyFont="1" applyFill="1"/>
    <xf numFmtId="4" fontId="2" fillId="0" borderId="3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/>
    <xf numFmtId="4" fontId="2" fillId="0" borderId="5" xfId="1" applyNumberFormat="1" applyFont="1" applyFill="1" applyBorder="1" applyAlignment="1">
      <alignment wrapText="1"/>
    </xf>
    <xf numFmtId="4" fontId="3" fillId="0" borderId="25" xfId="0" applyNumberFormat="1" applyFont="1" applyFill="1" applyBorder="1" applyAlignment="1"/>
    <xf numFmtId="4" fontId="2" fillId="0" borderId="25" xfId="0" applyNumberFormat="1" applyFont="1" applyFill="1" applyBorder="1" applyAlignment="1"/>
    <xf numFmtId="4" fontId="3" fillId="0" borderId="25" xfId="0" applyNumberFormat="1" applyFont="1" applyFill="1" applyBorder="1" applyAlignment="1">
      <alignment horizontal="right"/>
    </xf>
    <xf numFmtId="4" fontId="3" fillId="0" borderId="25" xfId="1" applyNumberFormat="1" applyFont="1" applyFill="1" applyBorder="1"/>
    <xf numFmtId="4" fontId="2" fillId="0" borderId="3" xfId="1" applyNumberFormat="1" applyFont="1" applyFill="1" applyBorder="1" applyAlignment="1"/>
    <xf numFmtId="4" fontId="3" fillId="0" borderId="26" xfId="0" applyNumberFormat="1" applyFont="1" applyFill="1" applyBorder="1" applyAlignment="1"/>
    <xf numFmtId="4" fontId="3" fillId="0" borderId="5" xfId="1" applyNumberFormat="1" applyFont="1" applyFill="1" applyBorder="1" applyAlignment="1"/>
    <xf numFmtId="4" fontId="2" fillId="0" borderId="25" xfId="1" applyNumberFormat="1" applyFont="1" applyFill="1" applyBorder="1" applyAlignment="1">
      <alignment wrapText="1"/>
    </xf>
    <xf numFmtId="4" fontId="3" fillId="0" borderId="9" xfId="1" applyNumberFormat="1" applyFont="1" applyFill="1" applyBorder="1" applyAlignment="1">
      <alignment wrapText="1"/>
    </xf>
    <xf numFmtId="4" fontId="2" fillId="0" borderId="26" xfId="1" applyNumberFormat="1" applyFont="1" applyFill="1" applyBorder="1"/>
    <xf numFmtId="4" fontId="2" fillId="0" borderId="4" xfId="1" applyNumberFormat="1" applyFont="1" applyFill="1" applyBorder="1" applyAlignment="1"/>
    <xf numFmtId="4" fontId="2" fillId="0" borderId="26" xfId="1" applyNumberFormat="1" applyFont="1" applyFill="1" applyBorder="1" applyAlignment="1">
      <alignment wrapText="1"/>
    </xf>
    <xf numFmtId="164" fontId="3" fillId="0" borderId="0" xfId="0" applyNumberFormat="1" applyFont="1" applyFill="1" applyAlignment="1">
      <alignment horizontal="right"/>
    </xf>
    <xf numFmtId="4" fontId="3" fillId="0" borderId="22" xfId="1" applyNumberFormat="1" applyFont="1" applyFill="1" applyBorder="1" applyAlignment="1"/>
    <xf numFmtId="4" fontId="3" fillId="0" borderId="6" xfId="1" applyNumberFormat="1" applyFont="1" applyFill="1" applyBorder="1" applyAlignment="1"/>
    <xf numFmtId="4" fontId="3" fillId="0" borderId="27" xfId="0" applyNumberFormat="1" applyFont="1" applyFill="1" applyBorder="1" applyAlignment="1">
      <alignment wrapText="1" shrinkToFit="1"/>
    </xf>
    <xf numFmtId="4" fontId="3" fillId="0" borderId="25" xfId="0" applyNumberFormat="1" applyFont="1" applyFill="1" applyBorder="1" applyAlignment="1">
      <alignment wrapText="1" shrinkToFit="1"/>
    </xf>
    <xf numFmtId="4" fontId="4" fillId="0" borderId="3" xfId="1" applyNumberFormat="1" applyFont="1" applyFill="1" applyBorder="1"/>
    <xf numFmtId="4" fontId="3" fillId="0" borderId="25" xfId="0" applyNumberFormat="1" applyFont="1" applyFill="1" applyBorder="1" applyAlignment="1">
      <alignment wrapText="1"/>
    </xf>
    <xf numFmtId="4" fontId="2" fillId="0" borderId="25" xfId="0" applyNumberFormat="1" applyFont="1" applyFill="1" applyBorder="1" applyAlignment="1">
      <alignment wrapText="1"/>
    </xf>
    <xf numFmtId="4" fontId="4" fillId="0" borderId="25" xfId="1" applyNumberFormat="1" applyFont="1" applyFill="1" applyBorder="1"/>
    <xf numFmtId="4" fontId="2" fillId="0" borderId="25" xfId="0" applyNumberFormat="1" applyFont="1" applyFill="1" applyBorder="1"/>
    <xf numFmtId="4" fontId="3" fillId="0" borderId="26" xfId="0" applyNumberFormat="1" applyFont="1" applyFill="1" applyBorder="1" applyAlignment="1">
      <alignment wrapText="1"/>
    </xf>
    <xf numFmtId="4" fontId="3" fillId="0" borderId="28" xfId="0" applyNumberFormat="1" applyFont="1" applyFill="1" applyBorder="1" applyAlignment="1">
      <alignment wrapText="1"/>
    </xf>
    <xf numFmtId="4" fontId="3" fillId="0" borderId="29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3" fillId="0" borderId="27" xfId="0" applyNumberFormat="1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3" fillId="0" borderId="31" xfId="2" applyNumberFormat="1" applyFont="1" applyFill="1" applyBorder="1" applyAlignment="1">
      <alignment horizontal="right"/>
    </xf>
    <xf numFmtId="164" fontId="3" fillId="0" borderId="32" xfId="2" applyNumberFormat="1" applyFont="1" applyFill="1" applyBorder="1" applyAlignment="1">
      <alignment horizontal="right"/>
    </xf>
    <xf numFmtId="164" fontId="3" fillId="0" borderId="33" xfId="2" applyNumberFormat="1" applyFont="1" applyFill="1" applyBorder="1" applyAlignment="1">
      <alignment horizontal="right"/>
    </xf>
    <xf numFmtId="164" fontId="2" fillId="0" borderId="33" xfId="2" applyNumberFormat="1" applyFont="1" applyFill="1" applyBorder="1" applyAlignment="1">
      <alignment horizontal="right"/>
    </xf>
    <xf numFmtId="164" fontId="3" fillId="0" borderId="34" xfId="2" applyNumberFormat="1" applyFont="1" applyFill="1" applyBorder="1" applyAlignment="1">
      <alignment horizontal="right"/>
    </xf>
    <xf numFmtId="164" fontId="3" fillId="0" borderId="35" xfId="2" applyNumberFormat="1" applyFont="1" applyFill="1" applyBorder="1" applyAlignment="1">
      <alignment horizontal="right"/>
    </xf>
    <xf numFmtId="164" fontId="2" fillId="0" borderId="34" xfId="2" applyNumberFormat="1" applyFont="1" applyFill="1" applyBorder="1" applyAlignment="1">
      <alignment horizontal="right"/>
    </xf>
    <xf numFmtId="164" fontId="3" fillId="0" borderId="36" xfId="2" applyNumberFormat="1" applyFont="1" applyFill="1" applyBorder="1" applyAlignment="1">
      <alignment horizontal="right"/>
    </xf>
    <xf numFmtId="164" fontId="2" fillId="0" borderId="33" xfId="0" applyNumberFormat="1" applyFont="1" applyFill="1" applyBorder="1" applyAlignment="1">
      <alignment horizontal="right"/>
    </xf>
    <xf numFmtId="164" fontId="3" fillId="0" borderId="33" xfId="0" applyNumberFormat="1" applyFont="1" applyFill="1" applyBorder="1" applyAlignment="1">
      <alignment horizontal="right"/>
    </xf>
    <xf numFmtId="164" fontId="3" fillId="0" borderId="34" xfId="0" applyNumberFormat="1" applyFont="1" applyFill="1" applyBorder="1" applyAlignment="1">
      <alignment horizontal="right"/>
    </xf>
    <xf numFmtId="164" fontId="3" fillId="0" borderId="35" xfId="0" applyNumberFormat="1" applyFont="1" applyFill="1" applyBorder="1" applyAlignment="1">
      <alignment horizontal="right"/>
    </xf>
    <xf numFmtId="164" fontId="3" fillId="0" borderId="30" xfId="0" applyNumberFormat="1" applyFont="1" applyFill="1" applyBorder="1" applyAlignment="1">
      <alignment horizontal="right"/>
    </xf>
    <xf numFmtId="164" fontId="3" fillId="0" borderId="37" xfId="0" applyNumberFormat="1" applyFont="1" applyFill="1" applyBorder="1" applyAlignment="1">
      <alignment horizontal="right"/>
    </xf>
    <xf numFmtId="164" fontId="3" fillId="0" borderId="38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4" fontId="3" fillId="0" borderId="27" xfId="0" applyNumberFormat="1" applyFont="1" applyFill="1" applyBorder="1" applyAlignment="1">
      <alignment wrapText="1"/>
    </xf>
    <xf numFmtId="0" fontId="2" fillId="0" borderId="2" xfId="0" applyFont="1" applyFill="1" applyBorder="1"/>
    <xf numFmtId="0" fontId="2" fillId="0" borderId="32" xfId="0" applyFont="1" applyFill="1" applyBorder="1"/>
    <xf numFmtId="0" fontId="2" fillId="2" borderId="13" xfId="0" applyFont="1" applyFill="1" applyBorder="1" applyAlignment="1">
      <alignment wrapText="1"/>
    </xf>
    <xf numFmtId="4" fontId="2" fillId="0" borderId="26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164" fontId="2" fillId="0" borderId="34" xfId="0" applyNumberFormat="1" applyFont="1" applyFill="1" applyBorder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Normal="100" zoomScaleSheetLayoutView="100" workbookViewId="0">
      <selection activeCell="B117" sqref="B117"/>
    </sheetView>
  </sheetViews>
  <sheetFormatPr defaultColWidth="9.140625" defaultRowHeight="15.75" x14ac:dyDescent="0.25"/>
  <cols>
    <col min="1" max="1" width="64.140625" style="3" customWidth="1"/>
    <col min="2" max="2" width="19.140625" style="53" customWidth="1"/>
    <col min="3" max="3" width="17.7109375" style="53" customWidth="1"/>
    <col min="4" max="4" width="10.42578125" style="53" customWidth="1"/>
    <col min="5" max="5" width="9.140625" style="3"/>
    <col min="6" max="6" width="17.85546875" style="3" customWidth="1"/>
    <col min="7" max="7" width="9.140625" style="3"/>
    <col min="8" max="8" width="1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04" t="s">
        <v>102</v>
      </c>
      <c r="B1" s="104"/>
      <c r="C1" s="104"/>
      <c r="D1" s="104"/>
    </row>
    <row r="2" spans="1:4" ht="16.5" thickBot="1" x14ac:dyDescent="0.3">
      <c r="A2" s="1"/>
      <c r="B2" s="27"/>
      <c r="C2" s="28"/>
      <c r="D2" s="83" t="s">
        <v>0</v>
      </c>
    </row>
    <row r="3" spans="1:4" ht="48.75" customHeight="1" thickBot="1" x14ac:dyDescent="0.3">
      <c r="A3" s="85"/>
      <c r="B3" s="86" t="s">
        <v>96</v>
      </c>
      <c r="C3" s="87" t="s">
        <v>103</v>
      </c>
      <c r="D3" s="88" t="s">
        <v>95</v>
      </c>
    </row>
    <row r="4" spans="1:4" ht="30.75" customHeight="1" thickBot="1" x14ac:dyDescent="0.3">
      <c r="A4" s="8" t="s">
        <v>1</v>
      </c>
      <c r="B4" s="29">
        <f>B5+B21</f>
        <v>1176437000</v>
      </c>
      <c r="C4" s="30">
        <f>C5+C21</f>
        <v>1134528994.3199999</v>
      </c>
      <c r="D4" s="89">
        <f t="shared" ref="D4:D10" si="0">C4/B4*100</f>
        <v>96.437717814043594</v>
      </c>
    </row>
    <row r="5" spans="1:4" ht="29.25" customHeight="1" x14ac:dyDescent="0.25">
      <c r="A5" s="9" t="s">
        <v>2</v>
      </c>
      <c r="B5" s="73">
        <f t="shared" ref="B5:C5" si="1">B6+B8+B9+B14+B18+B19+B20</f>
        <v>874536300</v>
      </c>
      <c r="C5" s="31">
        <f t="shared" si="1"/>
        <v>829468778.69000006</v>
      </c>
      <c r="D5" s="90">
        <f t="shared" si="0"/>
        <v>94.84669517891939</v>
      </c>
    </row>
    <row r="6" spans="1:4" ht="21.75" customHeight="1" x14ac:dyDescent="0.25">
      <c r="A6" s="10" t="s">
        <v>3</v>
      </c>
      <c r="B6" s="74">
        <f>B7</f>
        <v>582908000</v>
      </c>
      <c r="C6" s="32">
        <f>C7</f>
        <v>534119523.30000001</v>
      </c>
      <c r="D6" s="91">
        <f t="shared" si="0"/>
        <v>91.630158326871481</v>
      </c>
    </row>
    <row r="7" spans="1:4" x14ac:dyDescent="0.25">
      <c r="A7" s="11" t="s">
        <v>4</v>
      </c>
      <c r="B7" s="58">
        <v>582908000</v>
      </c>
      <c r="C7" s="56">
        <v>534119523.30000001</v>
      </c>
      <c r="D7" s="92">
        <f t="shared" si="0"/>
        <v>91.630158326871481</v>
      </c>
    </row>
    <row r="8" spans="1:4" x14ac:dyDescent="0.25">
      <c r="A8" s="10" t="s">
        <v>5</v>
      </c>
      <c r="B8" s="58">
        <v>3230300</v>
      </c>
      <c r="C8" s="56">
        <v>3173048.29</v>
      </c>
      <c r="D8" s="91">
        <f t="shared" si="0"/>
        <v>98.227665851468899</v>
      </c>
    </row>
    <row r="9" spans="1:4" x14ac:dyDescent="0.25">
      <c r="A9" s="10" t="s">
        <v>6</v>
      </c>
      <c r="B9" s="58">
        <f>B10+B11+B12+B13</f>
        <v>118717000</v>
      </c>
      <c r="C9" s="61">
        <f t="shared" ref="C9" si="2">C10+C11+C12+C13</f>
        <v>129625398.78</v>
      </c>
      <c r="D9" s="91">
        <f t="shared" si="0"/>
        <v>109.18857348147274</v>
      </c>
    </row>
    <row r="10" spans="1:4" ht="32.25" customHeight="1" x14ac:dyDescent="0.25">
      <c r="A10" s="11" t="s">
        <v>89</v>
      </c>
      <c r="B10" s="59">
        <v>98840000</v>
      </c>
      <c r="C10" s="62">
        <v>106667489.61</v>
      </c>
      <c r="D10" s="92">
        <f t="shared" si="0"/>
        <v>107.91935411776608</v>
      </c>
    </row>
    <row r="11" spans="1:4" ht="33.75" customHeight="1" x14ac:dyDescent="0.25">
      <c r="A11" s="11" t="s">
        <v>7</v>
      </c>
      <c r="B11" s="59">
        <v>100000</v>
      </c>
      <c r="C11" s="62">
        <v>98647.25</v>
      </c>
      <c r="D11" s="92">
        <v>0</v>
      </c>
    </row>
    <row r="12" spans="1:4" ht="20.25" customHeight="1" x14ac:dyDescent="0.25">
      <c r="A12" s="11" t="s">
        <v>8</v>
      </c>
      <c r="B12" s="59">
        <v>172000</v>
      </c>
      <c r="C12" s="62">
        <v>180556</v>
      </c>
      <c r="D12" s="92">
        <f t="shared" ref="D12:D19" si="3">C12/B12*100</f>
        <v>104.97441860465115</v>
      </c>
    </row>
    <row r="13" spans="1:4" ht="31.5" x14ac:dyDescent="0.25">
      <c r="A13" s="11" t="s">
        <v>9</v>
      </c>
      <c r="B13" s="59">
        <v>19605000</v>
      </c>
      <c r="C13" s="62">
        <v>22678705.920000002</v>
      </c>
      <c r="D13" s="92">
        <f t="shared" si="3"/>
        <v>115.67817352716145</v>
      </c>
    </row>
    <row r="14" spans="1:4" x14ac:dyDescent="0.25">
      <c r="A14" s="10" t="s">
        <v>10</v>
      </c>
      <c r="B14" s="58">
        <f>B15+B16+B17</f>
        <v>154570000</v>
      </c>
      <c r="C14" s="61">
        <f t="shared" ref="C14" si="4">C15+C16+C17</f>
        <v>138688009.36000001</v>
      </c>
      <c r="D14" s="91">
        <f t="shared" si="3"/>
        <v>89.725049725043675</v>
      </c>
    </row>
    <row r="15" spans="1:4" x14ac:dyDescent="0.25">
      <c r="A15" s="11" t="s">
        <v>11</v>
      </c>
      <c r="B15" s="59">
        <v>50000000</v>
      </c>
      <c r="C15" s="62">
        <v>35321072.969999999</v>
      </c>
      <c r="D15" s="92">
        <f t="shared" si="3"/>
        <v>70.642145940000006</v>
      </c>
    </row>
    <row r="16" spans="1:4" x14ac:dyDescent="0.25">
      <c r="A16" s="11" t="s">
        <v>12</v>
      </c>
      <c r="B16" s="59">
        <v>10902000</v>
      </c>
      <c r="C16" s="62">
        <v>8973980.5299999993</v>
      </c>
      <c r="D16" s="92">
        <f t="shared" si="3"/>
        <v>82.314992937075758</v>
      </c>
    </row>
    <row r="17" spans="1:4" x14ac:dyDescent="0.25">
      <c r="A17" s="12" t="s">
        <v>13</v>
      </c>
      <c r="B17" s="59">
        <v>93668000</v>
      </c>
      <c r="C17" s="62">
        <v>94392955.859999999</v>
      </c>
      <c r="D17" s="92">
        <f t="shared" si="3"/>
        <v>100.77396321048811</v>
      </c>
    </row>
    <row r="18" spans="1:4" ht="33" customHeight="1" x14ac:dyDescent="0.25">
      <c r="A18" s="13" t="s">
        <v>14</v>
      </c>
      <c r="B18" s="58">
        <v>125000</v>
      </c>
      <c r="C18" s="56">
        <v>38049</v>
      </c>
      <c r="D18" s="91">
        <f t="shared" si="3"/>
        <v>30.4392</v>
      </c>
    </row>
    <row r="19" spans="1:4" ht="21.75" customHeight="1" thickBot="1" x14ac:dyDescent="0.3">
      <c r="A19" s="13" t="s">
        <v>15</v>
      </c>
      <c r="B19" s="63">
        <f>14970000+16000</f>
        <v>14986000</v>
      </c>
      <c r="C19" s="64">
        <v>23824749.960000001</v>
      </c>
      <c r="D19" s="93">
        <f t="shared" si="3"/>
        <v>158.98004777792607</v>
      </c>
    </row>
    <row r="20" spans="1:4" ht="21.75" hidden="1" customHeight="1" thickBot="1" x14ac:dyDescent="0.3">
      <c r="A20" s="14" t="s">
        <v>92</v>
      </c>
      <c r="B20" s="71">
        <v>0</v>
      </c>
      <c r="C20" s="72">
        <v>0</v>
      </c>
      <c r="D20" s="94">
        <v>0</v>
      </c>
    </row>
    <row r="21" spans="1:4" ht="30.2" customHeight="1" x14ac:dyDescent="0.25">
      <c r="A21" s="15" t="s">
        <v>16</v>
      </c>
      <c r="B21" s="33">
        <f>B22+B28+B29+B30+B33+B34</f>
        <v>301900700</v>
      </c>
      <c r="C21" s="34">
        <f>C22+C28+C29+C30+C33+C34</f>
        <v>305060215.62999994</v>
      </c>
      <c r="D21" s="90">
        <f t="shared" ref="D21:D37" si="5">C21/B21*100</f>
        <v>101.04654133958616</v>
      </c>
    </row>
    <row r="22" spans="1:4" ht="33.75" customHeight="1" x14ac:dyDescent="0.25">
      <c r="A22" s="13" t="s">
        <v>17</v>
      </c>
      <c r="B22" s="35">
        <f>B23+B24+B25+B26+B27</f>
        <v>134977357.44</v>
      </c>
      <c r="C22" s="36">
        <f>C23+C24+C25+C26+C27</f>
        <v>126188415.88000001</v>
      </c>
      <c r="D22" s="91">
        <f t="shared" si="5"/>
        <v>93.488580805927512</v>
      </c>
    </row>
    <row r="23" spans="1:4" ht="50.25" customHeight="1" x14ac:dyDescent="0.25">
      <c r="A23" s="12" t="s">
        <v>18</v>
      </c>
      <c r="B23" s="65">
        <v>5617790.4400000004</v>
      </c>
      <c r="C23" s="54">
        <v>5617620.9000000004</v>
      </c>
      <c r="D23" s="92">
        <f t="shared" si="5"/>
        <v>99.996982087498438</v>
      </c>
    </row>
    <row r="24" spans="1:4" ht="23.25" customHeight="1" x14ac:dyDescent="0.25">
      <c r="A24" s="12" t="s">
        <v>19</v>
      </c>
      <c r="B24" s="65">
        <v>108279485</v>
      </c>
      <c r="C24" s="54">
        <v>99553277.980000004</v>
      </c>
      <c r="D24" s="92">
        <f t="shared" si="5"/>
        <v>91.94103387174404</v>
      </c>
    </row>
    <row r="25" spans="1:4" ht="20.25" customHeight="1" x14ac:dyDescent="0.25">
      <c r="A25" s="12" t="s">
        <v>20</v>
      </c>
      <c r="B25" s="65">
        <v>4060082</v>
      </c>
      <c r="C25" s="54">
        <v>4148636.09</v>
      </c>
      <c r="D25" s="92">
        <f t="shared" si="5"/>
        <v>102.18109117007981</v>
      </c>
    </row>
    <row r="26" spans="1:4" ht="37.5" customHeight="1" x14ac:dyDescent="0.25">
      <c r="A26" s="12" t="s">
        <v>21</v>
      </c>
      <c r="B26" s="65">
        <v>0</v>
      </c>
      <c r="C26" s="54">
        <v>0</v>
      </c>
      <c r="D26" s="92">
        <v>0</v>
      </c>
    </row>
    <row r="27" spans="1:4" ht="31.5" x14ac:dyDescent="0.25">
      <c r="A27" s="12" t="s">
        <v>22</v>
      </c>
      <c r="B27" s="65">
        <v>17020000</v>
      </c>
      <c r="C27" s="54">
        <v>16868880.91</v>
      </c>
      <c r="D27" s="92">
        <f t="shared" si="5"/>
        <v>99.112108754406577</v>
      </c>
    </row>
    <row r="28" spans="1:4" ht="22.7" customHeight="1" x14ac:dyDescent="0.25">
      <c r="A28" s="13" t="s">
        <v>23</v>
      </c>
      <c r="B28" s="61">
        <v>19350000</v>
      </c>
      <c r="C28" s="56">
        <v>11479711.550000001</v>
      </c>
      <c r="D28" s="91">
        <f t="shared" si="5"/>
        <v>59.326674677002586</v>
      </c>
    </row>
    <row r="29" spans="1:4" ht="30.75" customHeight="1" x14ac:dyDescent="0.25">
      <c r="A29" s="13" t="s">
        <v>24</v>
      </c>
      <c r="B29" s="58">
        <f>6550000-50-33600</f>
        <v>6516350</v>
      </c>
      <c r="C29" s="55">
        <v>7499599.5999999996</v>
      </c>
      <c r="D29" s="91">
        <f t="shared" si="5"/>
        <v>115.08896237924604</v>
      </c>
    </row>
    <row r="30" spans="1:4" ht="31.5" x14ac:dyDescent="0.25">
      <c r="A30" s="13" t="s">
        <v>25</v>
      </c>
      <c r="B30" s="58">
        <f>B31+B32</f>
        <v>130793007.49000001</v>
      </c>
      <c r="C30" s="66">
        <f t="shared" ref="C30" si="6">C31+C32</f>
        <v>144505112.75999999</v>
      </c>
      <c r="D30" s="91">
        <f t="shared" si="5"/>
        <v>110.48382137022759</v>
      </c>
    </row>
    <row r="31" spans="1:4" ht="21.75" customHeight="1" x14ac:dyDescent="0.25">
      <c r="A31" s="12" t="s">
        <v>26</v>
      </c>
      <c r="B31" s="65">
        <v>69605320</v>
      </c>
      <c r="C31" s="54">
        <v>65998317.299999997</v>
      </c>
      <c r="D31" s="92">
        <f t="shared" si="5"/>
        <v>94.817920957765864</v>
      </c>
    </row>
    <row r="32" spans="1:4" ht="18.75" customHeight="1" x14ac:dyDescent="0.25">
      <c r="A32" s="12" t="s">
        <v>27</v>
      </c>
      <c r="B32" s="59">
        <v>61187687.490000002</v>
      </c>
      <c r="C32" s="54">
        <v>78506795.459999993</v>
      </c>
      <c r="D32" s="92">
        <f t="shared" si="5"/>
        <v>128.30489054326571</v>
      </c>
    </row>
    <row r="33" spans="1:4" ht="21.75" customHeight="1" x14ac:dyDescent="0.25">
      <c r="A33" s="13" t="s">
        <v>28</v>
      </c>
      <c r="B33" s="58">
        <f>8545799.68-27.93</f>
        <v>8545771.75</v>
      </c>
      <c r="C33" s="55">
        <v>13568841.699999999</v>
      </c>
      <c r="D33" s="91">
        <f t="shared" si="5"/>
        <v>158.77842396153395</v>
      </c>
    </row>
    <row r="34" spans="1:4" ht="21.75" customHeight="1" x14ac:dyDescent="0.25">
      <c r="A34" s="13" t="s">
        <v>29</v>
      </c>
      <c r="B34" s="58">
        <f>B35+B36+B37</f>
        <v>1718213.32</v>
      </c>
      <c r="C34" s="66">
        <f t="shared" ref="C34" si="7">C35+C36+C37</f>
        <v>1818534.1400000001</v>
      </c>
      <c r="D34" s="91">
        <f t="shared" si="5"/>
        <v>105.83867083512075</v>
      </c>
    </row>
    <row r="35" spans="1:4" ht="21.2" customHeight="1" x14ac:dyDescent="0.25">
      <c r="A35" s="12" t="s">
        <v>30</v>
      </c>
      <c r="B35" s="59">
        <v>0</v>
      </c>
      <c r="C35" s="54">
        <v>1819.54</v>
      </c>
      <c r="D35" s="92">
        <v>0</v>
      </c>
    </row>
    <row r="36" spans="1:4" ht="21.2" customHeight="1" x14ac:dyDescent="0.25">
      <c r="A36" s="12" t="s">
        <v>29</v>
      </c>
      <c r="B36" s="59">
        <v>0</v>
      </c>
      <c r="C36" s="62">
        <v>98501.28</v>
      </c>
      <c r="D36" s="92">
        <v>0</v>
      </c>
    </row>
    <row r="37" spans="1:4" ht="24" customHeight="1" thickBot="1" x14ac:dyDescent="0.3">
      <c r="A37" s="16" t="s">
        <v>91</v>
      </c>
      <c r="B37" s="67">
        <v>1718213.32</v>
      </c>
      <c r="C37" s="68">
        <v>1718213.32</v>
      </c>
      <c r="D37" s="92">
        <f t="shared" si="5"/>
        <v>100</v>
      </c>
    </row>
    <row r="38" spans="1:4" ht="30.2" customHeight="1" x14ac:dyDescent="0.25">
      <c r="A38" s="15" t="s">
        <v>31</v>
      </c>
      <c r="B38" s="84">
        <f>B39+B40+B41+B42+B43+B44</f>
        <v>1581140144.05</v>
      </c>
      <c r="C38" s="33">
        <f>C39+C40+C41+C42+C43+C44</f>
        <v>1316749010.24</v>
      </c>
      <c r="D38" s="90">
        <f>C38/B38*100</f>
        <v>83.278450376145841</v>
      </c>
    </row>
    <row r="39" spans="1:4" ht="31.7" customHeight="1" x14ac:dyDescent="0.25">
      <c r="A39" s="12" t="s">
        <v>32</v>
      </c>
      <c r="B39" s="65">
        <v>66811500</v>
      </c>
      <c r="C39" s="54">
        <v>61243600</v>
      </c>
      <c r="D39" s="92">
        <f>C39/B39*100</f>
        <v>91.666255060880246</v>
      </c>
    </row>
    <row r="40" spans="1:4" ht="17.25" customHeight="1" x14ac:dyDescent="0.25">
      <c r="A40" s="12" t="s">
        <v>99</v>
      </c>
      <c r="B40" s="65">
        <v>13535200</v>
      </c>
      <c r="C40" s="54">
        <v>12406900</v>
      </c>
      <c r="D40" s="92">
        <f>C40/B40*100</f>
        <v>91.663957680713992</v>
      </c>
    </row>
    <row r="41" spans="1:4" ht="18.75" customHeight="1" x14ac:dyDescent="0.25">
      <c r="A41" s="12" t="s">
        <v>33</v>
      </c>
      <c r="B41" s="59">
        <v>2594817032.29</v>
      </c>
      <c r="C41" s="54">
        <v>2272538162.96</v>
      </c>
      <c r="D41" s="92">
        <f>C41/B41*100</f>
        <v>87.579900034586274</v>
      </c>
    </row>
    <row r="42" spans="1:4" ht="35.25" customHeight="1" x14ac:dyDescent="0.25">
      <c r="A42" s="12" t="s">
        <v>98</v>
      </c>
      <c r="B42" s="65">
        <v>0</v>
      </c>
      <c r="C42" s="54">
        <v>0</v>
      </c>
      <c r="D42" s="92">
        <v>0</v>
      </c>
    </row>
    <row r="43" spans="1:4" ht="47.25" customHeight="1" x14ac:dyDescent="0.25">
      <c r="A43" s="12" t="s">
        <v>34</v>
      </c>
      <c r="B43" s="65">
        <v>-1094023588.24</v>
      </c>
      <c r="C43" s="54">
        <v>-1094023588.24</v>
      </c>
      <c r="D43" s="92">
        <f t="shared" ref="D43" si="8">C43/B43*100</f>
        <v>100</v>
      </c>
    </row>
    <row r="44" spans="1:4" ht="19.5" customHeight="1" thickBot="1" x14ac:dyDescent="0.3">
      <c r="A44" s="17" t="s">
        <v>35</v>
      </c>
      <c r="B44" s="69">
        <v>0</v>
      </c>
      <c r="C44" s="57">
        <v>64583935.520000003</v>
      </c>
      <c r="D44" s="95">
        <v>100</v>
      </c>
    </row>
    <row r="45" spans="1:4" ht="29.25" customHeight="1" thickBot="1" x14ac:dyDescent="0.3">
      <c r="A45" s="18" t="s">
        <v>36</v>
      </c>
      <c r="B45" s="81">
        <f>B5+B21+B38</f>
        <v>2757577144.0500002</v>
      </c>
      <c r="C45" s="82">
        <f>C5+C21+C38</f>
        <v>2451278004.5599999</v>
      </c>
      <c r="D45" s="96">
        <f>C45/B45*100</f>
        <v>88.892454372458843</v>
      </c>
    </row>
    <row r="46" spans="1:4" ht="19.5" customHeight="1" x14ac:dyDescent="0.25">
      <c r="A46" s="15" t="s">
        <v>37</v>
      </c>
      <c r="B46" s="105"/>
      <c r="C46" s="106"/>
      <c r="D46" s="107"/>
    </row>
    <row r="47" spans="1:4" ht="24" customHeight="1" x14ac:dyDescent="0.25">
      <c r="A47" s="19" t="s">
        <v>38</v>
      </c>
      <c r="B47" s="76">
        <f>B48+B49+B50+B51+B52+B53+B54+B55</f>
        <v>181611587.12</v>
      </c>
      <c r="C47" s="36">
        <f>C48+C49+C50+C51+C52+C53+C54+C55</f>
        <v>158597950.28999999</v>
      </c>
      <c r="D47" s="91">
        <f t="shared" ref="D47:D102" si="9">C47/B47*100</f>
        <v>87.328101034217752</v>
      </c>
    </row>
    <row r="48" spans="1:4" ht="31.5" customHeight="1" x14ac:dyDescent="0.25">
      <c r="A48" s="20" t="s">
        <v>100</v>
      </c>
      <c r="B48" s="77">
        <v>2912800</v>
      </c>
      <c r="C48" s="37">
        <v>0</v>
      </c>
      <c r="D48" s="92"/>
    </row>
    <row r="49" spans="1:4" ht="49.7" customHeight="1" x14ac:dyDescent="0.25">
      <c r="A49" s="20" t="s">
        <v>39</v>
      </c>
      <c r="B49" s="77">
        <v>3667369.27</v>
      </c>
      <c r="C49" s="37">
        <v>2686333.28</v>
      </c>
      <c r="D49" s="92">
        <f>C48/B48*100</f>
        <v>0</v>
      </c>
    </row>
    <row r="50" spans="1:4" ht="46.5" customHeight="1" x14ac:dyDescent="0.25">
      <c r="A50" s="20" t="s">
        <v>40</v>
      </c>
      <c r="B50" s="78">
        <v>73501851.040000007</v>
      </c>
      <c r="C50" s="75">
        <v>68390406.599999994</v>
      </c>
      <c r="D50" s="92">
        <f>C49/B49*100</f>
        <v>73.249598887542618</v>
      </c>
    </row>
    <row r="51" spans="1:4" x14ac:dyDescent="0.25">
      <c r="A51" s="20" t="s">
        <v>41</v>
      </c>
      <c r="B51" s="77">
        <v>25600</v>
      </c>
      <c r="C51" s="37">
        <v>25600</v>
      </c>
      <c r="D51" s="92">
        <f t="shared" si="9"/>
        <v>100</v>
      </c>
    </row>
    <row r="52" spans="1:4" ht="30.2" customHeight="1" x14ac:dyDescent="0.25">
      <c r="A52" s="20" t="s">
        <v>42</v>
      </c>
      <c r="B52" s="77">
        <v>9490485.9399999995</v>
      </c>
      <c r="C52" s="37">
        <v>8331132.0999999996</v>
      </c>
      <c r="D52" s="92">
        <f t="shared" si="9"/>
        <v>87.784041330132354</v>
      </c>
    </row>
    <row r="53" spans="1:4" ht="19.5" customHeight="1" x14ac:dyDescent="0.25">
      <c r="A53" s="20" t="s">
        <v>43</v>
      </c>
      <c r="B53" s="77">
        <v>995400</v>
      </c>
      <c r="C53" s="37">
        <v>995400</v>
      </c>
      <c r="D53" s="92">
        <f t="shared" si="9"/>
        <v>100</v>
      </c>
    </row>
    <row r="54" spans="1:4" x14ac:dyDescent="0.25">
      <c r="A54" s="20" t="s">
        <v>44</v>
      </c>
      <c r="B54" s="77">
        <v>1004369.47</v>
      </c>
      <c r="C54" s="37">
        <v>0</v>
      </c>
      <c r="D54" s="92">
        <f t="shared" si="9"/>
        <v>0</v>
      </c>
    </row>
    <row r="55" spans="1:4" x14ac:dyDescent="0.25">
      <c r="A55" s="20" t="s">
        <v>45</v>
      </c>
      <c r="B55" s="77">
        <v>90013711.400000006</v>
      </c>
      <c r="C55" s="37">
        <v>78169078.310000002</v>
      </c>
      <c r="D55" s="92">
        <f t="shared" si="9"/>
        <v>86.841301279795914</v>
      </c>
    </row>
    <row r="56" spans="1:4" ht="31.5" x14ac:dyDescent="0.25">
      <c r="A56" s="19" t="s">
        <v>46</v>
      </c>
      <c r="B56" s="76">
        <f>B57+B58+B59</f>
        <v>60450087.68</v>
      </c>
      <c r="C56" s="36">
        <f>C57+C58+C59</f>
        <v>47269621.019999996</v>
      </c>
      <c r="D56" s="91">
        <f t="shared" si="9"/>
        <v>78.196116555244004</v>
      </c>
    </row>
    <row r="57" spans="1:4" x14ac:dyDescent="0.25">
      <c r="A57" s="20" t="s">
        <v>47</v>
      </c>
      <c r="B57" s="77">
        <v>5149200</v>
      </c>
      <c r="C57" s="37">
        <v>4507840.7300000004</v>
      </c>
      <c r="D57" s="92">
        <f t="shared" si="9"/>
        <v>87.544487104792992</v>
      </c>
    </row>
    <row r="58" spans="1:4" ht="18.75" customHeight="1" x14ac:dyDescent="0.25">
      <c r="A58" s="20" t="s">
        <v>90</v>
      </c>
      <c r="B58" s="77">
        <v>32324800</v>
      </c>
      <c r="C58" s="37">
        <v>19837244.039999999</v>
      </c>
      <c r="D58" s="92">
        <f t="shared" si="9"/>
        <v>61.368497376627232</v>
      </c>
    </row>
    <row r="59" spans="1:4" ht="30.75" customHeight="1" x14ac:dyDescent="0.25">
      <c r="A59" s="20" t="s">
        <v>101</v>
      </c>
      <c r="B59" s="77">
        <v>22976087.68</v>
      </c>
      <c r="C59" s="37">
        <v>22924536.25</v>
      </c>
      <c r="D59" s="92">
        <v>0</v>
      </c>
    </row>
    <row r="60" spans="1:4" x14ac:dyDescent="0.25">
      <c r="A60" s="19" t="s">
        <v>48</v>
      </c>
      <c r="B60" s="76">
        <f>B61+B62+B63+B64</f>
        <v>314575685.38000005</v>
      </c>
      <c r="C60" s="36">
        <f>C61+C62+C63+C64</f>
        <v>256268734.23000002</v>
      </c>
      <c r="D60" s="91">
        <f t="shared" si="9"/>
        <v>81.464889417767111</v>
      </c>
    </row>
    <row r="61" spans="1:4" x14ac:dyDescent="0.25">
      <c r="A61" s="20" t="s">
        <v>49</v>
      </c>
      <c r="B61" s="77">
        <v>407300</v>
      </c>
      <c r="C61" s="38">
        <v>328729.8</v>
      </c>
      <c r="D61" s="92">
        <f t="shared" si="9"/>
        <v>80.709501595875281</v>
      </c>
    </row>
    <row r="62" spans="1:4" x14ac:dyDescent="0.25">
      <c r="A62" s="20" t="s">
        <v>50</v>
      </c>
      <c r="B62" s="77">
        <v>2229620.2200000002</v>
      </c>
      <c r="C62" s="38">
        <v>2229620.2200000002</v>
      </c>
      <c r="D62" s="92">
        <f t="shared" si="9"/>
        <v>100</v>
      </c>
    </row>
    <row r="63" spans="1:4" x14ac:dyDescent="0.25">
      <c r="A63" s="20" t="s">
        <v>51</v>
      </c>
      <c r="B63" s="79">
        <v>309580456.68000001</v>
      </c>
      <c r="C63" s="37">
        <v>252988936.27000001</v>
      </c>
      <c r="D63" s="92">
        <f t="shared" si="9"/>
        <v>81.719931220175113</v>
      </c>
    </row>
    <row r="64" spans="1:4" ht="20.25" customHeight="1" x14ac:dyDescent="0.25">
      <c r="A64" s="20" t="s">
        <v>52</v>
      </c>
      <c r="B64" s="77">
        <v>2358308.48</v>
      </c>
      <c r="C64" s="39">
        <v>721447.94</v>
      </c>
      <c r="D64" s="92">
        <f t="shared" si="9"/>
        <v>30.591754476496639</v>
      </c>
    </row>
    <row r="65" spans="1:10" x14ac:dyDescent="0.25">
      <c r="A65" s="19" t="s">
        <v>53</v>
      </c>
      <c r="B65" s="76">
        <f>B66+B67+B69+B68</f>
        <v>343552778.64999998</v>
      </c>
      <c r="C65" s="36">
        <f>C66+C67+C69+C68</f>
        <v>225115353.41</v>
      </c>
      <c r="D65" s="91">
        <f t="shared" si="9"/>
        <v>65.525697185334067</v>
      </c>
    </row>
    <row r="66" spans="1:10" x14ac:dyDescent="0.25">
      <c r="A66" s="20" t="s">
        <v>54</v>
      </c>
      <c r="B66" s="77">
        <v>55732162.960000001</v>
      </c>
      <c r="C66" s="39">
        <v>52488582.729999997</v>
      </c>
      <c r="D66" s="92">
        <f t="shared" si="9"/>
        <v>94.180056797135293</v>
      </c>
    </row>
    <row r="67" spans="1:10" x14ac:dyDescent="0.25">
      <c r="A67" s="20" t="s">
        <v>55</v>
      </c>
      <c r="B67" s="77">
        <v>49596829.240000002</v>
      </c>
      <c r="C67" s="37">
        <v>1210011.1599999999</v>
      </c>
      <c r="D67" s="92">
        <f t="shared" si="9"/>
        <v>2.4396945904439433</v>
      </c>
    </row>
    <row r="68" spans="1:10" x14ac:dyDescent="0.25">
      <c r="A68" s="20" t="s">
        <v>56</v>
      </c>
      <c r="B68" s="77">
        <v>179045265.41999999</v>
      </c>
      <c r="C68" s="39">
        <v>131523944.87</v>
      </c>
      <c r="D68" s="92">
        <f t="shared" si="9"/>
        <v>73.45848803176915</v>
      </c>
    </row>
    <row r="69" spans="1:10" ht="17.45" customHeight="1" x14ac:dyDescent="0.25">
      <c r="A69" s="20" t="s">
        <v>57</v>
      </c>
      <c r="B69" s="77">
        <v>59178521.030000001</v>
      </c>
      <c r="C69" s="39">
        <v>39892814.649999999</v>
      </c>
      <c r="D69" s="92">
        <f t="shared" si="9"/>
        <v>67.41096931059954</v>
      </c>
    </row>
    <row r="70" spans="1:10" x14ac:dyDescent="0.25">
      <c r="A70" s="19" t="s">
        <v>58</v>
      </c>
      <c r="B70" s="76">
        <f>B71+B72</f>
        <v>20392800.150000002</v>
      </c>
      <c r="C70" s="36">
        <f>C71+C72</f>
        <v>14473258.51</v>
      </c>
      <c r="D70" s="91">
        <f t="shared" si="9"/>
        <v>70.972394195703416</v>
      </c>
    </row>
    <row r="71" spans="1:10" ht="30.2" customHeight="1" x14ac:dyDescent="0.25">
      <c r="A71" s="20" t="s">
        <v>59</v>
      </c>
      <c r="B71" s="77">
        <v>20361811.140000001</v>
      </c>
      <c r="C71" s="37">
        <v>14473258.51</v>
      </c>
      <c r="D71" s="92">
        <f t="shared" si="9"/>
        <v>71.080408370785037</v>
      </c>
    </row>
    <row r="72" spans="1:10" ht="19.5" customHeight="1" x14ac:dyDescent="0.25">
      <c r="A72" s="20" t="s">
        <v>60</v>
      </c>
      <c r="B72" s="77">
        <v>30989.01</v>
      </c>
      <c r="C72" s="37">
        <v>0</v>
      </c>
      <c r="D72" s="92">
        <f t="shared" si="9"/>
        <v>0</v>
      </c>
    </row>
    <row r="73" spans="1:10" x14ac:dyDescent="0.25">
      <c r="A73" s="19" t="s">
        <v>61</v>
      </c>
      <c r="B73" s="76">
        <f t="shared" ref="B73:C73" si="10">B74+B75+B76+B77+B78+B79</f>
        <v>2467658053.0299997</v>
      </c>
      <c r="C73" s="36">
        <f t="shared" si="10"/>
        <v>2129873494.28</v>
      </c>
      <c r="D73" s="91">
        <f t="shared" si="9"/>
        <v>86.31153298021826</v>
      </c>
      <c r="F73" s="5"/>
      <c r="H73" s="4"/>
      <c r="J73" s="4"/>
    </row>
    <row r="74" spans="1:10" x14ac:dyDescent="0.25">
      <c r="A74" s="20" t="s">
        <v>62</v>
      </c>
      <c r="B74" s="77">
        <v>1001183940.7</v>
      </c>
      <c r="C74" s="37">
        <v>871935222.22000003</v>
      </c>
      <c r="D74" s="92">
        <f t="shared" si="9"/>
        <v>87.09041233825296</v>
      </c>
    </row>
    <row r="75" spans="1:10" x14ac:dyDescent="0.25">
      <c r="A75" s="20" t="s">
        <v>63</v>
      </c>
      <c r="B75" s="77">
        <v>1155725497.8</v>
      </c>
      <c r="C75" s="37">
        <v>990821592.30999994</v>
      </c>
      <c r="D75" s="97">
        <f t="shared" si="9"/>
        <v>85.731568109909702</v>
      </c>
    </row>
    <row r="76" spans="1:10" ht="15" customHeight="1" x14ac:dyDescent="0.25">
      <c r="A76" s="20" t="s">
        <v>64</v>
      </c>
      <c r="B76" s="77">
        <v>198294827.37</v>
      </c>
      <c r="C76" s="37">
        <v>162338989.24000001</v>
      </c>
      <c r="D76" s="97">
        <f t="shared" si="9"/>
        <v>81.867485598648685</v>
      </c>
    </row>
    <row r="77" spans="1:10" ht="15" customHeight="1" x14ac:dyDescent="0.25">
      <c r="A77" s="20" t="s">
        <v>93</v>
      </c>
      <c r="B77" s="77">
        <v>150000</v>
      </c>
      <c r="C77" s="37">
        <v>46990</v>
      </c>
      <c r="D77" s="97">
        <f t="shared" si="9"/>
        <v>31.326666666666668</v>
      </c>
    </row>
    <row r="78" spans="1:10" x14ac:dyDescent="0.25">
      <c r="A78" s="20" t="s">
        <v>65</v>
      </c>
      <c r="B78" s="77">
        <v>72726616.159999996</v>
      </c>
      <c r="C78" s="37">
        <v>70307529.769999996</v>
      </c>
      <c r="D78" s="97">
        <f t="shared" si="9"/>
        <v>96.673726184815251</v>
      </c>
    </row>
    <row r="79" spans="1:10" x14ac:dyDescent="0.25">
      <c r="A79" s="20" t="s">
        <v>66</v>
      </c>
      <c r="B79" s="77">
        <v>39577171</v>
      </c>
      <c r="C79" s="37">
        <v>34423170.740000002</v>
      </c>
      <c r="D79" s="97">
        <f t="shared" si="9"/>
        <v>86.977340396563477</v>
      </c>
    </row>
    <row r="80" spans="1:10" x14ac:dyDescent="0.25">
      <c r="A80" s="19" t="s">
        <v>67</v>
      </c>
      <c r="B80" s="76">
        <f>B81</f>
        <v>176256299.86000001</v>
      </c>
      <c r="C80" s="36">
        <f>C81</f>
        <v>147697447.83000001</v>
      </c>
      <c r="D80" s="98">
        <f t="shared" si="9"/>
        <v>83.796975170428396</v>
      </c>
      <c r="F80" s="5"/>
    </row>
    <row r="81" spans="1:6" x14ac:dyDescent="0.25">
      <c r="A81" s="20" t="s">
        <v>68</v>
      </c>
      <c r="B81" s="77">
        <v>176256299.86000001</v>
      </c>
      <c r="C81" s="37">
        <v>147697447.83000001</v>
      </c>
      <c r="D81" s="97">
        <f t="shared" si="9"/>
        <v>83.796975170428396</v>
      </c>
    </row>
    <row r="82" spans="1:6" x14ac:dyDescent="0.25">
      <c r="A82" s="19" t="s">
        <v>69</v>
      </c>
      <c r="B82" s="76">
        <f>B83+B84+B85+B86</f>
        <v>256417079.59999999</v>
      </c>
      <c r="C82" s="36">
        <f>C83+C84+C85+C86</f>
        <v>224453160.06999999</v>
      </c>
      <c r="D82" s="98">
        <f t="shared" si="9"/>
        <v>87.534403098318421</v>
      </c>
    </row>
    <row r="83" spans="1:6" x14ac:dyDescent="0.25">
      <c r="A83" s="20" t="s">
        <v>70</v>
      </c>
      <c r="B83" s="77">
        <v>1386000</v>
      </c>
      <c r="C83" s="37">
        <v>1232000</v>
      </c>
      <c r="D83" s="97">
        <f t="shared" si="9"/>
        <v>88.888888888888886</v>
      </c>
    </row>
    <row r="84" spans="1:6" x14ac:dyDescent="0.25">
      <c r="A84" s="20" t="s">
        <v>71</v>
      </c>
      <c r="B84" s="77">
        <v>1502164</v>
      </c>
      <c r="C84" s="37">
        <v>514205</v>
      </c>
      <c r="D84" s="97">
        <f t="shared" si="9"/>
        <v>34.230949483545068</v>
      </c>
    </row>
    <row r="85" spans="1:6" x14ac:dyDescent="0.25">
      <c r="A85" s="20" t="s">
        <v>72</v>
      </c>
      <c r="B85" s="77">
        <v>248130225.59999999</v>
      </c>
      <c r="C85" s="37">
        <v>217489404.56999999</v>
      </c>
      <c r="D85" s="97">
        <f t="shared" si="9"/>
        <v>87.651314564395406</v>
      </c>
    </row>
    <row r="86" spans="1:6" ht="18.75" customHeight="1" x14ac:dyDescent="0.25">
      <c r="A86" s="20" t="s">
        <v>73</v>
      </c>
      <c r="B86" s="77">
        <v>5398690</v>
      </c>
      <c r="C86" s="37">
        <v>5217550.5</v>
      </c>
      <c r="D86" s="97">
        <f t="shared" si="9"/>
        <v>96.644750856226239</v>
      </c>
    </row>
    <row r="87" spans="1:6" x14ac:dyDescent="0.25">
      <c r="A87" s="19" t="s">
        <v>74</v>
      </c>
      <c r="B87" s="76">
        <f>B88+B89+B90</f>
        <v>117687127.25</v>
      </c>
      <c r="C87" s="36">
        <f>C88+C89+C90</f>
        <v>64470010.5</v>
      </c>
      <c r="D87" s="98">
        <f t="shared" si="9"/>
        <v>54.780851573552191</v>
      </c>
    </row>
    <row r="88" spans="1:6" x14ac:dyDescent="0.25">
      <c r="A88" s="20" t="s">
        <v>75</v>
      </c>
      <c r="B88" s="77">
        <v>80089137.219999999</v>
      </c>
      <c r="C88" s="37">
        <v>61419463</v>
      </c>
      <c r="D88" s="97">
        <f t="shared" si="9"/>
        <v>76.688880829474371</v>
      </c>
    </row>
    <row r="89" spans="1:6" x14ac:dyDescent="0.25">
      <c r="A89" s="20" t="s">
        <v>76</v>
      </c>
      <c r="B89" s="77">
        <v>37597990.030000001</v>
      </c>
      <c r="C89" s="37">
        <v>3050547.5</v>
      </c>
      <c r="D89" s="97">
        <f t="shared" si="9"/>
        <v>8.1135919701184083</v>
      </c>
    </row>
    <row r="90" spans="1:6" hidden="1" x14ac:dyDescent="0.25">
      <c r="A90" s="20" t="s">
        <v>77</v>
      </c>
      <c r="B90" s="77"/>
      <c r="C90" s="37"/>
      <c r="D90" s="97" t="e">
        <f t="shared" si="9"/>
        <v>#DIV/0!</v>
      </c>
    </row>
    <row r="91" spans="1:6" x14ac:dyDescent="0.25">
      <c r="A91" s="19" t="s">
        <v>78</v>
      </c>
      <c r="B91" s="60">
        <f t="shared" ref="B91:C91" si="11">B92+B93</f>
        <v>1529970</v>
      </c>
      <c r="C91" s="32">
        <f t="shared" si="11"/>
        <v>1003087.43</v>
      </c>
      <c r="D91" s="98">
        <f t="shared" si="9"/>
        <v>65.562555474943949</v>
      </c>
    </row>
    <row r="92" spans="1:6" x14ac:dyDescent="0.25">
      <c r="A92" s="20" t="s">
        <v>79</v>
      </c>
      <c r="B92" s="77">
        <v>500000</v>
      </c>
      <c r="C92" s="37">
        <v>248265</v>
      </c>
      <c r="D92" s="97">
        <f t="shared" si="9"/>
        <v>49.653000000000006</v>
      </c>
    </row>
    <row r="93" spans="1:6" x14ac:dyDescent="0.25">
      <c r="A93" s="21" t="s">
        <v>94</v>
      </c>
      <c r="B93" s="77">
        <v>1029970</v>
      </c>
      <c r="C93" s="37">
        <v>754822.43</v>
      </c>
      <c r="D93" s="97">
        <f t="shared" si="9"/>
        <v>73.285865607736156</v>
      </c>
    </row>
    <row r="94" spans="1:6" ht="16.5" thickBot="1" x14ac:dyDescent="0.3">
      <c r="A94" s="22" t="s">
        <v>80</v>
      </c>
      <c r="B94" s="80">
        <v>407400</v>
      </c>
      <c r="C94" s="40">
        <v>0</v>
      </c>
      <c r="D94" s="99">
        <f t="shared" si="9"/>
        <v>0</v>
      </c>
    </row>
    <row r="95" spans="1:6" ht="16.5" hidden="1" thickBot="1" x14ac:dyDescent="0.3">
      <c r="A95" s="23" t="s">
        <v>88</v>
      </c>
      <c r="B95" s="41"/>
      <c r="C95" s="42"/>
      <c r="D95" s="100" t="e">
        <f t="shared" si="9"/>
        <v>#DIV/0!</v>
      </c>
    </row>
    <row r="96" spans="1:6" ht="30.75" customHeight="1" thickBot="1" x14ac:dyDescent="0.3">
      <c r="A96" s="24" t="s">
        <v>81</v>
      </c>
      <c r="B96" s="43">
        <f>B47+B56+B60+B65+B70+B73+B80+B82+B87+B91+B94+B95</f>
        <v>3940538868.7199998</v>
      </c>
      <c r="C96" s="44">
        <f>C47+C56+C60+C65+C70+C73+C80+C82+C87+C91+C94+C95</f>
        <v>3269222117.5699997</v>
      </c>
      <c r="D96" s="101">
        <f t="shared" si="9"/>
        <v>82.96383379240558</v>
      </c>
      <c r="F96" s="5"/>
    </row>
    <row r="97" spans="1:6" ht="7.5" hidden="1" customHeight="1" x14ac:dyDescent="0.25">
      <c r="A97" s="25"/>
      <c r="B97" s="45"/>
      <c r="C97" s="46"/>
      <c r="D97" s="102" t="e">
        <f t="shared" si="9"/>
        <v>#DIV/0!</v>
      </c>
    </row>
    <row r="98" spans="1:6" ht="21.2" customHeight="1" x14ac:dyDescent="0.25">
      <c r="A98" s="26" t="s">
        <v>82</v>
      </c>
      <c r="B98" s="47">
        <f>B45-B96</f>
        <v>-1182961724.6699996</v>
      </c>
      <c r="C98" s="48">
        <f>C45-C96</f>
        <v>-817944113.00999975</v>
      </c>
      <c r="D98" s="103">
        <f t="shared" si="9"/>
        <v>69.143751310988051</v>
      </c>
    </row>
    <row r="99" spans="1:6" x14ac:dyDescent="0.25">
      <c r="A99" s="20" t="s">
        <v>83</v>
      </c>
      <c r="B99" s="77">
        <v>18000000</v>
      </c>
      <c r="C99" s="38">
        <v>0</v>
      </c>
      <c r="D99" s="97">
        <v>0</v>
      </c>
      <c r="F99" s="5"/>
    </row>
    <row r="100" spans="1:6" ht="31.5" hidden="1" x14ac:dyDescent="0.25">
      <c r="A100" s="20" t="s">
        <v>84</v>
      </c>
      <c r="B100" s="77">
        <v>0</v>
      </c>
      <c r="C100" s="37">
        <v>0</v>
      </c>
      <c r="D100" s="97" t="e">
        <f t="shared" si="9"/>
        <v>#DIV/0!</v>
      </c>
    </row>
    <row r="101" spans="1:6" ht="31.5" hidden="1" x14ac:dyDescent="0.25">
      <c r="A101" s="20" t="s">
        <v>85</v>
      </c>
      <c r="B101" s="77">
        <v>0</v>
      </c>
      <c r="C101" s="37">
        <v>0</v>
      </c>
      <c r="D101" s="97" t="e">
        <f t="shared" si="9"/>
        <v>#DIV/0!</v>
      </c>
    </row>
    <row r="102" spans="1:6" ht="30.75" customHeight="1" thickBot="1" x14ac:dyDescent="0.3">
      <c r="A102" s="108" t="s">
        <v>86</v>
      </c>
      <c r="B102" s="109">
        <v>1164961724.6700001</v>
      </c>
      <c r="C102" s="110">
        <v>817944113.00999999</v>
      </c>
      <c r="D102" s="111">
        <f t="shared" si="9"/>
        <v>70.212101881862239</v>
      </c>
      <c r="F102" s="5"/>
    </row>
    <row r="103" spans="1:6" s="7" customFormat="1" ht="23.25" customHeight="1" x14ac:dyDescent="0.25">
      <c r="A103" s="6"/>
      <c r="B103" s="49"/>
      <c r="C103" s="49"/>
      <c r="D103" s="70"/>
    </row>
    <row r="104" spans="1:6" x14ac:dyDescent="0.25">
      <c r="A104" s="1" t="s">
        <v>97</v>
      </c>
      <c r="B104" s="50"/>
      <c r="C104" s="50"/>
      <c r="D104" s="28"/>
    </row>
    <row r="105" spans="1:6" ht="18" customHeight="1" x14ac:dyDescent="0.25">
      <c r="A105" s="1" t="s">
        <v>87</v>
      </c>
      <c r="B105" s="27"/>
      <c r="C105" s="51" t="s">
        <v>104</v>
      </c>
      <c r="D105" s="28"/>
    </row>
    <row r="106" spans="1:6" x14ac:dyDescent="0.25">
      <c r="A106" s="2"/>
      <c r="B106" s="28"/>
      <c r="C106" s="28"/>
      <c r="D106" s="28"/>
    </row>
    <row r="107" spans="1:6" ht="42.75" customHeight="1" x14ac:dyDescent="0.25">
      <c r="A107" s="2"/>
      <c r="B107" s="52"/>
      <c r="C107" s="28"/>
      <c r="D107" s="28"/>
    </row>
    <row r="108" spans="1:6" x14ac:dyDescent="0.25">
      <c r="A108" s="2"/>
      <c r="B108" s="28"/>
      <c r="C108" s="28"/>
      <c r="D108" s="28"/>
    </row>
  </sheetData>
  <mergeCells count="2">
    <mergeCell ref="A1:D1"/>
    <mergeCell ref="B46:D46"/>
  </mergeCells>
  <pageMargins left="0.78740157480314965" right="0" top="0.23622047244094491" bottom="0.11811023622047245" header="0.31496062992125984" footer="0.23622047244094491"/>
  <pageSetup paperSize="9" scale="65" fitToHeight="2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</vt:lpstr>
      <vt:lpstr>'12'!Заголовки_для_печати</vt:lpstr>
      <vt:lpstr>'12'!Область_печати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2025-02-14T13:17:31Z</dcterms:modified>
</cp:coreProperties>
</file>