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S227" i="1" l="1"/>
  <c r="E127" i="1" l="1"/>
  <c r="E126" i="1"/>
  <c r="X126" i="1" l="1"/>
  <c r="L126" i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C121" i="1"/>
  <c r="C122" i="1"/>
  <c r="C123" i="1"/>
  <c r="C124" i="1"/>
  <c r="C125" i="1"/>
  <c r="C192" i="1"/>
  <c r="C193" i="1"/>
  <c r="C194" i="1"/>
  <c r="C79" i="1"/>
  <c r="D125" i="1" l="1"/>
  <c r="C132" i="1"/>
  <c r="C127" i="1"/>
  <c r="C134" i="1" s="1"/>
  <c r="C128" i="1"/>
  <c r="D124" i="1"/>
  <c r="C131" i="1"/>
  <c r="C138" i="1" s="1"/>
  <c r="C145" i="1" s="1"/>
  <c r="C152" i="1" s="1"/>
  <c r="C126" i="1"/>
  <c r="C133" i="1" s="1"/>
  <c r="C140" i="1" s="1"/>
  <c r="C147" i="1" s="1"/>
  <c r="D123" i="1"/>
  <c r="C130" i="1"/>
  <c r="C137" i="1" s="1"/>
  <c r="D122" i="1"/>
  <c r="C129" i="1"/>
  <c r="C136" i="1" s="1"/>
  <c r="C196" i="1"/>
  <c r="E62" i="1"/>
  <c r="C141" i="1" l="1"/>
  <c r="C148" i="1" s="1"/>
  <c r="D134" i="1"/>
  <c r="D147" i="1"/>
  <c r="D152" i="1"/>
  <c r="C139" i="1"/>
  <c r="D132" i="1"/>
  <c r="C143" i="1"/>
  <c r="D136" i="1"/>
  <c r="C144" i="1"/>
  <c r="C151" i="1" s="1"/>
  <c r="D137" i="1"/>
  <c r="V223" i="1"/>
  <c r="C158" i="1" l="1"/>
  <c r="D158" i="1"/>
  <c r="C146" i="1"/>
  <c r="D139" i="1"/>
  <c r="C154" i="1"/>
  <c r="D143" i="1"/>
  <c r="C159" i="1"/>
  <c r="C166" i="1" s="1"/>
  <c r="C173" i="1" s="1"/>
  <c r="C155" i="1"/>
  <c r="C162" i="1" s="1"/>
  <c r="D148" i="1"/>
  <c r="O219" i="1"/>
  <c r="U223" i="1"/>
  <c r="U219" i="1"/>
  <c r="C153" i="1" l="1"/>
  <c r="D146" i="1"/>
  <c r="C169" i="1"/>
  <c r="D162" i="1"/>
  <c r="C161" i="1"/>
  <c r="L223" i="1"/>
  <c r="L219" i="1"/>
  <c r="C176" i="1" l="1"/>
  <c r="D169" i="1"/>
  <c r="C168" i="1"/>
  <c r="D161" i="1"/>
  <c r="C160" i="1"/>
  <c r="D153" i="1"/>
  <c r="J223" i="1"/>
  <c r="C175" i="1" l="1"/>
  <c r="D168" i="1"/>
  <c r="C167" i="1"/>
  <c r="C174" i="1" s="1"/>
  <c r="D160" i="1"/>
  <c r="C183" i="1"/>
  <c r="P219" i="1"/>
  <c r="N219" i="1"/>
  <c r="V219" i="1"/>
  <c r="V59" i="1"/>
  <c r="C181" i="1" l="1"/>
  <c r="D174" i="1"/>
  <c r="C190" i="1"/>
  <c r="D183" i="1"/>
  <c r="C182" i="1"/>
  <c r="C189" i="1" s="1"/>
  <c r="D189" i="1" s="1"/>
  <c r="D175" i="1"/>
  <c r="F219" i="1"/>
  <c r="C188" i="1" l="1"/>
  <c r="D188" i="1" s="1"/>
  <c r="D181" i="1"/>
  <c r="M219" i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P167" i="1" l="1"/>
  <c r="D167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D131" i="1" l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D130" i="1" l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D133" i="1" l="1"/>
  <c r="H199" i="1"/>
  <c r="V170" i="1" l="1"/>
  <c r="I170" i="1" l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F170" i="1" l="1"/>
  <c r="I128" i="1" l="1"/>
  <c r="R145" i="1"/>
  <c r="J173" i="1" l="1"/>
  <c r="B165" i="1" l="1"/>
  <c r="B166" i="1" l="1"/>
  <c r="D166" i="1" s="1"/>
  <c r="W170" i="1"/>
  <c r="W155" i="1"/>
  <c r="Q128" i="1"/>
  <c r="X170" i="1" l="1"/>
  <c r="H190" i="1" l="1"/>
  <c r="D190" i="1" s="1"/>
  <c r="J145" i="1" l="1"/>
  <c r="J170" i="1"/>
  <c r="B170" i="1" l="1"/>
  <c r="F173" i="1" l="1"/>
  <c r="P170" i="1" l="1"/>
  <c r="R173" i="1"/>
  <c r="P155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D138" i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l="1"/>
  <c r="D140" i="1"/>
  <c r="D141" i="1"/>
  <c r="I129" i="1"/>
  <c r="U129" i="1"/>
  <c r="X129" i="1"/>
  <c r="Y129" i="1"/>
  <c r="K128" i="1" l="1"/>
  <c r="R128" i="1"/>
  <c r="S128" i="1"/>
  <c r="W128" i="1"/>
  <c r="X128" i="1"/>
  <c r="Y128" i="1"/>
  <c r="B129" i="1" l="1"/>
  <c r="D129" i="1" s="1"/>
  <c r="L127" i="1" l="1"/>
  <c r="K155" i="1" l="1"/>
  <c r="P229" i="1" l="1"/>
  <c r="M155" i="1" l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L233" i="1" s="1"/>
  <c r="L235" i="1" s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E233" i="1" l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X185" i="1"/>
  <c r="U182" i="1"/>
  <c r="B182" i="1"/>
  <c r="B179" i="1"/>
  <c r="I173" i="1"/>
  <c r="D173" i="1" s="1"/>
  <c r="G159" i="1"/>
  <c r="B159" i="1"/>
  <c r="Y154" i="1"/>
  <c r="X154" i="1"/>
  <c r="W154" i="1"/>
  <c r="U154" i="1"/>
  <c r="T154" i="1"/>
  <c r="S154" i="1"/>
  <c r="R154" i="1"/>
  <c r="O154" i="1"/>
  <c r="M154" i="1"/>
  <c r="B154" i="1"/>
  <c r="M151" i="1"/>
  <c r="D151" i="1" s="1"/>
  <c r="X145" i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C135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42" i="1" l="1"/>
  <c r="D135" i="1"/>
  <c r="C150" i="1"/>
  <c r="D200" i="1"/>
  <c r="C201" i="1"/>
  <c r="D201" i="1" s="1"/>
  <c r="C227" i="1"/>
  <c r="D227" i="1" s="1"/>
  <c r="D159" i="1"/>
  <c r="D182" i="1"/>
  <c r="C218" i="1"/>
  <c r="D218" i="1" s="1"/>
  <c r="D216" i="1"/>
  <c r="D144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157" i="1" l="1"/>
  <c r="D150" i="1"/>
  <c r="C165" i="1"/>
  <c r="C149" i="1"/>
  <c r="D142" i="1"/>
  <c r="C233" i="1"/>
  <c r="C235" i="1" s="1"/>
  <c r="C156" i="1" l="1"/>
  <c r="D149" i="1"/>
  <c r="C172" i="1"/>
  <c r="C180" i="1"/>
  <c r="D165" i="1"/>
  <c r="C164" i="1"/>
  <c r="D157" i="1"/>
  <c r="D235" i="1"/>
  <c r="D233" i="1"/>
  <c r="C187" i="1" l="1"/>
  <c r="D187" i="1" s="1"/>
  <c r="D180" i="1"/>
  <c r="C179" i="1"/>
  <c r="D172" i="1"/>
  <c r="C171" i="1"/>
  <c r="D164" i="1"/>
  <c r="C163" i="1"/>
  <c r="D156" i="1"/>
  <c r="C170" i="1" l="1"/>
  <c r="D163" i="1"/>
  <c r="C186" i="1"/>
  <c r="D186" i="1" s="1"/>
  <c r="D179" i="1"/>
  <c r="C178" i="1"/>
  <c r="D171" i="1"/>
  <c r="C185" i="1" l="1"/>
  <c r="D185" i="1" s="1"/>
  <c r="D178" i="1"/>
  <c r="C177" i="1"/>
  <c r="D170" i="1"/>
  <c r="C184" i="1" l="1"/>
  <c r="D177" i="1"/>
  <c r="C191" i="1" l="1"/>
  <c r="C195" i="1" s="1"/>
  <c r="D184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<sst xmlns="http://schemas.openxmlformats.org/spreadsheetml/2006/main" count="275" uniqueCount="219">
  <si>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</si>
  <si>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</si>
  <si>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</si>
  <si>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</si>
  <si>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</si>
  <si>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</si>
  <si>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</si>
  <si>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</si>
  <si>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</si>
  <si>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</si>
  <si>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</si>
  <si>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</si>
  <si>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</si>
  <si>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</si>
  <si>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</si>
  <si>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</si>
  <si>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</si>
  <si>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</si>
  <si>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</si>
  <si>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</si>
  <si>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</si>
  <si>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</si>
  <si>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</si>
  <si>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</si>
  <si>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</si>
  <si>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</si>
  <si>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</si>
  <si>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</si>
  <si>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</si>
  <si>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</si>
  <si>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</si>
  <si>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</si>
  <si>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</si>
  <si>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</si>
  <si>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</si>
  <si>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</si>
  <si>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</si>
  <si>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</si>
  <si>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</si>
  <si>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</si>
  <si>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</si>
  <si>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</si>
  <si>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</si>
  <si>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</si>
  <si>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</si>
  <si>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</si>
  <si>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</si>
  <si>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</si>
  <si>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</si>
  <si>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</si>
  <si>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</si>
  <si>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</si>
  <si>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</si>
  <si>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</si>
  <si>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</si>
  <si>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</si>
  <si>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</si>
  <si>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</si>
  <si>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</si>
  <si>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</si>
  <si>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</si>
  <si>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</si>
  <si>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</si>
  <si>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</si>
  <si>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</si>
  <si>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</si>
  <si>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</si>
  <si>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</si>
  <si>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</si>
  <si>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</si>
  <si>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</si>
  <si>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</si>
  <si>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</si>
  <si>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</si>
  <si>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</si>
  <si>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</si>
  <si>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</si>
  <si>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</si>
  <si>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</si>
  <si>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</si>
  <si>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</si>
  <si>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</si>
  <si>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</si>
  <si>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</si>
  <si>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</si>
  <si>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</si>
  <si>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</si>
  <si>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</si>
  <si>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</si>
  <si>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</si>
  <si>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</si>
  <si>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</si>
  <si>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</si>
  <si>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</si>
  <si>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</si>
  <si>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</si>
  <si>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</si>
  <si>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</si>
  <si>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</si>
  <si>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</si>
  <si>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</si>
  <si>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</si>
  <si>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</si>
  <si>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</si>
  <si>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</si>
  <si>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</si>
  <si>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</si>
  <si>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</si>
  <si>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</si>
  <si>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</si>
  <si>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</si>
  <si>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</si>
  <si>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</si>
  <si>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</si>
  <si>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</si>
  <si>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</si>
  <si>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</si>
  <si>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</si>
  <si>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</si>
  <si>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</si>
  <si>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</si>
  <si>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</si>
  <si>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</si>
  <si>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</si>
  <si>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</si>
  <si>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</si>
  <si>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</si>
  <si>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</si>
  <si>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</si>
  <si>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</si>
  <si>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</si>
  <si>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</si>
  <si>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</si>
  <si>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</si>
  <si>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</si>
  <si>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</si>
  <si>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</si>
  <si>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</si>
  <si>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</si>
  <si>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</si>
  <si>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</si>
  <si>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</si>
  <si>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</si>
  <si>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</si>
  <si>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</si>
  <si>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</si>
  <si>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</si>
  <si>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</si>
  <si>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</si>
  <si>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</si>
  <si>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</si>
  <si>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</si>
  <si>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</si>
  <si>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</si>
  <si>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</si>
  <si>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</si>
  <si>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</si>
  <si>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</si>
  <si>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</si>
  <si>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</si>
  <si>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</si>
  <si>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</si>
  <si>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</si>
  <si>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</si>
  <si>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</si>
  <si>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</si>
  <si>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</si>
  <si>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</si>
  <si>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</si>
  <si>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</si>
  <si>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</si>
  <si>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</si>
  <si>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</si>
  <si>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</si>
  <si>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</si>
  <si>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</si>
  <si>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</si>
  <si>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</si>
  <si>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</si>
  <si>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</si>
  <si>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</si>
  <si>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</si>
  <si>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</si>
  <si>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</si>
  <si>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</si>
  <si>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</si>
  <si>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</si>
  <si>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</si>
  <si>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</si>
  <si>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</si>
  <si>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</si>
  <si>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</si>
  <si>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</si>
  <si>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</si>
  <si>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</si>
  <si>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</si>
  <si>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</si>
  <si>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</si>
  <si>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</si>
  <si>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</si>
  <si>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</si>
  <si>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</si>
  <si>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</si>
  <si>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</si>
  <si>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</si>
  <si>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</si>
  <si>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</si>
  <si>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</si>
  <si>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</si>
  <si>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</si>
  <si>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</si>
  <si>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</si>
  <si>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</si>
  <si>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</si>
  <si>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</si>
  <si>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</si>
  <si>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</si>
  <si>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</si>
  <si>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19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</si>
</sst>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64" t="s">
        <v>218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5" t="s">
        <v>3</v>
      </c>
      <c r="B4" s="168" t="s">
        <v>210</v>
      </c>
      <c r="C4" s="171" t="s">
        <v>211</v>
      </c>
      <c r="D4" s="171" t="s">
        <v>212</v>
      </c>
      <c r="E4" s="174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6"/>
      <c r="Z4" s="2" t="s">
        <v>0</v>
      </c>
    </row>
    <row r="5" spans="1:26" s="2" customFormat="1" ht="87" customHeight="1" x14ac:dyDescent="0.25">
      <c r="A5" s="166"/>
      <c r="B5" s="169"/>
      <c r="C5" s="172"/>
      <c r="D5" s="172"/>
      <c r="E5" s="177" t="s">
        <v>5</v>
      </c>
      <c r="F5" s="177" t="s">
        <v>6</v>
      </c>
      <c r="G5" s="177" t="s">
        <v>7</v>
      </c>
      <c r="H5" s="177" t="s">
        <v>8</v>
      </c>
      <c r="I5" s="177" t="s">
        <v>9</v>
      </c>
      <c r="J5" s="177" t="s">
        <v>10</v>
      </c>
      <c r="K5" s="177" t="s">
        <v>11</v>
      </c>
      <c r="L5" s="177" t="s">
        <v>12</v>
      </c>
      <c r="M5" s="177" t="s">
        <v>13</v>
      </c>
      <c r="N5" s="177" t="s">
        <v>14</v>
      </c>
      <c r="O5" s="177" t="s">
        <v>15</v>
      </c>
      <c r="P5" s="177" t="s">
        <v>16</v>
      </c>
      <c r="Q5" s="177" t="s">
        <v>17</v>
      </c>
      <c r="R5" s="177" t="s">
        <v>18</v>
      </c>
      <c r="S5" s="177" t="s">
        <v>19</v>
      </c>
      <c r="T5" s="177" t="s">
        <v>20</v>
      </c>
      <c r="U5" s="177" t="s">
        <v>21</v>
      </c>
      <c r="V5" s="177" t="s">
        <v>22</v>
      </c>
      <c r="W5" s="177" t="s">
        <v>23</v>
      </c>
      <c r="X5" s="177" t="s">
        <v>24</v>
      </c>
      <c r="Y5" s="177" t="s">
        <v>25</v>
      </c>
    </row>
    <row r="6" spans="1:26" s="2" customFormat="1" ht="69.75" customHeight="1" thickBot="1" x14ac:dyDescent="0.3">
      <c r="A6" s="167"/>
      <c r="B6" s="170"/>
      <c r="C6" s="173"/>
      <c r="D6" s="173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184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158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5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152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customHeight="1" collapsed="1" x14ac:dyDescent="0.2">
      <c r="A102" s="125" t="s">
        <v>91</v>
      </c>
      <c r="B102" s="104"/>
      <c r="C102" s="18">
        <f t="shared" si="23"/>
        <v>957</v>
      </c>
      <c r="D102" s="14"/>
      <c r="E102" s="89">
        <v>50</v>
      </c>
      <c r="F102" s="89"/>
      <c r="G102" s="89"/>
      <c r="H102" s="89"/>
      <c r="I102" s="89"/>
      <c r="J102" s="89"/>
      <c r="K102" s="89"/>
      <c r="L102" s="89">
        <v>50</v>
      </c>
      <c r="M102" s="89"/>
      <c r="N102" s="89"/>
      <c r="O102" s="89"/>
      <c r="P102" s="89"/>
      <c r="Q102" s="89"/>
      <c r="R102" s="89"/>
      <c r="S102" s="89"/>
      <c r="T102" s="89"/>
      <c r="U102" s="89">
        <v>6</v>
      </c>
      <c r="V102" s="89"/>
      <c r="W102" s="89"/>
      <c r="X102" s="89">
        <v>851</v>
      </c>
      <c r="Y102" s="89"/>
      <c r="Z102" s="124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</v>
      </c>
      <c r="C104" s="18">
        <f t="shared" si="23"/>
        <v>4.4008549731155179E-2</v>
      </c>
      <c r="D104" s="14" t="e">
        <f t="shared" si="14"/>
        <v>#DIV/0!</v>
      </c>
      <c r="E104" s="27">
        <f>E102/E103</f>
        <v>3.2014342425406581E-3</v>
      </c>
      <c r="F104" s="27">
        <f t="shared" ref="F104:Y104" si="26">F102/F103</f>
        <v>0</v>
      </c>
      <c r="G104" s="27">
        <f t="shared" si="26"/>
        <v>0</v>
      </c>
      <c r="H104" s="27">
        <f t="shared" si="26"/>
        <v>0</v>
      </c>
      <c r="I104" s="27">
        <f t="shared" si="26"/>
        <v>0</v>
      </c>
      <c r="J104" s="27">
        <f t="shared" si="26"/>
        <v>0</v>
      </c>
      <c r="K104" s="27">
        <f t="shared" si="26"/>
        <v>0</v>
      </c>
      <c r="L104" s="27">
        <f t="shared" si="26"/>
        <v>3.7028808412945271E-3</v>
      </c>
      <c r="M104" s="27">
        <f>M102/M103</f>
        <v>0</v>
      </c>
      <c r="N104" s="27">
        <f t="shared" si="26"/>
        <v>0</v>
      </c>
      <c r="O104" s="27">
        <f t="shared" si="26"/>
        <v>0</v>
      </c>
      <c r="P104" s="27">
        <f t="shared" si="26"/>
        <v>0</v>
      </c>
      <c r="Q104" s="27">
        <f t="shared" si="26"/>
        <v>0</v>
      </c>
      <c r="R104" s="27">
        <f t="shared" si="26"/>
        <v>0</v>
      </c>
      <c r="S104" s="27">
        <f t="shared" si="26"/>
        <v>0</v>
      </c>
      <c r="T104" s="27">
        <f t="shared" si="26"/>
        <v>0</v>
      </c>
      <c r="U104" s="27">
        <f t="shared" si="26"/>
        <v>5.7592628143597624E-4</v>
      </c>
      <c r="V104" s="27">
        <f t="shared" si="26"/>
        <v>0</v>
      </c>
      <c r="W104" s="27">
        <f t="shared" si="26"/>
        <v>0</v>
      </c>
      <c r="X104" s="27">
        <f>X102/X103</f>
        <v>3.652830836588402E-2</v>
      </c>
      <c r="Y104" s="27">
        <f t="shared" si="26"/>
        <v>0</v>
      </c>
    </row>
    <row r="105" spans="1:26" s="83" customFormat="1" ht="31.9" hidden="1" customHeight="1" x14ac:dyDescent="0.2">
      <c r="A105" s="81" t="s">
        <v>96</v>
      </c>
      <c r="B105" s="84">
        <f>B101-B102</f>
        <v>303227</v>
      </c>
      <c r="C105" s="18">
        <f t="shared" si="23"/>
        <v>297877</v>
      </c>
      <c r="D105" s="14">
        <f t="shared" si="14"/>
        <v>0.98235645242672986</v>
      </c>
      <c r="E105" s="118">
        <f>E103-E102</f>
        <v>15568</v>
      </c>
      <c r="F105" s="118">
        <f t="shared" ref="F105:L105" si="27">F103-F102</f>
        <v>9790</v>
      </c>
      <c r="G105" s="118">
        <f t="shared" si="27"/>
        <v>17818</v>
      </c>
      <c r="H105" s="118">
        <f>H103-H102</f>
        <v>18910</v>
      </c>
      <c r="I105" s="118">
        <f>I103-I102</f>
        <v>9522</v>
      </c>
      <c r="J105" s="118">
        <f t="shared" si="27"/>
        <v>22534</v>
      </c>
      <c r="K105" s="118">
        <f t="shared" si="27"/>
        <v>13480</v>
      </c>
      <c r="L105" s="118">
        <f t="shared" si="27"/>
        <v>13453</v>
      </c>
      <c r="M105" s="118">
        <f>M103-M102</f>
        <v>15249</v>
      </c>
      <c r="N105" s="118">
        <f>N103-N102</f>
        <v>5835</v>
      </c>
      <c r="O105" s="118">
        <f t="shared" ref="O105:Y105" si="28">O103-O102</f>
        <v>8520</v>
      </c>
      <c r="P105" s="118">
        <f t="shared" si="28"/>
        <v>14945</v>
      </c>
      <c r="Q105" s="118">
        <f>Q103-Q102</f>
        <v>16470</v>
      </c>
      <c r="R105" s="118">
        <f t="shared" si="28"/>
        <v>17176</v>
      </c>
      <c r="S105" s="118">
        <f t="shared" si="28"/>
        <v>18511</v>
      </c>
      <c r="T105" s="118">
        <f t="shared" si="28"/>
        <v>13696</v>
      </c>
      <c r="U105" s="118">
        <f t="shared" si="28"/>
        <v>10412</v>
      </c>
      <c r="V105" s="118">
        <f t="shared" si="28"/>
        <v>5313</v>
      </c>
      <c r="W105" s="118">
        <f>W103-W102</f>
        <v>15447</v>
      </c>
      <c r="X105" s="118">
        <f t="shared" si="28"/>
        <v>22446</v>
      </c>
      <c r="Y105" s="118">
        <f t="shared" si="28"/>
        <v>12782</v>
      </c>
      <c r="Z105" s="121"/>
    </row>
    <row r="106" spans="1:26" s="11" customFormat="1" ht="30" customHeight="1" x14ac:dyDescent="0.2">
      <c r="A106" s="10" t="s">
        <v>92</v>
      </c>
      <c r="B106" s="89"/>
      <c r="C106" s="18">
        <f t="shared" si="23"/>
        <v>316</v>
      </c>
      <c r="D106" s="14"/>
      <c r="E106" s="9">
        <v>50</v>
      </c>
      <c r="F106" s="9"/>
      <c r="G106" s="9"/>
      <c r="H106" s="9"/>
      <c r="I106" s="9"/>
      <c r="J106" s="9"/>
      <c r="K106" s="9"/>
      <c r="L106" s="9">
        <v>50</v>
      </c>
      <c r="M106" s="9"/>
      <c r="N106" s="9"/>
      <c r="O106" s="9"/>
      <c r="P106" s="9"/>
      <c r="Q106" s="9"/>
      <c r="R106" s="9"/>
      <c r="S106" s="9"/>
      <c r="T106" s="9"/>
      <c r="U106" s="9">
        <v>6</v>
      </c>
      <c r="V106" s="9"/>
      <c r="W106" s="9"/>
      <c r="X106" s="9">
        <v>210</v>
      </c>
      <c r="Y106" s="9"/>
    </row>
    <row r="107" spans="1:26" s="11" customFormat="1" ht="30" customHeight="1" x14ac:dyDescent="0.2">
      <c r="A107" s="10" t="s">
        <v>93</v>
      </c>
      <c r="B107" s="89"/>
      <c r="C107" s="18">
        <f t="shared" si="23"/>
        <v>179</v>
      </c>
      <c r="D107" s="14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>
        <v>179</v>
      </c>
      <c r="Y107" s="9"/>
    </row>
    <row r="108" spans="1:26" s="11" customFormat="1" ht="30" hidden="1" customHeight="1" x14ac:dyDescent="0.2">
      <c r="A108" s="10" t="s">
        <v>94</v>
      </c>
      <c r="B108" s="89"/>
      <c r="C108" s="18">
        <f t="shared" si="23"/>
        <v>0</v>
      </c>
      <c r="D108" s="14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0</v>
      </c>
      <c r="D109" s="14"/>
      <c r="E109" s="137"/>
      <c r="F109" s="137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</row>
    <row r="110" spans="1:26" s="11" customFormat="1" ht="30" hidden="1" customHeight="1" x14ac:dyDescent="0.2">
      <c r="A110" s="10" t="s">
        <v>205</v>
      </c>
      <c r="B110" s="89"/>
      <c r="C110" s="18">
        <f t="shared" si="23"/>
        <v>0</v>
      </c>
      <c r="D110" s="14"/>
      <c r="E110" s="152"/>
      <c r="F110" s="152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</row>
    <row r="111" spans="1:26" s="110" customFormat="1" ht="30" customHeight="1" x14ac:dyDescent="0.2">
      <c r="A111" s="125" t="s">
        <v>97</v>
      </c>
      <c r="B111" s="126"/>
      <c r="C111" s="18">
        <f t="shared" si="23"/>
        <v>338</v>
      </c>
      <c r="D111" s="14"/>
      <c r="E111" s="89">
        <v>50</v>
      </c>
      <c r="F111" s="89"/>
      <c r="G111" s="89"/>
      <c r="H111" s="89"/>
      <c r="I111" s="89"/>
      <c r="J111" s="89"/>
      <c r="K111" s="89"/>
      <c r="L111" s="89">
        <v>50</v>
      </c>
      <c r="M111" s="89"/>
      <c r="N111" s="89"/>
      <c r="O111" s="89"/>
      <c r="P111" s="89"/>
      <c r="Q111" s="89"/>
      <c r="R111" s="89"/>
      <c r="S111" s="89"/>
      <c r="T111" s="89"/>
      <c r="U111" s="89">
        <v>6</v>
      </c>
      <c r="V111" s="89"/>
      <c r="W111" s="89"/>
      <c r="X111" s="89">
        <v>232</v>
      </c>
      <c r="Y111" s="89"/>
      <c r="Z111" s="124"/>
    </row>
    <row r="112" spans="1:26" s="11" customFormat="1" ht="31.15" hidden="1" customHeight="1" x14ac:dyDescent="0.2">
      <c r="A112" s="12" t="s">
        <v>172</v>
      </c>
      <c r="B112" s="27">
        <f>B111/B101</f>
        <v>0</v>
      </c>
      <c r="C112" s="18" t="e">
        <f t="shared" si="23"/>
        <v>#DIV/0!</v>
      </c>
      <c r="D112" s="14"/>
      <c r="E112" s="27">
        <f t="shared" ref="E112" si="29">E111/E101</f>
        <v>3.2014342425406581E-3</v>
      </c>
      <c r="F112" s="27">
        <f>F111/F101</f>
        <v>0</v>
      </c>
      <c r="G112" s="27">
        <f t="shared" ref="G112:Y112" si="30">G111/G101</f>
        <v>0</v>
      </c>
      <c r="H112" s="27">
        <f t="shared" si="30"/>
        <v>0</v>
      </c>
      <c r="I112" s="27">
        <f t="shared" si="30"/>
        <v>0</v>
      </c>
      <c r="J112" s="27">
        <f t="shared" si="30"/>
        <v>0</v>
      </c>
      <c r="K112" s="27">
        <f t="shared" si="30"/>
        <v>0</v>
      </c>
      <c r="L112" s="27">
        <f t="shared" si="30"/>
        <v>3.7028808412945271E-3</v>
      </c>
      <c r="M112" s="27" t="e">
        <f>M103/M102</f>
        <v>#DIV/0!</v>
      </c>
      <c r="N112" s="27">
        <f>N111/N101</f>
        <v>0</v>
      </c>
      <c r="O112" s="27">
        <f t="shared" si="30"/>
        <v>0</v>
      </c>
      <c r="P112" s="27">
        <f t="shared" si="30"/>
        <v>0</v>
      </c>
      <c r="Q112" s="27">
        <f t="shared" si="30"/>
        <v>0</v>
      </c>
      <c r="R112" s="27">
        <f t="shared" si="30"/>
        <v>0</v>
      </c>
      <c r="S112" s="27">
        <f t="shared" si="30"/>
        <v>0</v>
      </c>
      <c r="T112" s="27">
        <f t="shared" si="30"/>
        <v>0</v>
      </c>
      <c r="U112" s="27">
        <f t="shared" si="30"/>
        <v>5.7482276298141406E-4</v>
      </c>
      <c r="V112" s="27">
        <f t="shared" si="30"/>
        <v>0</v>
      </c>
      <c r="W112" s="27">
        <f t="shared" si="30"/>
        <v>0</v>
      </c>
      <c r="X112" s="27">
        <f t="shared" si="30"/>
        <v>9.8105548037889043E-3</v>
      </c>
      <c r="Y112" s="27">
        <f t="shared" si="30"/>
        <v>0</v>
      </c>
    </row>
    <row r="113" spans="1:25" s="11" customFormat="1" ht="30" customHeight="1" x14ac:dyDescent="0.2">
      <c r="A113" s="10" t="s">
        <v>193</v>
      </c>
      <c r="B113" s="89"/>
      <c r="C113" s="18">
        <f t="shared" si="23"/>
        <v>173</v>
      </c>
      <c r="D113" s="14"/>
      <c r="E113" s="9">
        <v>50</v>
      </c>
      <c r="F113" s="9"/>
      <c r="G113" s="9"/>
      <c r="H113" s="9"/>
      <c r="I113" s="9"/>
      <c r="J113" s="9"/>
      <c r="K113" s="9"/>
      <c r="L113" s="9">
        <v>50</v>
      </c>
      <c r="M113" s="9"/>
      <c r="N113" s="9"/>
      <c r="O113" s="9"/>
      <c r="P113" s="9"/>
      <c r="Q113" s="9"/>
      <c r="R113" s="9"/>
      <c r="S113" s="9"/>
      <c r="T113" s="9"/>
      <c r="U113" s="9">
        <v>6</v>
      </c>
      <c r="V113" s="9"/>
      <c r="W113" s="9"/>
      <c r="X113" s="9">
        <v>67</v>
      </c>
      <c r="Y113" s="9"/>
    </row>
    <row r="114" spans="1:25" s="11" customFormat="1" ht="30" hidden="1" customHeight="1" x14ac:dyDescent="0.2">
      <c r="A114" s="10" t="s">
        <v>93</v>
      </c>
      <c r="B114" s="89"/>
      <c r="C114" s="18">
        <f t="shared" si="23"/>
        <v>0</v>
      </c>
      <c r="D114" s="14" t="e">
        <f t="shared" ref="D114:D171" si="31">C114/B114</f>
        <v>#DIV/0!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s="11" customFormat="1" ht="30" hidden="1" customHeight="1" x14ac:dyDescent="0.2">
      <c r="A115" s="10" t="s">
        <v>94</v>
      </c>
      <c r="B115" s="89"/>
      <c r="C115" s="18">
        <f t="shared" si="23"/>
        <v>0</v>
      </c>
      <c r="D115" s="14" t="e">
        <f t="shared" si="31"/>
        <v>#DIV/0!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s="11" customFormat="1" ht="30" hidden="1" customHeight="1" x14ac:dyDescent="0.2">
      <c r="A116" s="10" t="s">
        <v>95</v>
      </c>
      <c r="B116" s="89"/>
      <c r="C116" s="18">
        <f t="shared" si="23"/>
        <v>0</v>
      </c>
      <c r="D116" s="14" t="e">
        <f t="shared" si="31"/>
        <v>#DIV/0!</v>
      </c>
      <c r="E116" s="137"/>
      <c r="F116" s="137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</row>
    <row r="117" spans="1:25" s="44" customFormat="1" ht="48" hidden="1" customHeight="1" x14ac:dyDescent="0.2">
      <c r="A117" s="12" t="s">
        <v>181</v>
      </c>
      <c r="B117" s="89"/>
      <c r="C117" s="18">
        <f t="shared" si="23"/>
        <v>0</v>
      </c>
      <c r="D117" s="14" t="e">
        <f t="shared" si="31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205</v>
      </c>
      <c r="B118" s="89"/>
      <c r="C118" s="18">
        <f t="shared" si="23"/>
        <v>0</v>
      </c>
      <c r="D118" s="14" t="e">
        <f t="shared" si="31"/>
        <v>#DIV/0!</v>
      </c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</row>
    <row r="119" spans="1:25" s="110" customFormat="1" ht="30" customHeight="1" x14ac:dyDescent="0.2">
      <c r="A119" s="29" t="s">
        <v>182</v>
      </c>
      <c r="B119" s="25"/>
      <c r="C119" s="18">
        <f t="shared" si="23"/>
        <v>1010</v>
      </c>
      <c r="D119" s="14"/>
      <c r="E119" s="89">
        <v>150</v>
      </c>
      <c r="F119" s="89"/>
      <c r="G119" s="89"/>
      <c r="H119" s="89"/>
      <c r="I119" s="89"/>
      <c r="J119" s="89"/>
      <c r="K119" s="89"/>
      <c r="L119" s="89">
        <v>125</v>
      </c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>
        <v>735</v>
      </c>
      <c r="Y119" s="89"/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/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customHeight="1" x14ac:dyDescent="0.2">
      <c r="A121" s="10" t="s">
        <v>92</v>
      </c>
      <c r="B121" s="24"/>
      <c r="C121" s="18">
        <f t="shared" si="23"/>
        <v>275</v>
      </c>
      <c r="D121" s="14"/>
      <c r="E121" s="9">
        <v>150</v>
      </c>
      <c r="F121" s="9"/>
      <c r="G121" s="9"/>
      <c r="H121" s="9"/>
      <c r="I121" s="9"/>
      <c r="J121" s="9"/>
      <c r="K121" s="9"/>
      <c r="L121" s="9">
        <v>125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s="11" customFormat="1" ht="30" hidden="1" customHeight="1" x14ac:dyDescent="0.2">
      <c r="A122" s="10" t="s">
        <v>93</v>
      </c>
      <c r="B122" s="24"/>
      <c r="C122" s="18">
        <f t="shared" si="23"/>
        <v>0</v>
      </c>
      <c r="D122" s="14" t="e">
        <f t="shared" si="31"/>
        <v>#DIV/0!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s="11" customFormat="1" ht="31.15" hidden="1" customHeight="1" x14ac:dyDescent="0.2">
      <c r="A123" s="10" t="s">
        <v>94</v>
      </c>
      <c r="B123" s="24"/>
      <c r="C123" s="18">
        <f t="shared" si="23"/>
        <v>0</v>
      </c>
      <c r="D123" s="14" t="e">
        <f t="shared" si="31"/>
        <v>#DIV/0!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s="11" customFormat="1" ht="31.15" hidden="1" customHeight="1" x14ac:dyDescent="0.2">
      <c r="A124" s="10" t="s">
        <v>95</v>
      </c>
      <c r="B124" s="89"/>
      <c r="C124" s="18">
        <f t="shared" si="23"/>
        <v>0</v>
      </c>
      <c r="D124" s="14" t="e">
        <f t="shared" si="31"/>
        <v>#DIV/0!</v>
      </c>
      <c r="E124" s="137"/>
      <c r="F124" s="137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</row>
    <row r="125" spans="1:25" s="11" customFormat="1" ht="31.15" hidden="1" customHeight="1" x14ac:dyDescent="0.2">
      <c r="A125" s="10" t="s">
        <v>205</v>
      </c>
      <c r="B125" s="89"/>
      <c r="C125" s="18">
        <f t="shared" si="23"/>
        <v>0</v>
      </c>
      <c r="D125" s="14" t="e">
        <f t="shared" si="31"/>
        <v>#DIV/0!</v>
      </c>
      <c r="E125" s="152"/>
      <c r="F125" s="152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</row>
    <row r="126" spans="1:25" s="11" customFormat="1" ht="31.15" customHeight="1" x14ac:dyDescent="0.2">
      <c r="A126" s="29" t="s">
        <v>98</v>
      </c>
      <c r="B126" s="47"/>
      <c r="C126" s="18">
        <f>C119/C111*10</f>
        <v>29.881656804733726</v>
      </c>
      <c r="D126" s="14"/>
      <c r="E126" s="114">
        <f t="shared" ref="E126" si="33">E119/E111*10</f>
        <v>30</v>
      </c>
      <c r="F126" s="114"/>
      <c r="G126" s="114"/>
      <c r="H126" s="114"/>
      <c r="I126" s="114"/>
      <c r="J126" s="114"/>
      <c r="K126" s="114"/>
      <c r="L126" s="114">
        <f>L119/L111*10</f>
        <v>25</v>
      </c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>
        <f>X119/X111*10</f>
        <v>31.681034482758619</v>
      </c>
      <c r="Y126" s="114"/>
    </row>
    <row r="127" spans="1:25" s="11" customFormat="1" ht="30" customHeight="1" x14ac:dyDescent="0.2">
      <c r="A127" s="10" t="s">
        <v>92</v>
      </c>
      <c r="B127" s="48"/>
      <c r="C127" s="18">
        <f>C121/C113*10</f>
        <v>15.895953757225435</v>
      </c>
      <c r="D127" s="14"/>
      <c r="E127" s="115">
        <f t="shared" ref="E127" si="34">E121/E113*10</f>
        <v>30</v>
      </c>
      <c r="F127" s="115"/>
      <c r="G127" s="115"/>
      <c r="H127" s="115"/>
      <c r="I127" s="115"/>
      <c r="J127" s="115"/>
      <c r="K127" s="115"/>
      <c r="L127" s="115">
        <f>L121/L113*10</f>
        <v>25</v>
      </c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09"/>
      <c r="Y127" s="115"/>
    </row>
    <row r="128" spans="1:25" s="11" customFormat="1" ht="30" hidden="1" customHeight="1" x14ac:dyDescent="0.2">
      <c r="A128" s="10" t="s">
        <v>93</v>
      </c>
      <c r="B128" s="48" t="e">
        <f t="shared" ref="B128:B129" si="35">B122/B114*10</f>
        <v>#DIV/0!</v>
      </c>
      <c r="C128" s="18">
        <f t="shared" ref="C127:C190" si="36">C121/C113*10</f>
        <v>15.895953757225435</v>
      </c>
      <c r="D128" s="14" t="e">
        <f t="shared" si="31"/>
        <v>#DIV/0!</v>
      </c>
      <c r="E128" s="109" t="e">
        <f>E122/E114*10</f>
        <v>#DIV/0!</v>
      </c>
      <c r="F128" s="109" t="e">
        <f t="shared" ref="F128" si="37">F122/F114*10</f>
        <v>#DIV/0!</v>
      </c>
      <c r="G128" s="109" t="e">
        <f>G122/G114*10</f>
        <v>#DIV/0!</v>
      </c>
      <c r="H128" s="109" t="e">
        <f>H122/H114*10</f>
        <v>#DIV/0!</v>
      </c>
      <c r="I128" s="109" t="e">
        <f>I122/I114*10</f>
        <v>#DIV/0!</v>
      </c>
      <c r="J128" s="109" t="e">
        <f>J122/J114*10</f>
        <v>#DIV/0!</v>
      </c>
      <c r="K128" s="109" t="e">
        <f>K122/K114*10</f>
        <v>#DIV/0!</v>
      </c>
      <c r="L128" s="109" t="e">
        <f>L122/L114*10</f>
        <v>#DIV/0!</v>
      </c>
      <c r="M128" s="109" t="e">
        <f t="shared" ref="M128:T128" si="38">M122/M114*10</f>
        <v>#DIV/0!</v>
      </c>
      <c r="N128" s="109" t="e">
        <f t="shared" si="38"/>
        <v>#DIV/0!</v>
      </c>
      <c r="O128" s="109" t="e">
        <f t="shared" si="38"/>
        <v>#DIV/0!</v>
      </c>
      <c r="P128" s="109" t="e">
        <f t="shared" si="38"/>
        <v>#DIV/0!</v>
      </c>
      <c r="Q128" s="109" t="e">
        <f t="shared" si="38"/>
        <v>#DIV/0!</v>
      </c>
      <c r="R128" s="109" t="e">
        <f t="shared" si="38"/>
        <v>#DIV/0!</v>
      </c>
      <c r="S128" s="109" t="e">
        <f t="shared" si="38"/>
        <v>#DIV/0!</v>
      </c>
      <c r="T128" s="109" t="e">
        <f t="shared" si="38"/>
        <v>#DIV/0!</v>
      </c>
      <c r="U128" s="109"/>
      <c r="V128" s="109" t="e">
        <f>V122/V114*10</f>
        <v>#DIV/0!</v>
      </c>
      <c r="W128" s="109" t="e">
        <f>W122/W114*10</f>
        <v>#DIV/0!</v>
      </c>
      <c r="X128" s="109" t="e">
        <f>X122/X114*10</f>
        <v>#DIV/0!</v>
      </c>
      <c r="Y128" s="109" t="e">
        <f>Y122/Y114*10</f>
        <v>#DIV/0!</v>
      </c>
    </row>
    <row r="129" spans="1:26" s="11" customFormat="1" ht="30" hidden="1" customHeight="1" x14ac:dyDescent="0.2">
      <c r="A129" s="10" t="s">
        <v>94</v>
      </c>
      <c r="B129" s="48" t="e">
        <f t="shared" si="35"/>
        <v>#DIV/0!</v>
      </c>
      <c r="C129" s="18" t="e">
        <f t="shared" si="36"/>
        <v>#DIV/0!</v>
      </c>
      <c r="D129" s="14" t="e">
        <f t="shared" si="31"/>
        <v>#DIV/0!</v>
      </c>
      <c r="E129" s="109" t="e">
        <f t="shared" ref="E129:Y129" si="39">E123/E115*10</f>
        <v>#DIV/0!</v>
      </c>
      <c r="F129" s="109" t="e">
        <f t="shared" ref="F129" si="40">F123/F115*10</f>
        <v>#DIV/0!</v>
      </c>
      <c r="G129" s="109" t="e">
        <f t="shared" si="39"/>
        <v>#DIV/0!</v>
      </c>
      <c r="H129" s="109" t="e">
        <f t="shared" si="39"/>
        <v>#DIV/0!</v>
      </c>
      <c r="I129" s="109" t="e">
        <f t="shared" si="39"/>
        <v>#DIV/0!</v>
      </c>
      <c r="J129" s="109" t="e">
        <f t="shared" si="39"/>
        <v>#DIV/0!</v>
      </c>
      <c r="K129" s="109" t="e">
        <f t="shared" si="39"/>
        <v>#DIV/0!</v>
      </c>
      <c r="L129" s="109" t="e">
        <f t="shared" si="39"/>
        <v>#DIV/0!</v>
      </c>
      <c r="M129" s="109" t="e">
        <f t="shared" si="39"/>
        <v>#DIV/0!</v>
      </c>
      <c r="N129" s="109" t="e">
        <f t="shared" si="39"/>
        <v>#DIV/0!</v>
      </c>
      <c r="O129" s="109" t="e">
        <f t="shared" si="39"/>
        <v>#DIV/0!</v>
      </c>
      <c r="P129" s="109" t="e">
        <f t="shared" si="39"/>
        <v>#DIV/0!</v>
      </c>
      <c r="Q129" s="109" t="e">
        <f t="shared" si="39"/>
        <v>#DIV/0!</v>
      </c>
      <c r="R129" s="109" t="e">
        <f t="shared" si="39"/>
        <v>#DIV/0!</v>
      </c>
      <c r="S129" s="109" t="e">
        <f t="shared" si="39"/>
        <v>#DIV/0!</v>
      </c>
      <c r="T129" s="109" t="e">
        <f t="shared" si="39"/>
        <v>#DIV/0!</v>
      </c>
      <c r="U129" s="109" t="e">
        <f t="shared" si="39"/>
        <v>#DIV/0!</v>
      </c>
      <c r="V129" s="109" t="e">
        <f t="shared" si="39"/>
        <v>#DIV/0!</v>
      </c>
      <c r="W129" s="109" t="e">
        <f t="shared" si="39"/>
        <v>#DIV/0!</v>
      </c>
      <c r="X129" s="109" t="e">
        <f t="shared" si="39"/>
        <v>#DIV/0!</v>
      </c>
      <c r="Y129" s="109" t="e">
        <f t="shared" si="39"/>
        <v>#DIV/0!</v>
      </c>
    </row>
    <row r="130" spans="1:26" s="11" customFormat="1" ht="30" hidden="1" customHeight="1" x14ac:dyDescent="0.2">
      <c r="A130" s="10" t="s">
        <v>95</v>
      </c>
      <c r="B130" s="48" t="e">
        <f>B124/B116*10</f>
        <v>#DIV/0!</v>
      </c>
      <c r="C130" s="18" t="e">
        <f t="shared" si="36"/>
        <v>#DIV/0!</v>
      </c>
      <c r="D130" s="14" t="e">
        <f t="shared" si="31"/>
        <v>#DIV/0!</v>
      </c>
      <c r="E130" s="109" t="e">
        <f>E124/E116*10</f>
        <v>#DIV/0!</v>
      </c>
      <c r="F130" s="48"/>
      <c r="G130" s="89" t="e">
        <f t="shared" ref="G130" si="41">G124/G116*10</f>
        <v>#DIV/0!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 t="e">
        <f t="shared" ref="R130" si="42">R124/R116*10</f>
        <v>#DIV/0!</v>
      </c>
      <c r="S130" s="109"/>
      <c r="T130" s="109"/>
      <c r="U130" s="109"/>
      <c r="V130" s="109"/>
      <c r="W130" s="109"/>
      <c r="X130" s="109" t="e">
        <f>X124/X116*10</f>
        <v>#DIV/0!</v>
      </c>
      <c r="Y130" s="89"/>
    </row>
    <row r="131" spans="1:26" s="11" customFormat="1" ht="30" hidden="1" customHeight="1" x14ac:dyDescent="0.2">
      <c r="A131" s="10" t="s">
        <v>204</v>
      </c>
      <c r="B131" s="48" t="e">
        <f>B125/B118*10</f>
        <v>#DIV/0!</v>
      </c>
      <c r="C131" s="18" t="e">
        <f t="shared" si="36"/>
        <v>#DIV/0!</v>
      </c>
      <c r="D131" s="14" t="e">
        <f t="shared" si="31"/>
        <v>#DIV/0!</v>
      </c>
      <c r="E131" s="48"/>
      <c r="F131" s="48"/>
      <c r="G131" s="89" t="e">
        <f>G125/G118*10</f>
        <v>#DIV/0!</v>
      </c>
      <c r="H131" s="89" t="e">
        <f t="shared" ref="H131" si="43">H125/H118*10</f>
        <v>#DIV/0!</v>
      </c>
      <c r="I131" s="89"/>
      <c r="J131" s="89"/>
      <c r="K131" s="89"/>
      <c r="L131" s="89"/>
      <c r="M131" s="89" t="e">
        <f>M125/M118*10</f>
        <v>#DIV/0!</v>
      </c>
      <c r="N131" s="89"/>
      <c r="O131" s="89"/>
      <c r="P131" s="89"/>
      <c r="Q131" s="89"/>
      <c r="R131" s="89"/>
      <c r="S131" s="89" t="e">
        <f t="shared" ref="S131:X131" si="44">S125/S118*10</f>
        <v>#DIV/0!</v>
      </c>
      <c r="T131" s="89" t="e">
        <f t="shared" si="44"/>
        <v>#DIV/0!</v>
      </c>
      <c r="U131" s="89"/>
      <c r="V131" s="89"/>
      <c r="W131" s="89"/>
      <c r="X131" s="89" t="e">
        <f t="shared" si="44"/>
        <v>#DIV/0!</v>
      </c>
      <c r="Y131" s="89"/>
    </row>
    <row r="132" spans="1:26" s="11" customFormat="1" ht="30" hidden="1" customHeight="1" x14ac:dyDescent="0.2">
      <c r="A132" s="49" t="s">
        <v>145</v>
      </c>
      <c r="B132" s="53"/>
      <c r="C132" s="18" t="e">
        <f t="shared" si="36"/>
        <v>#DIV/0!</v>
      </c>
      <c r="D132" s="14" t="e">
        <f t="shared" si="31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36"/>
        <v>#DIV/0!</v>
      </c>
      <c r="D133" s="14" t="e">
        <f t="shared" si="31"/>
        <v>#DIV/0!</v>
      </c>
      <c r="E133" s="45">
        <f t="shared" ref="E133:Y133" si="45">(E111-E132)/2</f>
        <v>-7625</v>
      </c>
      <c r="F133" s="45">
        <f t="shared" si="45"/>
        <v>-4845</v>
      </c>
      <c r="G133" s="45">
        <f t="shared" si="45"/>
        <v>-8443</v>
      </c>
      <c r="H133" s="45">
        <f t="shared" si="45"/>
        <v>-8937</v>
      </c>
      <c r="I133" s="45">
        <f t="shared" si="45"/>
        <v>-4373</v>
      </c>
      <c r="J133" s="45">
        <f t="shared" si="45"/>
        <v>-11091.5</v>
      </c>
      <c r="K133" s="45">
        <f t="shared" si="45"/>
        <v>-6532.5</v>
      </c>
      <c r="L133" s="45">
        <f t="shared" si="45"/>
        <v>-6109.5</v>
      </c>
      <c r="M133" s="45">
        <f t="shared" si="45"/>
        <v>-7369</v>
      </c>
      <c r="N133" s="45">
        <f t="shared" si="45"/>
        <v>-2823</v>
      </c>
      <c r="O133" s="45">
        <f t="shared" si="45"/>
        <v>-3854</v>
      </c>
      <c r="P133" s="45">
        <f t="shared" si="45"/>
        <v>-7391.5</v>
      </c>
      <c r="Q133" s="45">
        <f t="shared" si="45"/>
        <v>-8086</v>
      </c>
      <c r="R133" s="45">
        <f t="shared" si="45"/>
        <v>-8394.5</v>
      </c>
      <c r="S133" s="45">
        <f t="shared" si="45"/>
        <v>-9095.5</v>
      </c>
      <c r="T133" s="45">
        <f t="shared" si="45"/>
        <v>-6323</v>
      </c>
      <c r="U133" s="45">
        <f t="shared" si="45"/>
        <v>-5139.5</v>
      </c>
      <c r="V133" s="45">
        <f t="shared" si="45"/>
        <v>-2574</v>
      </c>
      <c r="W133" s="45">
        <f t="shared" si="45"/>
        <v>-7412</v>
      </c>
      <c r="X133" s="45">
        <f t="shared" si="45"/>
        <v>-11373.5</v>
      </c>
      <c r="Y133" s="45">
        <f t="shared" si="45"/>
        <v>-6330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36"/>
        <v>0.15738568076460824</v>
      </c>
      <c r="D134" s="14">
        <f t="shared" si="31"/>
        <v>1.9430330958593609E-3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 t="e">
        <f t="shared" si="36"/>
        <v>#DIV/0!</v>
      </c>
      <c r="D135" s="14" t="e">
        <f t="shared" si="31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 t="e">
        <f t="shared" si="36"/>
        <v>#DIV/0!</v>
      </c>
      <c r="D136" s="14" t="e">
        <f t="shared" si="31"/>
        <v>#DIV/0!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 t="e">
        <f t="shared" si="36"/>
        <v>#DIV/0!</v>
      </c>
      <c r="D137" s="14" t="e">
        <f t="shared" si="31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 t="e">
        <f t="shared" si="36"/>
        <v>#DIV/0!</v>
      </c>
      <c r="D138" s="14" t="e">
        <f t="shared" si="31"/>
        <v>#DIV/0!</v>
      </c>
      <c r="E138" s="45">
        <v>158</v>
      </c>
      <c r="F138" s="45">
        <f t="shared" ref="F138:Y138" si="46">F136-F137</f>
        <v>54</v>
      </c>
      <c r="G138" s="45">
        <f t="shared" si="46"/>
        <v>782</v>
      </c>
      <c r="H138" s="45">
        <f>377-H137</f>
        <v>343</v>
      </c>
      <c r="I138" s="45">
        <f t="shared" si="46"/>
        <v>10</v>
      </c>
      <c r="J138" s="45">
        <f t="shared" si="46"/>
        <v>144</v>
      </c>
      <c r="K138" s="45">
        <v>604.5</v>
      </c>
      <c r="L138" s="45">
        <f t="shared" si="46"/>
        <v>739</v>
      </c>
      <c r="M138" s="45">
        <f t="shared" si="46"/>
        <v>217</v>
      </c>
      <c r="N138" s="45">
        <f t="shared" si="46"/>
        <v>30</v>
      </c>
      <c r="O138" s="45">
        <v>194</v>
      </c>
      <c r="P138" s="45">
        <f t="shared" si="46"/>
        <v>232</v>
      </c>
      <c r="Q138" s="45">
        <v>14</v>
      </c>
      <c r="R138" s="45">
        <f t="shared" si="46"/>
        <v>679</v>
      </c>
      <c r="S138" s="45">
        <f t="shared" si="46"/>
        <v>154</v>
      </c>
      <c r="T138" s="45">
        <f>T136-T137</f>
        <v>46</v>
      </c>
      <c r="U138" s="45">
        <f t="shared" si="46"/>
        <v>115</v>
      </c>
      <c r="V138" s="45">
        <f>V136-V137</f>
        <v>23.5</v>
      </c>
      <c r="W138" s="45">
        <f>W136-W137</f>
        <v>256</v>
      </c>
      <c r="X138" s="45">
        <f t="shared" si="46"/>
        <v>383</v>
      </c>
      <c r="Y138" s="45">
        <f t="shared" si="46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 t="e">
        <f t="shared" si="36"/>
        <v>#DIV/0!</v>
      </c>
      <c r="D139" s="14" t="e">
        <f t="shared" si="31"/>
        <v>#DIV/0!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 t="e">
        <f t="shared" si="36"/>
        <v>#DIV/0!</v>
      </c>
      <c r="D140" s="14" t="e">
        <f t="shared" si="31"/>
        <v>#DIV/0!</v>
      </c>
      <c r="E140" s="32">
        <f>E139/E138</f>
        <v>1</v>
      </c>
      <c r="F140" s="32">
        <f t="shared" ref="F140:X140" si="47">F139/F138</f>
        <v>1</v>
      </c>
      <c r="G140" s="32">
        <f t="shared" si="47"/>
        <v>1</v>
      </c>
      <c r="H140" s="32">
        <f t="shared" si="47"/>
        <v>1</v>
      </c>
      <c r="I140" s="32">
        <f t="shared" si="47"/>
        <v>1</v>
      </c>
      <c r="J140" s="32">
        <f t="shared" si="47"/>
        <v>1</v>
      </c>
      <c r="K140" s="32">
        <f t="shared" si="47"/>
        <v>0.83788254755996694</v>
      </c>
      <c r="L140" s="32">
        <f t="shared" si="47"/>
        <v>1</v>
      </c>
      <c r="M140" s="32">
        <f t="shared" si="47"/>
        <v>1</v>
      </c>
      <c r="N140" s="32">
        <f t="shared" si="47"/>
        <v>1</v>
      </c>
      <c r="O140" s="32">
        <f t="shared" si="47"/>
        <v>1</v>
      </c>
      <c r="P140" s="32">
        <f t="shared" si="47"/>
        <v>1</v>
      </c>
      <c r="Q140" s="32">
        <f t="shared" si="47"/>
        <v>1</v>
      </c>
      <c r="R140" s="32">
        <f t="shared" si="47"/>
        <v>0.97054491899852724</v>
      </c>
      <c r="S140" s="32">
        <f t="shared" si="47"/>
        <v>1</v>
      </c>
      <c r="T140" s="32">
        <f t="shared" si="47"/>
        <v>1</v>
      </c>
      <c r="U140" s="32">
        <f t="shared" si="47"/>
        <v>1</v>
      </c>
      <c r="V140" s="32">
        <f t="shared" si="47"/>
        <v>1</v>
      </c>
      <c r="W140" s="32">
        <f t="shared" si="47"/>
        <v>1</v>
      </c>
      <c r="X140" s="32">
        <f t="shared" si="47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36"/>
        <v>5.2669663463799588E-2</v>
      </c>
      <c r="D141" s="14" t="e">
        <f t="shared" si="31"/>
        <v>#DIV/0!</v>
      </c>
      <c r="E141" s="82">
        <f>E138-E139</f>
        <v>0</v>
      </c>
      <c r="F141" s="82">
        <f t="shared" ref="F141:Y141" si="48">F138-F139</f>
        <v>0</v>
      </c>
      <c r="G141" s="82">
        <f t="shared" si="48"/>
        <v>0</v>
      </c>
      <c r="H141" s="82">
        <f t="shared" si="48"/>
        <v>0</v>
      </c>
      <c r="I141" s="82">
        <f t="shared" si="48"/>
        <v>0</v>
      </c>
      <c r="J141" s="82">
        <f t="shared" si="48"/>
        <v>0</v>
      </c>
      <c r="K141" s="82">
        <f>K138-K139-K137</f>
        <v>0</v>
      </c>
      <c r="L141" s="82">
        <f t="shared" si="48"/>
        <v>0</v>
      </c>
      <c r="M141" s="82">
        <f t="shared" si="48"/>
        <v>0</v>
      </c>
      <c r="N141" s="82">
        <f t="shared" si="48"/>
        <v>0</v>
      </c>
      <c r="O141" s="82">
        <f>O138-O139</f>
        <v>0</v>
      </c>
      <c r="P141" s="82">
        <f t="shared" si="48"/>
        <v>0</v>
      </c>
      <c r="Q141" s="82">
        <f t="shared" si="48"/>
        <v>0</v>
      </c>
      <c r="R141" s="82">
        <f>R138-R139</f>
        <v>20</v>
      </c>
      <c r="S141" s="82">
        <f t="shared" si="48"/>
        <v>0</v>
      </c>
      <c r="T141" s="82">
        <f>T138-T139</f>
        <v>0</v>
      </c>
      <c r="U141" s="82">
        <f t="shared" si="48"/>
        <v>0</v>
      </c>
      <c r="V141" s="82">
        <f>V138-V139</f>
        <v>0</v>
      </c>
      <c r="W141" s="82">
        <f t="shared" si="48"/>
        <v>0</v>
      </c>
      <c r="X141" s="82">
        <f t="shared" si="48"/>
        <v>0</v>
      </c>
      <c r="Y141" s="82">
        <f t="shared" si="48"/>
        <v>0</v>
      </c>
      <c r="Z141" s="121"/>
    </row>
    <row r="142" spans="1:26" s="11" customFormat="1" ht="27.75" hidden="1" customHeight="1" x14ac:dyDescent="0.2">
      <c r="A142" s="12" t="s">
        <v>179</v>
      </c>
      <c r="B142" s="89"/>
      <c r="C142" s="18" t="e">
        <f t="shared" si="36"/>
        <v>#DIV/0!</v>
      </c>
      <c r="D142" s="14" t="e">
        <f t="shared" si="31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 t="e">
        <f t="shared" si="36"/>
        <v>#DIV/0!</v>
      </c>
      <c r="D143" s="14" t="e">
        <f t="shared" si="31"/>
        <v>#DIV/0!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36"/>
        <v>#DIV/0!</v>
      </c>
      <c r="D144" s="14" t="e">
        <f t="shared" si="31"/>
        <v>#DIV/0!</v>
      </c>
      <c r="E144" s="27" t="e">
        <f t="shared" ref="E144:Y144" si="49">E143/E142</f>
        <v>#DIV/0!</v>
      </c>
      <c r="F144" s="27" t="e">
        <f t="shared" si="49"/>
        <v>#DIV/0!</v>
      </c>
      <c r="G144" s="89" t="e">
        <f t="shared" si="49"/>
        <v>#DIV/0!</v>
      </c>
      <c r="H144" s="89" t="e">
        <f t="shared" si="49"/>
        <v>#DIV/0!</v>
      </c>
      <c r="I144" s="89" t="e">
        <f t="shared" si="49"/>
        <v>#DIV/0!</v>
      </c>
      <c r="J144" s="89" t="e">
        <f t="shared" si="49"/>
        <v>#DIV/0!</v>
      </c>
      <c r="K144" s="89" t="e">
        <f t="shared" si="49"/>
        <v>#DIV/0!</v>
      </c>
      <c r="L144" s="89" t="e">
        <f t="shared" si="49"/>
        <v>#DIV/0!</v>
      </c>
      <c r="M144" s="89" t="e">
        <f t="shared" si="49"/>
        <v>#DIV/0!</v>
      </c>
      <c r="N144" s="89" t="e">
        <f t="shared" si="49"/>
        <v>#DIV/0!</v>
      </c>
      <c r="O144" s="89" t="e">
        <f t="shared" si="49"/>
        <v>#DIV/0!</v>
      </c>
      <c r="P144" s="89" t="e">
        <f t="shared" si="49"/>
        <v>#DIV/0!</v>
      </c>
      <c r="Q144" s="89" t="e">
        <f t="shared" si="49"/>
        <v>#DIV/0!</v>
      </c>
      <c r="R144" s="89" t="e">
        <f t="shared" si="49"/>
        <v>#DIV/0!</v>
      </c>
      <c r="S144" s="89" t="e">
        <f t="shared" si="49"/>
        <v>#DIV/0!</v>
      </c>
      <c r="T144" s="89" t="e">
        <f t="shared" si="49"/>
        <v>#DIV/0!</v>
      </c>
      <c r="U144" s="89" t="e">
        <f t="shared" si="49"/>
        <v>#DIV/0!</v>
      </c>
      <c r="V144" s="89" t="e">
        <f t="shared" si="49"/>
        <v>#DIV/0!</v>
      </c>
      <c r="W144" s="89" t="e">
        <f t="shared" si="49"/>
        <v>#DIV/0!</v>
      </c>
      <c r="X144" s="89" t="e">
        <f t="shared" si="49"/>
        <v>#DIV/0!</v>
      </c>
      <c r="Y144" s="89" t="e">
        <f t="shared" si="49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 t="e">
        <f t="shared" si="36"/>
        <v>#DIV/0!</v>
      </c>
      <c r="D145" s="14" t="e">
        <f t="shared" si="31"/>
        <v>#DIV/0!</v>
      </c>
      <c r="E145" s="114">
        <f t="shared" ref="E145" si="50">E143/E139*10</f>
        <v>179.62025316455697</v>
      </c>
      <c r="F145" s="114">
        <f t="shared" ref="F145:G145" si="51">F143/F139*10</f>
        <v>180.92592592592592</v>
      </c>
      <c r="G145" s="114">
        <f t="shared" si="51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52">M143/M139*10</f>
        <v>202.25806451612902</v>
      </c>
      <c r="N145" s="114">
        <f t="shared" si="52"/>
        <v>198</v>
      </c>
      <c r="O145" s="114">
        <f t="shared" si="52"/>
        <v>169.63917525773195</v>
      </c>
      <c r="P145" s="114">
        <f t="shared" si="52"/>
        <v>229.78448275862067</v>
      </c>
      <c r="Q145" s="114">
        <f t="shared" si="52"/>
        <v>231.42857142857142</v>
      </c>
      <c r="R145" s="114">
        <f t="shared" si="52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53">U143/U139*10</f>
        <v>200.95652173913044</v>
      </c>
      <c r="V145" s="114">
        <f t="shared" si="53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 t="e">
        <f t="shared" si="36"/>
        <v>#DIV/0!</v>
      </c>
      <c r="D146" s="14" t="e">
        <f t="shared" si="31"/>
        <v>#DIV/0!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 t="e">
        <f t="shared" si="36"/>
        <v>#DIV/0!</v>
      </c>
      <c r="D147" s="14" t="e">
        <f t="shared" si="31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 t="e">
        <f t="shared" si="36"/>
        <v>#DIV/0!</v>
      </c>
      <c r="D148" s="14" t="e">
        <f t="shared" si="31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 t="e">
        <f t="shared" si="36"/>
        <v>#DIV/0!</v>
      </c>
      <c r="D149" s="14" t="e">
        <f t="shared" si="31"/>
        <v>#DIV/0!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 t="e">
        <f t="shared" si="36"/>
        <v>#DIV/0!</v>
      </c>
      <c r="D150" s="14" t="e">
        <f t="shared" si="31"/>
        <v>#DIV/0!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 t="e">
        <f t="shared" si="36"/>
        <v>#DIV/0!</v>
      </c>
      <c r="D151" s="14" t="e">
        <f t="shared" si="31"/>
        <v>#DIV/0!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54">L150/L149</f>
        <v>1</v>
      </c>
      <c r="M151" s="27">
        <f t="shared" si="54"/>
        <v>1</v>
      </c>
      <c r="N151" s="27">
        <f t="shared" si="54"/>
        <v>1</v>
      </c>
      <c r="O151" s="27">
        <f t="shared" si="54"/>
        <v>1</v>
      </c>
      <c r="P151" s="27">
        <f t="shared" si="54"/>
        <v>0.8527131782945736</v>
      </c>
      <c r="Q151" s="27"/>
      <c r="R151" s="27">
        <f t="shared" si="54"/>
        <v>1</v>
      </c>
      <c r="S151" s="27">
        <f t="shared" si="54"/>
        <v>0.80555555555555558</v>
      </c>
      <c r="T151" s="27">
        <f t="shared" si="54"/>
        <v>1</v>
      </c>
      <c r="U151" s="27"/>
      <c r="V151" s="27">
        <f t="shared" si="54"/>
        <v>1</v>
      </c>
      <c r="W151" s="27">
        <f t="shared" si="54"/>
        <v>1</v>
      </c>
      <c r="X151" s="27">
        <f t="shared" si="54"/>
        <v>1</v>
      </c>
      <c r="Y151" s="27">
        <f t="shared" si="54"/>
        <v>1</v>
      </c>
    </row>
    <row r="152" spans="1:26" s="11" customFormat="1" ht="30.75" hidden="1" customHeight="1" x14ac:dyDescent="0.2">
      <c r="A152" s="12" t="s">
        <v>180</v>
      </c>
      <c r="B152" s="89"/>
      <c r="C152" s="18" t="e">
        <f t="shared" si="36"/>
        <v>#DIV/0!</v>
      </c>
      <c r="D152" s="14" t="e">
        <f t="shared" si="31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 t="e">
        <f t="shared" si="36"/>
        <v>#DIV/0!</v>
      </c>
      <c r="D153" s="14" t="e">
        <f t="shared" si="31"/>
        <v>#DIV/0!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36"/>
        <v>#DIV/0!</v>
      </c>
      <c r="D154" s="14" t="e">
        <f t="shared" si="31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55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 t="e">
        <f t="shared" si="36"/>
        <v>#DIV/0!</v>
      </c>
      <c r="D155" s="14" t="e">
        <f t="shared" si="31"/>
        <v>#DIV/0!</v>
      </c>
      <c r="E155" s="52">
        <f>E153/E150*10</f>
        <v>380.4545454545455</v>
      </c>
      <c r="F155" s="52">
        <f t="shared" ref="F155:G155" si="56">F153/F150*10</f>
        <v>484.18604651162786</v>
      </c>
      <c r="G155" s="52">
        <f t="shared" si="56"/>
        <v>278.09965237543457</v>
      </c>
      <c r="H155" s="52"/>
      <c r="I155" s="52">
        <f t="shared" ref="I155:N155" si="57">I153/I150*10</f>
        <v>94.375</v>
      </c>
      <c r="J155" s="52">
        <f t="shared" si="57"/>
        <v>320</v>
      </c>
      <c r="K155" s="52">
        <f t="shared" si="57"/>
        <v>605.29058116232466</v>
      </c>
      <c r="L155" s="52">
        <f>L153/L150*10</f>
        <v>543.936170212766</v>
      </c>
      <c r="M155" s="52">
        <f t="shared" si="57"/>
        <v>264.89361702127661</v>
      </c>
      <c r="N155" s="52">
        <f t="shared" si="57"/>
        <v>95.833333333333343</v>
      </c>
      <c r="O155" s="52">
        <f t="shared" ref="O155:P155" si="58">O153/O150*10</f>
        <v>253</v>
      </c>
      <c r="P155" s="52">
        <f t="shared" si="58"/>
        <v>358</v>
      </c>
      <c r="Q155" s="52"/>
      <c r="R155" s="52">
        <f t="shared" ref="R155:Y155" si="59">R153/R150*10</f>
        <v>133.74647887323943</v>
      </c>
      <c r="S155" s="52">
        <f t="shared" si="59"/>
        <v>445.86206896551721</v>
      </c>
      <c r="T155" s="52">
        <f t="shared" si="59"/>
        <v>719.04761904761904</v>
      </c>
      <c r="U155" s="52"/>
      <c r="V155" s="52">
        <f t="shared" si="59"/>
        <v>186.36363636363637</v>
      </c>
      <c r="W155" s="52">
        <f t="shared" si="59"/>
        <v>455.78947368421052</v>
      </c>
      <c r="X155" s="52">
        <f t="shared" si="59"/>
        <v>160.34482758620692</v>
      </c>
      <c r="Y155" s="52">
        <f t="shared" si="59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 t="e">
        <f t="shared" si="36"/>
        <v>#DIV/0!</v>
      </c>
      <c r="D156" s="14" t="e">
        <f t="shared" si="31"/>
        <v>#DIV/0!</v>
      </c>
      <c r="E156" s="117">
        <f>E149-E150</f>
        <v>0</v>
      </c>
      <c r="F156" s="117">
        <f t="shared" ref="F156:Y156" si="60">F149-F150</f>
        <v>0</v>
      </c>
      <c r="G156" s="117">
        <f>G149-G150</f>
        <v>0</v>
      </c>
      <c r="H156" s="117">
        <f>H149-H150</f>
        <v>0</v>
      </c>
      <c r="I156" s="117">
        <f t="shared" si="60"/>
        <v>0</v>
      </c>
      <c r="J156" s="117">
        <f t="shared" si="60"/>
        <v>0</v>
      </c>
      <c r="K156" s="117">
        <f t="shared" si="60"/>
        <v>1.9500000000000028</v>
      </c>
      <c r="L156" s="117">
        <f t="shared" si="60"/>
        <v>0</v>
      </c>
      <c r="M156" s="117">
        <f t="shared" si="60"/>
        <v>0</v>
      </c>
      <c r="N156" s="117">
        <f t="shared" si="60"/>
        <v>0</v>
      </c>
      <c r="O156" s="117">
        <f t="shared" si="60"/>
        <v>0</v>
      </c>
      <c r="P156" s="117">
        <f t="shared" si="60"/>
        <v>19</v>
      </c>
      <c r="Q156" s="117">
        <f t="shared" si="60"/>
        <v>0</v>
      </c>
      <c r="R156" s="117">
        <f t="shared" si="60"/>
        <v>0</v>
      </c>
      <c r="S156" s="117">
        <f t="shared" si="60"/>
        <v>7</v>
      </c>
      <c r="T156" s="117">
        <f t="shared" si="60"/>
        <v>0</v>
      </c>
      <c r="U156" s="117">
        <f t="shared" si="60"/>
        <v>0</v>
      </c>
      <c r="V156" s="117">
        <f t="shared" si="60"/>
        <v>0</v>
      </c>
      <c r="W156" s="117">
        <f t="shared" si="60"/>
        <v>0</v>
      </c>
      <c r="X156" s="117">
        <f t="shared" si="60"/>
        <v>0</v>
      </c>
      <c r="Y156" s="117">
        <f t="shared" si="60"/>
        <v>0</v>
      </c>
      <c r="Z156" s="123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 t="e">
        <f t="shared" si="36"/>
        <v>#DIV/0!</v>
      </c>
      <c r="D157" s="14" t="e">
        <f t="shared" si="31"/>
        <v>#DIV/0!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 t="e">
        <f t="shared" si="36"/>
        <v>#DIV/0!</v>
      </c>
      <c r="D158" s="14" t="e">
        <f t="shared" si="31"/>
        <v>#DIV/0!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 t="e">
        <f t="shared" si="36"/>
        <v>#DIV/0!</v>
      </c>
      <c r="D159" s="14" t="e">
        <f t="shared" si="31"/>
        <v>#DIV/0!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1">R158/R157*10</f>
        <v>25</v>
      </c>
      <c r="S159" s="52"/>
      <c r="T159" s="52"/>
      <c r="U159" s="52">
        <f t="shared" ref="U159:Y159" si="62">U158/U157*10</f>
        <v>180</v>
      </c>
      <c r="V159" s="52"/>
      <c r="W159" s="52"/>
      <c r="X159" s="52"/>
      <c r="Y159" s="52">
        <f t="shared" si="62"/>
        <v>60</v>
      </c>
    </row>
    <row r="160" spans="1:26" s="11" customFormat="1" ht="30" hidden="1" customHeight="1" x14ac:dyDescent="0.2">
      <c r="A160" s="10" t="s">
        <v>208</v>
      </c>
      <c r="B160" s="53"/>
      <c r="C160" s="18" t="e">
        <f t="shared" si="36"/>
        <v>#DIV/0!</v>
      </c>
      <c r="D160" s="14" t="e">
        <f t="shared" si="31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 t="e">
        <f t="shared" si="36"/>
        <v>#DIV/0!</v>
      </c>
      <c r="D161" s="14" t="e">
        <f t="shared" si="31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 t="e">
        <f t="shared" si="36"/>
        <v>#DIV/0!</v>
      </c>
      <c r="D162" s="14" t="e">
        <f t="shared" si="31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 t="e">
        <f t="shared" si="36"/>
        <v>#DIV/0!</v>
      </c>
      <c r="D163" s="14" t="e">
        <f t="shared" si="31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3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8">
        <f>B168+B171+B188+B174+B183</f>
        <v>14637</v>
      </c>
      <c r="C164" s="18" t="e">
        <f t="shared" si="36"/>
        <v>#DIV/0!</v>
      </c>
      <c r="D164" s="14" t="e">
        <f t="shared" si="31"/>
        <v>#DIV/0!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64">P168+P171+P188+P174+P177+P183</f>
        <v>1189</v>
      </c>
      <c r="Q164" s="116">
        <f t="shared" si="64"/>
        <v>4479</v>
      </c>
      <c r="R164" s="116">
        <f t="shared" si="64"/>
        <v>525.5</v>
      </c>
      <c r="S164" s="116">
        <f t="shared" si="64"/>
        <v>1005.6</v>
      </c>
      <c r="T164" s="116">
        <f t="shared" si="64"/>
        <v>913</v>
      </c>
      <c r="U164" s="116">
        <f t="shared" si="64"/>
        <v>1353</v>
      </c>
      <c r="V164" s="116">
        <f t="shared" si="64"/>
        <v>522</v>
      </c>
      <c r="W164" s="116">
        <f t="shared" si="64"/>
        <v>1453</v>
      </c>
      <c r="X164" s="116">
        <f t="shared" si="64"/>
        <v>1377</v>
      </c>
      <c r="Y164" s="116">
        <f t="shared" si="64"/>
        <v>175</v>
      </c>
    </row>
    <row r="165" spans="1:26" s="11" customFormat="1" ht="31.5" hidden="1" customHeight="1" x14ac:dyDescent="0.2">
      <c r="A165" s="105" t="s">
        <v>203</v>
      </c>
      <c r="B165" s="108">
        <f>B169+B172+B189</f>
        <v>10047</v>
      </c>
      <c r="C165" s="18" t="e">
        <f t="shared" si="36"/>
        <v>#DIV/0!</v>
      </c>
      <c r="D165" s="14" t="e">
        <f t="shared" si="31"/>
        <v>#DIV/0!</v>
      </c>
      <c r="E165" s="51">
        <f t="shared" ref="E165:Y165" si="65">E169+E172+E175+E189+E178+E184</f>
        <v>8117</v>
      </c>
      <c r="F165" s="51">
        <f t="shared" si="65"/>
        <v>526</v>
      </c>
      <c r="G165" s="51">
        <f t="shared" si="65"/>
        <v>1341</v>
      </c>
      <c r="H165" s="51">
        <f t="shared" si="65"/>
        <v>1326</v>
      </c>
      <c r="I165" s="51">
        <f t="shared" si="65"/>
        <v>820.7</v>
      </c>
      <c r="J165" s="51">
        <f>J169+J172+J175+J189+J178+J184</f>
        <v>4881</v>
      </c>
      <c r="K165" s="51">
        <f t="shared" si="65"/>
        <v>671</v>
      </c>
      <c r="L165" s="51">
        <f t="shared" si="65"/>
        <v>1632</v>
      </c>
      <c r="M165" s="51">
        <f t="shared" si="65"/>
        <v>1046</v>
      </c>
      <c r="N165" s="51">
        <f t="shared" si="65"/>
        <v>79</v>
      </c>
      <c r="O165" s="51">
        <f t="shared" si="65"/>
        <v>735</v>
      </c>
      <c r="P165" s="51">
        <f t="shared" si="65"/>
        <v>1697</v>
      </c>
      <c r="Q165" s="51">
        <f t="shared" si="65"/>
        <v>5598</v>
      </c>
      <c r="R165" s="51">
        <f t="shared" si="65"/>
        <v>532.65000000000009</v>
      </c>
      <c r="S165" s="51">
        <f t="shared" si="65"/>
        <v>2262.6999999999998</v>
      </c>
      <c r="T165" s="51">
        <f t="shared" si="65"/>
        <v>813</v>
      </c>
      <c r="U165" s="51">
        <f t="shared" si="65"/>
        <v>2815</v>
      </c>
      <c r="V165" s="51">
        <f t="shared" si="65"/>
        <v>522</v>
      </c>
      <c r="W165" s="51">
        <f t="shared" si="65"/>
        <v>1741</v>
      </c>
      <c r="X165" s="51">
        <f t="shared" si="65"/>
        <v>2605</v>
      </c>
      <c r="Y165" s="51">
        <f t="shared" si="65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 t="e">
        <f t="shared" si="36"/>
        <v>#DIV/0!</v>
      </c>
      <c r="D166" s="14" t="e">
        <f t="shared" si="31"/>
        <v>#DIV/0!</v>
      </c>
      <c r="E166" s="52">
        <f t="shared" ref="E166:X166" si="66">E165/E164*10</f>
        <v>13.64201680672269</v>
      </c>
      <c r="F166" s="52">
        <f t="shared" si="66"/>
        <v>17.30263157894737</v>
      </c>
      <c r="G166" s="52">
        <f t="shared" si="66"/>
        <v>14.850498338870432</v>
      </c>
      <c r="H166" s="52">
        <f t="shared" si="66"/>
        <v>12.701149425287356</v>
      </c>
      <c r="I166" s="52">
        <f t="shared" si="66"/>
        <v>8.7401490947816836</v>
      </c>
      <c r="J166" s="52">
        <f t="shared" si="66"/>
        <v>8.8279978296256107</v>
      </c>
      <c r="K166" s="52">
        <f t="shared" si="66"/>
        <v>28.675213675213676</v>
      </c>
      <c r="L166" s="52">
        <f t="shared" si="66"/>
        <v>15.319628273725712</v>
      </c>
      <c r="M166" s="52">
        <f t="shared" si="66"/>
        <v>9.7848456501403174</v>
      </c>
      <c r="N166" s="52">
        <f t="shared" si="66"/>
        <v>6.0305343511450378</v>
      </c>
      <c r="O166" s="52">
        <f t="shared" si="66"/>
        <v>11.307692307692307</v>
      </c>
      <c r="P166" s="52">
        <f t="shared" si="66"/>
        <v>14.272497897392766</v>
      </c>
      <c r="Q166" s="52">
        <f t="shared" si="66"/>
        <v>12.498325519089082</v>
      </c>
      <c r="R166" s="52">
        <f t="shared" si="66"/>
        <v>10.136060894386301</v>
      </c>
      <c r="S166" s="52">
        <f t="shared" si="66"/>
        <v>22.500994431185362</v>
      </c>
      <c r="T166" s="52">
        <f t="shared" si="66"/>
        <v>8.904709748083242</v>
      </c>
      <c r="U166" s="52">
        <f t="shared" si="66"/>
        <v>20.805617147080561</v>
      </c>
      <c r="V166" s="52">
        <f t="shared" si="66"/>
        <v>10</v>
      </c>
      <c r="W166" s="52">
        <f t="shared" si="66"/>
        <v>11.982105987611838</v>
      </c>
      <c r="X166" s="52">
        <f t="shared" si="66"/>
        <v>18.917937545388526</v>
      </c>
      <c r="Y166" s="52">
        <f t="shared" ref="Y166" si="67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 t="e">
        <f t="shared" si="36"/>
        <v>#DIV/0!</v>
      </c>
      <c r="D167" s="14" t="e">
        <f t="shared" si="31"/>
        <v>#DIV/0!</v>
      </c>
      <c r="E167" s="117">
        <f t="shared" ref="E167:U167" si="68">E163-E164</f>
        <v>500</v>
      </c>
      <c r="F167" s="117">
        <f t="shared" si="68"/>
        <v>275</v>
      </c>
      <c r="G167" s="117">
        <f>G163-G164</f>
        <v>259.59999999999991</v>
      </c>
      <c r="H167" s="117">
        <f>H163-H164</f>
        <v>0</v>
      </c>
      <c r="I167" s="117">
        <f t="shared" si="68"/>
        <v>50</v>
      </c>
      <c r="J167" s="117">
        <f t="shared" si="68"/>
        <v>24</v>
      </c>
      <c r="K167" s="117">
        <f t="shared" si="68"/>
        <v>160</v>
      </c>
      <c r="L167" s="117">
        <f t="shared" si="68"/>
        <v>415</v>
      </c>
      <c r="M167" s="117">
        <f t="shared" si="68"/>
        <v>0</v>
      </c>
      <c r="N167" s="117">
        <f t="shared" si="68"/>
        <v>87</v>
      </c>
      <c r="O167" s="117">
        <f t="shared" si="68"/>
        <v>0</v>
      </c>
      <c r="P167" s="117">
        <f t="shared" si="68"/>
        <v>0</v>
      </c>
      <c r="Q167" s="117">
        <f t="shared" si="68"/>
        <v>799</v>
      </c>
      <c r="R167" s="117">
        <f>R163-R164</f>
        <v>0</v>
      </c>
      <c r="S167" s="117">
        <f t="shared" si="68"/>
        <v>0</v>
      </c>
      <c r="T167" s="117">
        <f t="shared" si="68"/>
        <v>261.5</v>
      </c>
      <c r="U167" s="117">
        <f t="shared" si="68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 t="e">
        <f t="shared" si="36"/>
        <v>#DIV/0!</v>
      </c>
      <c r="D168" s="14" t="e">
        <f t="shared" si="31"/>
        <v>#DIV/0!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 t="e">
        <f t="shared" si="36"/>
        <v>#DIV/0!</v>
      </c>
      <c r="D169" s="14" t="e">
        <f t="shared" si="31"/>
        <v>#DIV/0!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 t="e">
        <f t="shared" si="36"/>
        <v>#DIV/0!</v>
      </c>
      <c r="D170" s="14" t="e">
        <f t="shared" si="31"/>
        <v>#DIV/0!</v>
      </c>
      <c r="E170" s="52">
        <f t="shared" ref="E170:F170" si="69">E169/E168*10</f>
        <v>14.019627887957473</v>
      </c>
      <c r="F170" s="52">
        <f t="shared" si="69"/>
        <v>28</v>
      </c>
      <c r="G170" s="52">
        <f t="shared" ref="G170:J170" si="70">G169/G168*10</f>
        <v>10.25</v>
      </c>
      <c r="H170" s="52">
        <f t="shared" si="70"/>
        <v>10</v>
      </c>
      <c r="I170" s="52">
        <f t="shared" si="70"/>
        <v>6</v>
      </c>
      <c r="J170" s="52">
        <f t="shared" si="70"/>
        <v>8.0018587360594786</v>
      </c>
      <c r="K170" s="52">
        <f t="shared" ref="K170:L170" si="71">K169/K168*10</f>
        <v>18</v>
      </c>
      <c r="L170" s="52">
        <f t="shared" si="71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2">S169/S168*10</f>
        <v>28.571428571428573</v>
      </c>
      <c r="T170" s="52"/>
      <c r="U170" s="52">
        <f t="shared" ref="U170:X170" si="73">U169/U168*10</f>
        <v>14</v>
      </c>
      <c r="V170" s="52">
        <f t="shared" si="73"/>
        <v>10</v>
      </c>
      <c r="W170" s="52">
        <f t="shared" si="73"/>
        <v>13.32155477031802</v>
      </c>
      <c r="X170" s="52">
        <f t="shared" si="73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 t="e">
        <f t="shared" si="36"/>
        <v>#DIV/0!</v>
      </c>
      <c r="D171" s="14" t="e">
        <f t="shared" si="31"/>
        <v>#DIV/0!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 t="e">
        <f t="shared" si="36"/>
        <v>#DIV/0!</v>
      </c>
      <c r="D172" s="14" t="e">
        <f t="shared" ref="D172:D199" si="74">C172/B172</f>
        <v>#DIV/0!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 t="e">
        <f t="shared" si="36"/>
        <v>#DIV/0!</v>
      </c>
      <c r="D173" s="14" t="e">
        <f t="shared" si="74"/>
        <v>#DIV/0!</v>
      </c>
      <c r="E173" s="48"/>
      <c r="F173" s="48">
        <f t="shared" ref="F173" si="75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76">J172/J171*10</f>
        <v>7.799009200283086</v>
      </c>
      <c r="K173" s="48">
        <f t="shared" ref="K173:M173" si="77">K172/K171*10</f>
        <v>9.6491228070175445</v>
      </c>
      <c r="L173" s="48"/>
      <c r="M173" s="48">
        <f t="shared" si="77"/>
        <v>9.7848456501403174</v>
      </c>
      <c r="N173" s="48">
        <f t="shared" ref="N173:Q173" si="78">N172/N171*10</f>
        <v>5.9689922480620154</v>
      </c>
      <c r="O173" s="48"/>
      <c r="P173" s="48">
        <f t="shared" si="78"/>
        <v>10</v>
      </c>
      <c r="Q173" s="48">
        <f t="shared" si="78"/>
        <v>1</v>
      </c>
      <c r="R173" s="48">
        <f>R172/R171*10</f>
        <v>6.7</v>
      </c>
      <c r="S173" s="48"/>
      <c r="T173" s="48">
        <f t="shared" ref="T173" si="79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 t="e">
        <f t="shared" si="36"/>
        <v>#DIV/0!</v>
      </c>
      <c r="D174" s="14" t="e">
        <f t="shared" si="74"/>
        <v>#DIV/0!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 t="e">
        <f t="shared" si="36"/>
        <v>#DIV/0!</v>
      </c>
      <c r="D175" s="14" t="e">
        <f t="shared" si="74"/>
        <v>#DIV/0!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 t="e">
        <f t="shared" si="36"/>
        <v>#DIV/0!</v>
      </c>
      <c r="D176" s="14" t="e">
        <f t="shared" si="74"/>
        <v>#DIV/0!</v>
      </c>
      <c r="E176" s="48"/>
      <c r="F176" s="48">
        <f t="shared" ref="F176:G176" si="80">F175/F174*10</f>
        <v>16</v>
      </c>
      <c r="G176" s="48">
        <f t="shared" si="80"/>
        <v>18</v>
      </c>
      <c r="H176" s="48"/>
      <c r="I176" s="48">
        <f t="shared" ref="I176" si="81">I175/I174*10</f>
        <v>5.34</v>
      </c>
      <c r="J176" s="48"/>
      <c r="K176" s="48"/>
      <c r="L176" s="48"/>
      <c r="M176" s="48"/>
      <c r="N176" s="48">
        <f t="shared" ref="N176" si="82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 t="e">
        <f t="shared" si="36"/>
        <v>#DIV/0!</v>
      </c>
      <c r="D177" s="14" t="e">
        <f t="shared" si="74"/>
        <v>#DIV/0!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 t="e">
        <f t="shared" si="36"/>
        <v>#DIV/0!</v>
      </c>
      <c r="D178" s="14" t="e">
        <f t="shared" si="74"/>
        <v>#DIV/0!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 t="e">
        <f t="shared" si="36"/>
        <v>#DIV/0!</v>
      </c>
      <c r="D179" s="14" t="e">
        <f t="shared" si="74"/>
        <v>#DIV/0!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 t="e">
        <f t="shared" si="36"/>
        <v>#DIV/0!</v>
      </c>
      <c r="D180" s="14" t="e">
        <f t="shared" si="74"/>
        <v>#DIV/0!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 t="e">
        <f t="shared" si="36"/>
        <v>#DIV/0!</v>
      </c>
      <c r="D181" s="14" t="e">
        <f t="shared" si="74"/>
        <v>#DIV/0!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 t="e">
        <f t="shared" si="36"/>
        <v>#DIV/0!</v>
      </c>
      <c r="D182" s="14" t="e">
        <f t="shared" si="74"/>
        <v>#DIV/0!</v>
      </c>
      <c r="E182" s="52"/>
      <c r="F182" s="52"/>
      <c r="G182" s="52">
        <f t="shared" ref="G182" si="83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84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 t="e">
        <f t="shared" si="36"/>
        <v>#DIV/0!</v>
      </c>
      <c r="D183" s="14" t="e">
        <f t="shared" si="74"/>
        <v>#DIV/0!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 t="e">
        <f t="shared" si="36"/>
        <v>#DIV/0!</v>
      </c>
      <c r="D184" s="14" t="e">
        <f t="shared" si="74"/>
        <v>#DIV/0!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 t="e">
        <f t="shared" si="36"/>
        <v>#DIV/0!</v>
      </c>
      <c r="D185" s="14" t="e">
        <f t="shared" si="74"/>
        <v>#DIV/0!</v>
      </c>
      <c r="E185" s="52">
        <f t="shared" ref="E185:G185" si="85">E184/E183*10</f>
        <v>20</v>
      </c>
      <c r="F185" s="52"/>
      <c r="G185" s="52">
        <f t="shared" si="85"/>
        <v>13.729372937293729</v>
      </c>
      <c r="H185" s="52"/>
      <c r="I185" s="52">
        <f t="shared" ref="I185:L185" si="86">I184/I183*10</f>
        <v>13.799999999999999</v>
      </c>
      <c r="J185" s="52">
        <f t="shared" si="86"/>
        <v>10.238853503184712</v>
      </c>
      <c r="K185" s="52">
        <f t="shared" si="86"/>
        <v>21.5625</v>
      </c>
      <c r="L185" s="52">
        <f t="shared" si="86"/>
        <v>16.46927374301676</v>
      </c>
      <c r="M185" s="52"/>
      <c r="N185" s="52"/>
      <c r="O185" s="52"/>
      <c r="P185" s="52"/>
      <c r="Q185" s="52"/>
      <c r="R185" s="52">
        <f t="shared" ref="R185" si="87">R184/R183*10</f>
        <v>9.9047619047619051</v>
      </c>
      <c r="S185" s="52"/>
      <c r="T185" s="52">
        <f t="shared" ref="T185:U185" si="88">T184/T183*10</f>
        <v>10</v>
      </c>
      <c r="U185" s="52">
        <f t="shared" si="88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 t="e">
        <f t="shared" si="36"/>
        <v>#DIV/0!</v>
      </c>
      <c r="D186" s="14" t="e">
        <f t="shared" si="74"/>
        <v>#DIV/0!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 t="e">
        <f t="shared" si="36"/>
        <v>#DIV/0!</v>
      </c>
      <c r="D187" s="14" t="e">
        <f t="shared" si="74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 t="e">
        <f t="shared" si="36"/>
        <v>#DIV/0!</v>
      </c>
      <c r="D188" s="14" t="e">
        <f t="shared" si="74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 t="e">
        <f t="shared" si="36"/>
        <v>#DIV/0!</v>
      </c>
      <c r="D189" s="14" t="e">
        <f t="shared" si="74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 t="e">
        <f t="shared" si="36"/>
        <v>#DIV/0!</v>
      </c>
      <c r="D190" s="14" t="e">
        <f t="shared" si="74"/>
        <v>#DIV/0!</v>
      </c>
      <c r="E190" s="54">
        <f t="shared" ref="E190:F190" si="89">E189/E188*10</f>
        <v>10.996852046169989</v>
      </c>
      <c r="F190" s="54">
        <f t="shared" si="89"/>
        <v>10</v>
      </c>
      <c r="G190" s="54"/>
      <c r="H190" s="54">
        <f>H189/H188*10</f>
        <v>10.748663101604279</v>
      </c>
      <c r="I190" s="54">
        <f t="shared" ref="I190:J190" si="90">I189/I188*10</f>
        <v>9.8739495798319332</v>
      </c>
      <c r="J190" s="54">
        <f t="shared" si="90"/>
        <v>16</v>
      </c>
      <c r="K190" s="54"/>
      <c r="L190" s="54"/>
      <c r="M190" s="54"/>
      <c r="N190" s="54"/>
      <c r="O190" s="54"/>
      <c r="P190" s="54">
        <f t="shared" ref="P190:X190" si="91">P189/P188*10</f>
        <v>10.952380952380953</v>
      </c>
      <c r="Q190" s="54">
        <f t="shared" si="91"/>
        <v>7.7245745943806892</v>
      </c>
      <c r="R190" s="54">
        <f t="shared" si="91"/>
        <v>10</v>
      </c>
      <c r="S190" s="54">
        <f t="shared" si="91"/>
        <v>5</v>
      </c>
      <c r="T190" s="54">
        <f t="shared" si="91"/>
        <v>10</v>
      </c>
      <c r="U190" s="54"/>
      <c r="V190" s="54"/>
      <c r="W190" s="54">
        <f t="shared" si="91"/>
        <v>7.2585669781931461</v>
      </c>
      <c r="X190" s="54">
        <f t="shared" si="91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 t="e">
        <f t="shared" ref="C191" si="92">C184/C176*10</f>
        <v>#DIV/0!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ref="C144:C194" si="93">SUM(E192:Y192)</f>
        <v>46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93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93"/>
        <v>57.97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33">
        <v>8.77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 t="e">
        <f>C193/C191</f>
        <v>#DIV/0!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12.602173913043478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50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17.54</v>
      </c>
      <c r="U196" s="103"/>
      <c r="V196" s="103"/>
      <c r="W196" s="103"/>
      <c r="X196" s="103"/>
      <c r="Y196" s="103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74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74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74"/>
        <v>1.1732036905939913</v>
      </c>
      <c r="E199" s="153"/>
      <c r="F199" s="153"/>
      <c r="G199" s="103"/>
      <c r="H199" s="103">
        <f t="shared" ref="H199" si="94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95">O198/O197*10</f>
        <v>5.2</v>
      </c>
      <c r="P199" s="103"/>
      <c r="Q199" s="103"/>
      <c r="R199" s="103">
        <f t="shared" ref="R199:T199" si="96">R198/R197*10</f>
        <v>16.700000000000003</v>
      </c>
      <c r="S199" s="103">
        <f t="shared" si="96"/>
        <v>11.210191082802549</v>
      </c>
      <c r="T199" s="103">
        <f t="shared" si="96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31031</v>
      </c>
      <c r="C200" s="25">
        <f>SUM(E200:Y200)</f>
        <v>40388.1</v>
      </c>
      <c r="D200" s="14">
        <f t="shared" ref="D200" si="97">C200/B200</f>
        <v>1.3015403950887821</v>
      </c>
      <c r="E200" s="89">
        <v>4800</v>
      </c>
      <c r="F200" s="89">
        <v>1750</v>
      </c>
      <c r="G200" s="89">
        <v>2410</v>
      </c>
      <c r="H200" s="89">
        <v>555</v>
      </c>
      <c r="I200" s="89">
        <v>713</v>
      </c>
      <c r="J200" s="89">
        <v>4960</v>
      </c>
      <c r="K200" s="89">
        <v>860</v>
      </c>
      <c r="L200" s="89"/>
      <c r="M200" s="89">
        <v>800</v>
      </c>
      <c r="N200" s="89">
        <v>770</v>
      </c>
      <c r="O200" s="89">
        <v>388</v>
      </c>
      <c r="P200" s="89"/>
      <c r="Q200" s="89">
        <v>5089</v>
      </c>
      <c r="R200" s="89">
        <v>1905</v>
      </c>
      <c r="S200" s="89">
        <v>4739</v>
      </c>
      <c r="T200" s="89">
        <v>633.1</v>
      </c>
      <c r="U200" s="89">
        <v>1590</v>
      </c>
      <c r="V200" s="89">
        <v>1100</v>
      </c>
      <c r="W200" s="89">
        <v>4056</v>
      </c>
      <c r="X200" s="89">
        <v>1900</v>
      </c>
      <c r="Y200" s="89">
        <v>1370</v>
      </c>
    </row>
    <row r="201" spans="1:25" s="44" customFormat="1" ht="30" hidden="1" customHeight="1" x14ac:dyDescent="0.2">
      <c r="A201" s="12" t="s">
        <v>119</v>
      </c>
      <c r="B201" s="79">
        <f>B200/B203</f>
        <v>0.29553333333333331</v>
      </c>
      <c r="C201" s="79">
        <f>C200/C203</f>
        <v>0.3846485714285714</v>
      </c>
      <c r="D201" s="14">
        <f t="shared" ref="D201:D226" si="98">C201/B201</f>
        <v>1.3015403950887821</v>
      </c>
      <c r="E201" s="163">
        <f>E200/E203</f>
        <v>0.64455485430374648</v>
      </c>
      <c r="F201" s="163">
        <f t="shared" ref="F201:Y201" si="99">F200/F203</f>
        <v>0.42829172785119923</v>
      </c>
      <c r="G201" s="163">
        <f t="shared" si="99"/>
        <v>0.43858052775250228</v>
      </c>
      <c r="H201" s="163">
        <f>H200/H203</f>
        <v>8.1617647058823531E-2</v>
      </c>
      <c r="I201" s="163">
        <f t="shared" si="99"/>
        <v>0.21150993770394541</v>
      </c>
      <c r="J201" s="163">
        <f t="shared" si="99"/>
        <v>0.84067796610169487</v>
      </c>
      <c r="K201" s="163">
        <f t="shared" si="99"/>
        <v>0.20004652244708071</v>
      </c>
      <c r="L201" s="163">
        <f t="shared" si="99"/>
        <v>0</v>
      </c>
      <c r="M201" s="163">
        <f t="shared" si="99"/>
        <v>0.17695200176952003</v>
      </c>
      <c r="N201" s="163">
        <f t="shared" si="99"/>
        <v>0.34544638851502918</v>
      </c>
      <c r="O201" s="163">
        <f t="shared" si="99"/>
        <v>0.11411764705882353</v>
      </c>
      <c r="P201" s="163">
        <f t="shared" si="99"/>
        <v>0</v>
      </c>
      <c r="Q201" s="163">
        <f t="shared" si="99"/>
        <v>0.71174825174825174</v>
      </c>
      <c r="R201" s="163">
        <f t="shared" si="99"/>
        <v>0.37287140340575453</v>
      </c>
      <c r="S201" s="163">
        <f t="shared" si="99"/>
        <v>0.61842620383661751</v>
      </c>
      <c r="T201" s="163">
        <f t="shared" si="99"/>
        <v>0.15498164014687882</v>
      </c>
      <c r="U201" s="163">
        <f t="shared" si="99"/>
        <v>0.48284239295475251</v>
      </c>
      <c r="V201" s="163">
        <f t="shared" si="99"/>
        <v>0.5</v>
      </c>
      <c r="W201" s="163">
        <f t="shared" si="99"/>
        <v>0.66491803278688522</v>
      </c>
      <c r="X201" s="163">
        <f t="shared" si="99"/>
        <v>0.27532241704100857</v>
      </c>
      <c r="Y201" s="163">
        <f t="shared" si="99"/>
        <v>0.48120828942746752</v>
      </c>
    </row>
    <row r="202" spans="1:25" s="110" customFormat="1" ht="30" customHeight="1" x14ac:dyDescent="0.2">
      <c r="A202" s="29" t="s">
        <v>120</v>
      </c>
      <c r="B202" s="22"/>
      <c r="C202" s="25">
        <f>SUM(E202:Y202)</f>
        <v>172</v>
      </c>
      <c r="D202" s="14"/>
      <c r="E202" s="9"/>
      <c r="F202" s="9"/>
      <c r="G202" s="9"/>
      <c r="H202" s="9"/>
      <c r="I202" s="9"/>
      <c r="J202" s="9">
        <v>150</v>
      </c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>
        <v>22</v>
      </c>
      <c r="Y202" s="9"/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98"/>
        <v>1</v>
      </c>
      <c r="E203" s="162">
        <v>7447</v>
      </c>
      <c r="F203" s="162">
        <v>4086</v>
      </c>
      <c r="G203" s="162">
        <v>5495</v>
      </c>
      <c r="H203" s="162">
        <v>6800</v>
      </c>
      <c r="I203" s="162">
        <v>3371</v>
      </c>
      <c r="J203" s="162">
        <v>5900</v>
      </c>
      <c r="K203" s="162">
        <v>4299</v>
      </c>
      <c r="L203" s="162">
        <v>5051</v>
      </c>
      <c r="M203" s="162">
        <v>4521</v>
      </c>
      <c r="N203" s="162">
        <v>2229</v>
      </c>
      <c r="O203" s="162">
        <v>3400</v>
      </c>
      <c r="P203" s="162">
        <v>7053</v>
      </c>
      <c r="Q203" s="162">
        <v>7150</v>
      </c>
      <c r="R203" s="162">
        <v>5109</v>
      </c>
      <c r="S203" s="162">
        <v>7663</v>
      </c>
      <c r="T203" s="162">
        <v>4085</v>
      </c>
      <c r="U203" s="162">
        <v>3293</v>
      </c>
      <c r="V203" s="162">
        <v>2200</v>
      </c>
      <c r="W203" s="162">
        <v>6100</v>
      </c>
      <c r="X203" s="162">
        <v>6901</v>
      </c>
      <c r="Y203" s="162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98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98"/>
        <v>0.91988652322903197</v>
      </c>
      <c r="E205" s="15">
        <f t="shared" ref="E205:Y205" si="100">E204/E203</f>
        <v>1.020545185980932</v>
      </c>
      <c r="F205" s="15">
        <f t="shared" si="100"/>
        <v>0.48507097405775818</v>
      </c>
      <c r="G205" s="15">
        <f t="shared" si="100"/>
        <v>0.80746132848043672</v>
      </c>
      <c r="H205" s="15">
        <f t="shared" si="100"/>
        <v>0.70823529411764707</v>
      </c>
      <c r="I205" s="15">
        <f t="shared" si="100"/>
        <v>0.92049836843666566</v>
      </c>
      <c r="J205" s="15">
        <f t="shared" si="100"/>
        <v>1</v>
      </c>
      <c r="K205" s="15">
        <f t="shared" si="100"/>
        <v>0.5664107932077227</v>
      </c>
      <c r="L205" s="15">
        <f t="shared" si="100"/>
        <v>0.5311819441694714</v>
      </c>
      <c r="M205" s="15">
        <f t="shared" si="100"/>
        <v>0.93541251935412517</v>
      </c>
      <c r="N205" s="15">
        <f t="shared" si="100"/>
        <v>0.6543292956482728</v>
      </c>
      <c r="O205" s="15">
        <f t="shared" si="100"/>
        <v>0.625</v>
      </c>
      <c r="P205" s="15">
        <f t="shared" si="100"/>
        <v>0.74223734581029355</v>
      </c>
      <c r="Q205" s="15">
        <f t="shared" si="100"/>
        <v>0.50979020979020984</v>
      </c>
      <c r="R205" s="15">
        <f t="shared" si="100"/>
        <v>1.0005871990604815</v>
      </c>
      <c r="S205" s="15">
        <f t="shared" si="100"/>
        <v>0.89129583713950145</v>
      </c>
      <c r="T205" s="15">
        <f t="shared" si="100"/>
        <v>0.86903304773561807</v>
      </c>
      <c r="U205" s="15">
        <f t="shared" si="100"/>
        <v>0.51412086243546917</v>
      </c>
      <c r="V205" s="15">
        <f t="shared" si="100"/>
        <v>0.51863636363636367</v>
      </c>
      <c r="W205" s="15">
        <f t="shared" si="100"/>
        <v>1.0390163934426229</v>
      </c>
      <c r="X205" s="15">
        <f t="shared" si="100"/>
        <v>0.7958266917837995</v>
      </c>
      <c r="Y205" s="15">
        <f t="shared" si="100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98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98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8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98"/>
        <v>0.95014942984194073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5141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7">
        <v>8681.4500000000007</v>
      </c>
      <c r="Y209" s="154">
        <v>4676</v>
      </c>
    </row>
    <row r="210" spans="1:35" s="56" customFormat="1" ht="30" customHeight="1" outlineLevel="1" x14ac:dyDescent="0.2">
      <c r="A210" s="29" t="s">
        <v>216</v>
      </c>
      <c r="B210" s="25">
        <v>69051</v>
      </c>
      <c r="C210" s="25">
        <f>SUM(E210:Y210)</f>
        <v>82141.100000000006</v>
      </c>
      <c r="D210" s="14">
        <f t="shared" si="98"/>
        <v>1.1895714761553056</v>
      </c>
      <c r="E210" s="33">
        <v>790</v>
      </c>
      <c r="F210" s="33">
        <v>1700</v>
      </c>
      <c r="G210" s="33">
        <v>8395</v>
      </c>
      <c r="H210" s="33">
        <v>5416</v>
      </c>
      <c r="I210" s="33">
        <v>4005</v>
      </c>
      <c r="J210" s="33">
        <v>4281</v>
      </c>
      <c r="K210" s="43">
        <v>3545</v>
      </c>
      <c r="L210" s="33">
        <v>4721</v>
      </c>
      <c r="M210" s="33">
        <v>2354.4</v>
      </c>
      <c r="N210" s="33">
        <v>2754</v>
      </c>
      <c r="O210" s="33">
        <v>2123</v>
      </c>
      <c r="P210" s="33">
        <v>3840</v>
      </c>
      <c r="Q210" s="33">
        <v>5030</v>
      </c>
      <c r="R210" s="33">
        <v>2047</v>
      </c>
      <c r="S210" s="33">
        <v>5239</v>
      </c>
      <c r="T210" s="33">
        <v>4100</v>
      </c>
      <c r="U210" s="33">
        <v>1150</v>
      </c>
      <c r="V210" s="33">
        <v>1221.7</v>
      </c>
      <c r="W210" s="33">
        <v>6792</v>
      </c>
      <c r="X210" s="33">
        <v>8377</v>
      </c>
      <c r="Y210" s="33">
        <v>4260</v>
      </c>
    </row>
    <row r="211" spans="1:35" s="44" customFormat="1" ht="30" customHeight="1" x14ac:dyDescent="0.2">
      <c r="A211" s="10" t="s">
        <v>125</v>
      </c>
      <c r="B211" s="46">
        <v>0.80200000000000005</v>
      </c>
      <c r="C211" s="46">
        <f>C210/C209</f>
        <v>0.95155547000603879</v>
      </c>
      <c r="D211" s="14">
        <f t="shared" si="98"/>
        <v>1.186478142152168</v>
      </c>
      <c r="E211" s="66">
        <f t="shared" ref="E211:Y211" si="101">E210/E209</f>
        <v>0.96708247132416847</v>
      </c>
      <c r="F211" s="66">
        <f t="shared" si="101"/>
        <v>0.90657963502170458</v>
      </c>
      <c r="G211" s="66">
        <f t="shared" si="101"/>
        <v>1.0006675089994517</v>
      </c>
      <c r="H211" s="66">
        <f t="shared" si="101"/>
        <v>0.75149160538365478</v>
      </c>
      <c r="I211" s="66">
        <f t="shared" si="101"/>
        <v>0.86649750673726156</v>
      </c>
      <c r="J211" s="66">
        <f t="shared" si="101"/>
        <v>1</v>
      </c>
      <c r="K211" s="66">
        <f t="shared" si="101"/>
        <v>1.1207714195384129</v>
      </c>
      <c r="L211" s="66">
        <f t="shared" si="101"/>
        <v>1.2653444116858752</v>
      </c>
      <c r="M211" s="66">
        <f t="shared" si="101"/>
        <v>0.94698737028396762</v>
      </c>
      <c r="N211" s="66">
        <f t="shared" si="101"/>
        <v>0.99985477781004939</v>
      </c>
      <c r="O211" s="66">
        <f t="shared" si="101"/>
        <v>0.83007507037847983</v>
      </c>
      <c r="P211" s="66">
        <f t="shared" si="101"/>
        <v>0.98307775018560717</v>
      </c>
      <c r="Q211" s="66">
        <f t="shared" si="101"/>
        <v>0.97840886986967512</v>
      </c>
      <c r="R211" s="66">
        <f t="shared" si="101"/>
        <v>0.77187028657616896</v>
      </c>
      <c r="S211" s="66">
        <f t="shared" si="101"/>
        <v>1.2125069431586744</v>
      </c>
      <c r="T211" s="66">
        <f t="shared" si="101"/>
        <v>0.9397634546621435</v>
      </c>
      <c r="U211" s="66">
        <f t="shared" si="101"/>
        <v>1.2243159799850953</v>
      </c>
      <c r="V211" s="66">
        <f t="shared" si="101"/>
        <v>0.78464996788696217</v>
      </c>
      <c r="W211" s="66">
        <f t="shared" si="101"/>
        <v>0.82800994782269477</v>
      </c>
      <c r="X211" s="66">
        <f t="shared" si="101"/>
        <v>0.96493097351248924</v>
      </c>
      <c r="Y211" s="66">
        <f t="shared" si="101"/>
        <v>0.91103507271171946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8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130</v>
      </c>
      <c r="B216" s="22">
        <v>69054</v>
      </c>
      <c r="C216" s="25">
        <f>SUM(E216:Y216)</f>
        <v>81884</v>
      </c>
      <c r="D216" s="14">
        <f t="shared" si="98"/>
        <v>1.1857966229327772</v>
      </c>
      <c r="E216" s="24">
        <v>2500</v>
      </c>
      <c r="F216" s="24">
        <v>2680</v>
      </c>
      <c r="G216" s="24">
        <v>12487</v>
      </c>
      <c r="H216" s="24">
        <v>5580</v>
      </c>
      <c r="I216" s="24">
        <v>3186</v>
      </c>
      <c r="J216" s="24">
        <v>5210</v>
      </c>
      <c r="K216" s="24">
        <v>2260</v>
      </c>
      <c r="L216" s="24">
        <v>5299</v>
      </c>
      <c r="M216" s="24">
        <v>2217</v>
      </c>
      <c r="N216" s="24">
        <v>3305</v>
      </c>
      <c r="O216" s="24">
        <v>1652</v>
      </c>
      <c r="P216" s="24">
        <v>3630</v>
      </c>
      <c r="Q216" s="24">
        <v>6612</v>
      </c>
      <c r="R216" s="24">
        <v>1586</v>
      </c>
      <c r="S216" s="24">
        <v>2349</v>
      </c>
      <c r="T216" s="24">
        <v>2432</v>
      </c>
      <c r="U216" s="24">
        <v>1950</v>
      </c>
      <c r="V216" s="24">
        <v>707</v>
      </c>
      <c r="W216" s="24">
        <v>5136</v>
      </c>
      <c r="X216" s="24">
        <v>5546</v>
      </c>
      <c r="Y216" s="24">
        <v>5560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8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31074.3</v>
      </c>
      <c r="C218" s="25">
        <f>C216*0.45</f>
        <v>36847.800000000003</v>
      </c>
      <c r="D218" s="14">
        <f t="shared" si="98"/>
        <v>1.1857966229327774</v>
      </c>
      <c r="E218" s="24">
        <f>E216*0.45</f>
        <v>1125</v>
      </c>
      <c r="F218" s="24">
        <f t="shared" ref="F218:X218" si="102">F216*0.45</f>
        <v>1206</v>
      </c>
      <c r="G218" s="24">
        <f t="shared" si="102"/>
        <v>5619.1500000000005</v>
      </c>
      <c r="H218" s="24">
        <f t="shared" si="102"/>
        <v>2511</v>
      </c>
      <c r="I218" s="24">
        <f t="shared" si="102"/>
        <v>1433.7</v>
      </c>
      <c r="J218" s="24">
        <f t="shared" si="102"/>
        <v>2344.5</v>
      </c>
      <c r="K218" s="24">
        <f t="shared" si="102"/>
        <v>1017</v>
      </c>
      <c r="L218" s="24">
        <f t="shared" si="102"/>
        <v>2384.5500000000002</v>
      </c>
      <c r="M218" s="24">
        <f t="shared" si="102"/>
        <v>997.65</v>
      </c>
      <c r="N218" s="24">
        <f t="shared" si="102"/>
        <v>1487.25</v>
      </c>
      <c r="O218" s="24">
        <f t="shared" si="102"/>
        <v>743.4</v>
      </c>
      <c r="P218" s="24">
        <f t="shared" si="102"/>
        <v>1633.5</v>
      </c>
      <c r="Q218" s="24">
        <f t="shared" si="102"/>
        <v>2975.4</v>
      </c>
      <c r="R218" s="24">
        <f t="shared" si="102"/>
        <v>713.7</v>
      </c>
      <c r="S218" s="24">
        <f t="shared" si="102"/>
        <v>1057.05</v>
      </c>
      <c r="T218" s="24">
        <f t="shared" si="102"/>
        <v>1094.4000000000001</v>
      </c>
      <c r="U218" s="24">
        <f t="shared" si="102"/>
        <v>877.5</v>
      </c>
      <c r="V218" s="24">
        <f t="shared" si="102"/>
        <v>318.15000000000003</v>
      </c>
      <c r="W218" s="24">
        <f t="shared" si="102"/>
        <v>2311.2000000000003</v>
      </c>
      <c r="X218" s="24">
        <f t="shared" si="102"/>
        <v>2495.7000000000003</v>
      </c>
      <c r="Y218" s="24">
        <f>Y216*0.45</f>
        <v>2502</v>
      </c>
      <c r="Z218" s="57"/>
    </row>
    <row r="219" spans="1:35" s="44" customFormat="1" ht="30" customHeight="1" collapsed="1" x14ac:dyDescent="0.2">
      <c r="A219" s="12" t="s">
        <v>133</v>
      </c>
      <c r="B219" s="46">
        <v>0.59899999999999998</v>
      </c>
      <c r="C219" s="46">
        <f>C216/C217</f>
        <v>0.77524674471792587</v>
      </c>
      <c r="D219" s="14">
        <f t="shared" si="98"/>
        <v>1.29423496614011</v>
      </c>
      <c r="E219" s="66">
        <f t="shared" ref="E219:Y219" si="103">E216/E217</f>
        <v>0.9840453448094888</v>
      </c>
      <c r="F219" s="66">
        <f t="shared" si="103"/>
        <v>0.8757597542644272</v>
      </c>
      <c r="G219" s="66">
        <f t="shared" si="103"/>
        <v>0.96811562951240049</v>
      </c>
      <c r="H219" s="66">
        <f t="shared" si="103"/>
        <v>0.62</v>
      </c>
      <c r="I219" s="66">
        <f t="shared" si="103"/>
        <v>0.47652659317527762</v>
      </c>
      <c r="J219" s="66">
        <f t="shared" si="103"/>
        <v>1.1349163589153017</v>
      </c>
      <c r="K219" s="66">
        <f t="shared" si="103"/>
        <v>0.39728027471012989</v>
      </c>
      <c r="L219" s="66">
        <f t="shared" si="103"/>
        <v>0.69498849336532342</v>
      </c>
      <c r="M219" s="66">
        <f t="shared" si="103"/>
        <v>0.44211147494849218</v>
      </c>
      <c r="N219" s="66">
        <f t="shared" si="103"/>
        <v>0.79494812271978577</v>
      </c>
      <c r="O219" s="66">
        <f t="shared" si="103"/>
        <v>0.52906392834450389</v>
      </c>
      <c r="P219" s="66">
        <f t="shared" si="103"/>
        <v>0.70404724370352911</v>
      </c>
      <c r="Q219" s="66">
        <f t="shared" si="103"/>
        <v>2.3614285714285712</v>
      </c>
      <c r="R219" s="66">
        <f t="shared" si="103"/>
        <v>0.49548736462093856</v>
      </c>
      <c r="S219" s="66">
        <f t="shared" si="103"/>
        <v>0.48519290669589626</v>
      </c>
      <c r="T219" s="66">
        <f t="shared" si="103"/>
        <v>0.73161340007701192</v>
      </c>
      <c r="U219" s="66">
        <f t="shared" si="103"/>
        <v>0.80913161505436615</v>
      </c>
      <c r="V219" s="66">
        <f t="shared" si="103"/>
        <v>0.6243560684112921</v>
      </c>
      <c r="W219" s="66">
        <f t="shared" si="103"/>
        <v>0.88162592694314756</v>
      </c>
      <c r="X219" s="66">
        <f t="shared" si="103"/>
        <v>1</v>
      </c>
      <c r="Y219" s="66">
        <f t="shared" si="103"/>
        <v>0.79388761115219819</v>
      </c>
    </row>
    <row r="220" spans="1:35" s="112" customFormat="1" ht="30" customHeight="1" outlineLevel="1" x14ac:dyDescent="0.2">
      <c r="A220" s="49" t="s">
        <v>134</v>
      </c>
      <c r="B220" s="22">
        <v>164163</v>
      </c>
      <c r="C220" s="25">
        <f>SUM(E220:Y220)</f>
        <v>252050</v>
      </c>
      <c r="D220" s="14">
        <f t="shared" si="98"/>
        <v>1.5353642416378843</v>
      </c>
      <c r="E220" s="24">
        <v>520</v>
      </c>
      <c r="F220" s="24">
        <v>5000</v>
      </c>
      <c r="G220" s="24">
        <v>24800</v>
      </c>
      <c r="H220" s="24">
        <v>17528</v>
      </c>
      <c r="I220" s="24">
        <v>10126</v>
      </c>
      <c r="J220" s="24">
        <v>9650</v>
      </c>
      <c r="K220" s="24">
        <v>4754</v>
      </c>
      <c r="L220" s="24">
        <v>14716</v>
      </c>
      <c r="M220" s="24">
        <v>8234</v>
      </c>
      <c r="N220" s="24">
        <v>9080</v>
      </c>
      <c r="O220" s="24">
        <v>7540</v>
      </c>
      <c r="P220" s="24">
        <v>20000</v>
      </c>
      <c r="Q220" s="24">
        <v>1908</v>
      </c>
      <c r="R220" s="24">
        <v>3850</v>
      </c>
      <c r="S220" s="24">
        <v>9500</v>
      </c>
      <c r="T220" s="24">
        <v>34413</v>
      </c>
      <c r="U220" s="24">
        <v>3500</v>
      </c>
      <c r="V220" s="24">
        <v>900</v>
      </c>
      <c r="W220" s="24">
        <v>9324</v>
      </c>
      <c r="X220" s="24">
        <v>41647</v>
      </c>
      <c r="Y220" s="24">
        <v>15060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8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49248.9</v>
      </c>
      <c r="C222" s="25">
        <f>C220*0.3</f>
        <v>75615</v>
      </c>
      <c r="D222" s="14">
        <f t="shared" si="98"/>
        <v>1.5353642416378843</v>
      </c>
      <c r="E222" s="24">
        <f>E220*0.3</f>
        <v>156</v>
      </c>
      <c r="F222" s="24">
        <f t="shared" ref="F222:Y222" si="104">F220*0.3</f>
        <v>1500</v>
      </c>
      <c r="G222" s="24">
        <f t="shared" si="104"/>
        <v>7440</v>
      </c>
      <c r="H222" s="24">
        <f t="shared" si="104"/>
        <v>5258.4</v>
      </c>
      <c r="I222" s="24">
        <f t="shared" si="104"/>
        <v>3037.7999999999997</v>
      </c>
      <c r="J222" s="24">
        <f t="shared" si="104"/>
        <v>2895</v>
      </c>
      <c r="K222" s="24">
        <f t="shared" si="104"/>
        <v>1426.2</v>
      </c>
      <c r="L222" s="24">
        <f t="shared" si="104"/>
        <v>4414.8</v>
      </c>
      <c r="M222" s="24">
        <f t="shared" si="104"/>
        <v>2470.1999999999998</v>
      </c>
      <c r="N222" s="24">
        <f t="shared" si="104"/>
        <v>2724</v>
      </c>
      <c r="O222" s="24">
        <f t="shared" si="104"/>
        <v>2262</v>
      </c>
      <c r="P222" s="24">
        <f t="shared" si="104"/>
        <v>6000</v>
      </c>
      <c r="Q222" s="24">
        <f t="shared" si="104"/>
        <v>572.4</v>
      </c>
      <c r="R222" s="24">
        <f t="shared" si="104"/>
        <v>1155</v>
      </c>
      <c r="S222" s="24">
        <f t="shared" si="104"/>
        <v>2850</v>
      </c>
      <c r="T222" s="24">
        <f t="shared" si="104"/>
        <v>10323.9</v>
      </c>
      <c r="U222" s="24">
        <f t="shared" si="104"/>
        <v>1050</v>
      </c>
      <c r="V222" s="24">
        <f t="shared" si="104"/>
        <v>270</v>
      </c>
      <c r="W222" s="24">
        <f t="shared" si="104"/>
        <v>2797.2</v>
      </c>
      <c r="X222" s="24">
        <f t="shared" si="104"/>
        <v>12494.1</v>
      </c>
      <c r="Y222" s="24">
        <f t="shared" si="104"/>
        <v>4518</v>
      </c>
    </row>
    <row r="223" spans="1:35" s="56" customFormat="1" ht="30" customHeight="1" collapsed="1" x14ac:dyDescent="0.2">
      <c r="A223" s="12" t="s">
        <v>133</v>
      </c>
      <c r="B223" s="8">
        <v>0.57399999999999995</v>
      </c>
      <c r="C223" s="8">
        <f>C220/C221</f>
        <v>0.83591464749308519</v>
      </c>
      <c r="D223" s="14">
        <f t="shared" si="98"/>
        <v>1.4562972952841207</v>
      </c>
      <c r="E223" s="161">
        <f t="shared" ref="E223:Y223" si="105">E220/E221</f>
        <v>0.71625344352617082</v>
      </c>
      <c r="F223" s="161">
        <f t="shared" si="105"/>
        <v>0.60510710395740042</v>
      </c>
      <c r="G223" s="161">
        <f t="shared" si="105"/>
        <v>0.92932623847710405</v>
      </c>
      <c r="H223" s="88">
        <f t="shared" si="105"/>
        <v>0.9115872685666736</v>
      </c>
      <c r="I223" s="88">
        <f t="shared" si="105"/>
        <v>1.1132365875109937</v>
      </c>
      <c r="J223" s="88">
        <f t="shared" si="105"/>
        <v>0.80409965836180319</v>
      </c>
      <c r="K223" s="88">
        <f t="shared" si="105"/>
        <v>1.3582857142857143</v>
      </c>
      <c r="L223" s="88">
        <f t="shared" si="105"/>
        <v>0.77800687285223369</v>
      </c>
      <c r="M223" s="88">
        <f t="shared" si="105"/>
        <v>0.59532933265852073</v>
      </c>
      <c r="N223" s="88">
        <f t="shared" si="105"/>
        <v>0.63536491498145686</v>
      </c>
      <c r="O223" s="88">
        <f t="shared" si="105"/>
        <v>0.99656357388316152</v>
      </c>
      <c r="P223" s="88">
        <f t="shared" si="105"/>
        <v>1.3205678441729944</v>
      </c>
      <c r="Q223" s="88">
        <f t="shared" si="105"/>
        <v>0.57993920972644375</v>
      </c>
      <c r="R223" s="88">
        <f t="shared" si="105"/>
        <v>1.02803738317757</v>
      </c>
      <c r="S223" s="88">
        <f t="shared" si="105"/>
        <v>0.90770112746034781</v>
      </c>
      <c r="T223" s="88">
        <f t="shared" si="105"/>
        <v>0.57513161193281526</v>
      </c>
      <c r="U223" s="88">
        <f t="shared" si="105"/>
        <v>0.84725248123940933</v>
      </c>
      <c r="V223" s="88">
        <f t="shared" si="105"/>
        <v>1.5901060070671378</v>
      </c>
      <c r="W223" s="88">
        <f t="shared" si="105"/>
        <v>1.2552504038772214</v>
      </c>
      <c r="X223" s="88">
        <f t="shared" si="105"/>
        <v>0.97728499354687315</v>
      </c>
      <c r="Y223" s="88">
        <f t="shared" si="105"/>
        <v>0.74547074547074543</v>
      </c>
    </row>
    <row r="224" spans="1:35" s="112" customFormat="1" ht="30" customHeight="1" outlineLevel="1" x14ac:dyDescent="0.2">
      <c r="A224" s="49" t="s">
        <v>135</v>
      </c>
      <c r="B224" s="22">
        <v>11372</v>
      </c>
      <c r="C224" s="25">
        <f>SUM(E224:Y224)</f>
        <v>4230</v>
      </c>
      <c r="D224" s="8">
        <f t="shared" si="98"/>
        <v>0.37196623285262048</v>
      </c>
      <c r="E224" s="160"/>
      <c r="F224" s="159"/>
      <c r="G224" s="160"/>
      <c r="H224" s="158">
        <v>1000</v>
      </c>
      <c r="I224" s="158">
        <v>2350</v>
      </c>
      <c r="J224" s="159">
        <v>380</v>
      </c>
      <c r="K224" s="159"/>
      <c r="L224" s="160"/>
      <c r="M224" s="159"/>
      <c r="N224" s="159"/>
      <c r="O224" s="160"/>
      <c r="P224" s="160"/>
      <c r="Q224" s="159"/>
      <c r="R224" s="159"/>
      <c r="S224" s="159">
        <v>500</v>
      </c>
      <c r="T224" s="159"/>
      <c r="U224" s="159"/>
      <c r="V224" s="159"/>
      <c r="W224" s="160"/>
      <c r="X224" s="159"/>
      <c r="Y224" s="160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8"/>
        <v>0.79444607568356329</v>
      </c>
      <c r="E225" s="154"/>
      <c r="F225" s="154">
        <v>9181</v>
      </c>
      <c r="G225" s="154">
        <v>34469</v>
      </c>
      <c r="H225" s="154">
        <v>25100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7195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803.7</v>
      </c>
      <c r="D226" s="8">
        <f t="shared" si="98"/>
        <v>0.94664310954063613</v>
      </c>
      <c r="E226" s="160"/>
      <c r="F226" s="160">
        <f t="shared" ref="F226:Y226" si="106">F224*0.19</f>
        <v>0</v>
      </c>
      <c r="G226" s="160">
        <f t="shared" si="106"/>
        <v>0</v>
      </c>
      <c r="H226" s="160">
        <f t="shared" si="106"/>
        <v>190</v>
      </c>
      <c r="I226" s="160">
        <f t="shared" si="106"/>
        <v>446.5</v>
      </c>
      <c r="J226" s="160">
        <f t="shared" si="106"/>
        <v>72.2</v>
      </c>
      <c r="K226" s="160">
        <f t="shared" si="106"/>
        <v>0</v>
      </c>
      <c r="L226" s="160">
        <f t="shared" si="106"/>
        <v>0</v>
      </c>
      <c r="M226" s="160">
        <f t="shared" si="106"/>
        <v>0</v>
      </c>
      <c r="N226" s="160">
        <f t="shared" si="106"/>
        <v>0</v>
      </c>
      <c r="O226" s="160">
        <f t="shared" si="106"/>
        <v>0</v>
      </c>
      <c r="P226" s="160">
        <f t="shared" si="106"/>
        <v>0</v>
      </c>
      <c r="Q226" s="160">
        <f t="shared" si="106"/>
        <v>0</v>
      </c>
      <c r="R226" s="160">
        <f t="shared" si="106"/>
        <v>0</v>
      </c>
      <c r="S226" s="160">
        <f t="shared" si="106"/>
        <v>95</v>
      </c>
      <c r="T226" s="160">
        <f t="shared" si="106"/>
        <v>0</v>
      </c>
      <c r="U226" s="160">
        <f t="shared" si="106"/>
        <v>0</v>
      </c>
      <c r="V226" s="160"/>
      <c r="W226" s="160">
        <f t="shared" si="106"/>
        <v>0</v>
      </c>
      <c r="X226" s="160">
        <f t="shared" si="106"/>
        <v>0</v>
      </c>
      <c r="Y226" s="160">
        <f t="shared" si="106"/>
        <v>0</v>
      </c>
    </row>
    <row r="227" spans="1:25" s="56" customFormat="1" ht="30" customHeight="1" collapsed="1" x14ac:dyDescent="0.2">
      <c r="A227" s="12" t="s">
        <v>137</v>
      </c>
      <c r="B227" s="8">
        <v>4.2999999999999997E-2</v>
      </c>
      <c r="C227" s="8">
        <f>C224/C225</f>
        <v>1.5791772598474581E-2</v>
      </c>
      <c r="D227" s="8">
        <f>C227/B227</f>
        <v>0.36725052554592053</v>
      </c>
      <c r="E227" s="161"/>
      <c r="F227" s="161"/>
      <c r="G227" s="161"/>
      <c r="H227" s="161">
        <f>H224/H225</f>
        <v>3.9840637450199202E-2</v>
      </c>
      <c r="I227" s="161">
        <f t="shared" ref="I227:S227" si="107">I224/I225</f>
        <v>0.3358582249535515</v>
      </c>
      <c r="J227" s="161">
        <f t="shared" si="107"/>
        <v>0.28963414634146339</v>
      </c>
      <c r="K227" s="161"/>
      <c r="L227" s="161"/>
      <c r="M227" s="161"/>
      <c r="N227" s="161"/>
      <c r="O227" s="161"/>
      <c r="P227" s="161"/>
      <c r="Q227" s="161"/>
      <c r="R227" s="161"/>
      <c r="S227" s="161">
        <f t="shared" si="107"/>
        <v>8.2617316589557177E-2</v>
      </c>
      <c r="T227" s="161"/>
      <c r="U227" s="161"/>
      <c r="V227" s="161"/>
      <c r="W227" s="161"/>
      <c r="X227" s="161"/>
      <c r="Y227" s="161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08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8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8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113274.90000000001</v>
      </c>
      <c r="D233" s="8">
        <f t="shared" si="108"/>
        <v>1.6085614882135759</v>
      </c>
      <c r="E233" s="160">
        <f>E231+E229+E226+E222+E218</f>
        <v>1281</v>
      </c>
      <c r="F233" s="160">
        <f>F231+F229+F226+F222+F218</f>
        <v>2706</v>
      </c>
      <c r="G233" s="160">
        <f t="shared" ref="G233:Y233" si="109">G231+G229+G226+G222+G218</f>
        <v>13059.150000000001</v>
      </c>
      <c r="H233" s="160">
        <f>H231+H229+H226+H222+H218</f>
        <v>7959.4</v>
      </c>
      <c r="I233" s="160">
        <f t="shared" si="109"/>
        <v>4918</v>
      </c>
      <c r="J233" s="160">
        <f t="shared" si="109"/>
        <v>5311.7</v>
      </c>
      <c r="K233" s="160">
        <f t="shared" si="109"/>
        <v>2443.1999999999998</v>
      </c>
      <c r="L233" s="160">
        <f t="shared" si="109"/>
        <v>6799.35</v>
      </c>
      <c r="M233" s="160">
        <f t="shared" si="109"/>
        <v>3467.85</v>
      </c>
      <c r="N233" s="160">
        <f t="shared" si="109"/>
        <v>4211.25</v>
      </c>
      <c r="O233" s="160">
        <f>O231+O229+O226+O222+O218</f>
        <v>3005.4</v>
      </c>
      <c r="P233" s="157">
        <f t="shared" si="109"/>
        <v>7641.9</v>
      </c>
      <c r="Q233" s="160">
        <f t="shared" si="109"/>
        <v>3547.8</v>
      </c>
      <c r="R233" s="160">
        <f t="shared" si="109"/>
        <v>1868.7</v>
      </c>
      <c r="S233" s="160">
        <f t="shared" si="109"/>
        <v>4002.05</v>
      </c>
      <c r="T233" s="160">
        <f t="shared" si="109"/>
        <v>11418.3</v>
      </c>
      <c r="U233" s="160">
        <f t="shared" si="109"/>
        <v>1927.5</v>
      </c>
      <c r="V233" s="160">
        <f t="shared" si="109"/>
        <v>588.15000000000009</v>
      </c>
      <c r="W233" s="160">
        <f t="shared" si="109"/>
        <v>5108.3999999999996</v>
      </c>
      <c r="X233" s="160">
        <f t="shared" si="109"/>
        <v>14989.800000000001</v>
      </c>
      <c r="Y233" s="160">
        <f t="shared" si="109"/>
        <v>7020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155</v>
      </c>
      <c r="B235" s="47">
        <v>11.7</v>
      </c>
      <c r="C235" s="47">
        <f>C233/C234*10</f>
        <v>15.377239900086884</v>
      </c>
      <c r="D235" s="8">
        <f>C235/B235</f>
        <v>1.3142940085544346</v>
      </c>
      <c r="E235" s="156">
        <f>E233/E234*10</f>
        <v>18.824393828067599</v>
      </c>
      <c r="F235" s="156">
        <f>F233/F234*10</f>
        <v>12.772585669781932</v>
      </c>
      <c r="G235" s="156">
        <f t="shared" ref="G235:X235" si="110">G233/G234*10</f>
        <v>20.226987593513314</v>
      </c>
      <c r="H235" s="156">
        <f>H233/H234*10</f>
        <v>10.817929759704249</v>
      </c>
      <c r="I235" s="156">
        <f t="shared" si="110"/>
        <v>18.485941963614493</v>
      </c>
      <c r="J235" s="156">
        <f t="shared" si="110"/>
        <v>18.898811641642354</v>
      </c>
      <c r="K235" s="156">
        <f>K233/K234*10</f>
        <v>19.508144362823376</v>
      </c>
      <c r="L235" s="156">
        <f>L233/L234*10</f>
        <v>10.820098663271802</v>
      </c>
      <c r="M235" s="156">
        <f>M233/M234*10</f>
        <v>11.290779449111154</v>
      </c>
      <c r="N235" s="156">
        <f t="shared" si="110"/>
        <v>14.045927556533922</v>
      </c>
      <c r="O235" s="156">
        <f>O233/O234*10</f>
        <v>15.014988009592328</v>
      </c>
      <c r="P235" s="156">
        <f t="shared" si="110"/>
        <v>20.552686783927708</v>
      </c>
      <c r="Q235" s="156">
        <f t="shared" si="110"/>
        <v>16.763371763371765</v>
      </c>
      <c r="R235" s="156">
        <f t="shared" si="110"/>
        <v>12.973479589003054</v>
      </c>
      <c r="S235" s="156">
        <f t="shared" si="110"/>
        <v>18.737066342057211</v>
      </c>
      <c r="T235" s="156">
        <f t="shared" si="110"/>
        <v>12.022300370619945</v>
      </c>
      <c r="U235" s="156">
        <f t="shared" si="110"/>
        <v>14.307452494061756</v>
      </c>
      <c r="V235" s="156">
        <f t="shared" si="110"/>
        <v>19.910291130670281</v>
      </c>
      <c r="W235" s="156">
        <f t="shared" si="110"/>
        <v>23.383685800604226</v>
      </c>
      <c r="X235" s="156">
        <f t="shared" si="110"/>
        <v>18.816042176614577</v>
      </c>
      <c r="Y235" s="156">
        <f>Y233/Y234*10</f>
        <v>13.320177602368034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81"/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181"/>
      <c r="X245" s="181"/>
      <c r="Y245" s="181"/>
    </row>
    <row r="246" spans="1:25" ht="20.25" hidden="1" customHeight="1" x14ac:dyDescent="0.25">
      <c r="A246" s="179"/>
      <c r="B246" s="180"/>
      <c r="C246" s="180"/>
      <c r="D246" s="180"/>
      <c r="E246" s="180"/>
      <c r="F246" s="180"/>
      <c r="G246" s="180"/>
      <c r="H246" s="180"/>
      <c r="I246" s="180"/>
      <c r="J246" s="180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162</v>
      </c>
      <c r="S261" s="90" t="s">
        <v>165</v>
      </c>
      <c r="U261" s="90" t="s">
        <v>163</v>
      </c>
      <c r="X261" s="90" t="s">
        <v>164</v>
      </c>
      <c r="Y261" s="90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2023-07-17T08:27:53Z</cp:lastPrinted>
  <dcterms:created xsi:type="dcterms:W3CDTF">2017-06-08T05:54:08Z</dcterms:created>
  <dcterms:modified xsi:type="dcterms:W3CDTF">2023-07-19T12:25:12Z</dcterms:modified>
</cp:coreProperties>
</file>