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435" windowWidth="18960" windowHeight="11535"/>
  </bookViews>
  <sheets>
    <sheet name="Отчет по закупкам " sheetId="1" r:id="rId1"/>
    <sheet name="Сведения о конкурентных процеда" sheetId="2" r:id="rId2"/>
    <sheet name="СМП СОНКО" sheetId="4" r:id="rId3"/>
  </sheets>
  <definedNames>
    <definedName name="_xlnm.Print_Area" localSheetId="0">'Отчет по закупкам '!$A$1:$M$68</definedName>
    <definedName name="_xlnm.Print_Area" localSheetId="1">'Сведения о конкурентных процеда'!$A$1:$J$84</definedName>
    <definedName name="_xlnm.Print_Area" localSheetId="2">'СМП СОНКО'!$A$1:$G$12</definedName>
  </definedNames>
  <calcPr calcId="145621"/>
</workbook>
</file>

<file path=xl/calcChain.xml><?xml version="1.0" encoding="utf-8"?>
<calcChain xmlns="http://schemas.openxmlformats.org/spreadsheetml/2006/main">
  <c r="G8" i="4" l="1"/>
  <c r="D8" i="4"/>
  <c r="D61" i="1" l="1"/>
  <c r="D60" i="1"/>
  <c r="H55" i="2" l="1"/>
  <c r="H57" i="2"/>
  <c r="H29" i="2"/>
  <c r="G56" i="2"/>
  <c r="H56" i="2" s="1"/>
  <c r="G55" i="2"/>
  <c r="G54" i="2"/>
  <c r="H54" i="2" s="1"/>
  <c r="G53" i="2"/>
  <c r="H53" i="2" s="1"/>
  <c r="G57" i="2"/>
  <c r="I58" i="2" l="1"/>
  <c r="F58" i="2"/>
  <c r="E58" i="2"/>
  <c r="G52" i="2"/>
  <c r="H52" i="2" s="1"/>
  <c r="E73" i="2" l="1"/>
  <c r="D18" i="1"/>
  <c r="E72" i="2"/>
  <c r="I63" i="2"/>
  <c r="I73" i="2" s="1"/>
  <c r="F63" i="2"/>
  <c r="F73" i="2" s="1"/>
  <c r="E63" i="2"/>
  <c r="G61" i="2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58" i="2" l="1"/>
  <c r="H58" i="2" s="1"/>
  <c r="H18" i="2"/>
  <c r="G63" i="2"/>
  <c r="H63" i="2" s="1"/>
  <c r="D42" i="1"/>
  <c r="G73" i="2" l="1"/>
  <c r="H73" i="2" s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38" i="1"/>
  <c r="D39" i="1"/>
  <c r="D40" i="1"/>
  <c r="D37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B7" i="4" l="1"/>
  <c r="C7" i="4" s="1"/>
  <c r="D7" i="4" s="1"/>
  <c r="E7" i="4" s="1"/>
  <c r="F7" i="4" s="1"/>
  <c r="G7" i="4" s="1"/>
</calcChain>
</file>

<file path=xl/sharedStrings.xml><?xml version="1.0" encoding="utf-8"?>
<sst xmlns="http://schemas.openxmlformats.org/spreadsheetml/2006/main" count="438" uniqueCount="224">
  <si>
    <t>Наименование показателей</t>
  </si>
  <si>
    <t>Код строки</t>
  </si>
  <si>
    <t>Закупки всего</t>
  </si>
  <si>
    <t>В том числе</t>
  </si>
  <si>
    <t>Закупки у единственного поставщика (подрядчика, исполнителя)</t>
  </si>
  <si>
    <t>Электронный аукцион</t>
  </si>
  <si>
    <t>без проведения конкурентных способов определения поставщиков (подрядчиков, исполнителей)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</si>
  <si>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</si>
  <si>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</si>
  <si>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</si>
  <si>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</si>
  <si>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</si>
  <si>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</si>
  <si>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</si>
  <si>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</si>
  <si>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</si>
  <si>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</si>
  <si>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</si>
  <si>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</si>
  <si>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</si>
  <si>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</si>
  <si>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</si>
  <si>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</si>
  <si>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</si>
  <si>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</si>
  <si>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</si>
  <si>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</si>
  <si>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</si>
  <si>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</si>
  <si>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</si>
  <si>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</si>
  <si>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</si>
  <si>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</si>
  <si>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</si>
  <si>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</si>
  <si>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</si>
  <si>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</si>
  <si>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</si>
  <si>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</si>
  <si>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</si>
  <si>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</si>
  <si>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</si>
  <si>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(должность)</t>
  </si>
  <si>
    <t>(Ф.И.О.)</t>
  </si>
  <si>
    <t>(номер контактного телефона)</t>
  </si>
  <si>
    <t>(дата составления документа)</t>
  </si>
  <si>
    <t>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исполнителя)</t>
  </si>
  <si>
    <t>2. Количественные характеристики участников закупки товаров, работ, услуг для обеспечения государственных или муниципальных нужд</t>
  </si>
  <si>
    <t>3. Стоимостные характеристики способов определения поставщиков (подрядчиков, исполнителей), закупок у единственного поставщика (подрядчика, исполнителя), тысяча рублей</t>
  </si>
  <si>
    <t>открытые (+повторные)</t>
  </si>
  <si>
    <t>открытые с ограниченным участием  (+повторные)</t>
  </si>
  <si>
    <t>открытые двухэтапные  (+повторные)</t>
  </si>
  <si>
    <t>Конкурентные способы определения поставщиков  (подрядчиков, исполнителей)</t>
  </si>
  <si>
    <t>Конкурсы в электронной форме</t>
  </si>
  <si>
    <t>Запрос котировок в электронной форме</t>
  </si>
  <si>
    <t>Запрос предложений в электронной форме</t>
  </si>
  <si>
    <t>ФОРМА</t>
  </si>
  <si>
    <t xml:space="preserve">Сведения </t>
  </si>
  <si>
    <t>об эффективности проведенных конкурентных процедур закупок</t>
  </si>
  <si>
    <t>и количестве поданных заявок для участия в них</t>
  </si>
  <si>
    <t>Наименование</t>
  </si>
  <si>
    <t>государственного органа Чувашской Республики, органа управления ТФОМС Чувашской Республики, представляющего отчет</t>
  </si>
  <si>
    <t>Отчетный период</t>
  </si>
  <si>
    <t>(тыс. рублей)</t>
  </si>
  <si>
    <t>№ п/п</t>
  </si>
  <si>
    <t>Предмет закупки</t>
  </si>
  <si>
    <t>Дата закупки</t>
  </si>
  <si>
    <t xml:space="preserve">Способ закупки
(с указанием для СМП, СОНКО) </t>
  </si>
  <si>
    <t>Начальная (максимальная) цена контракта, тыс. руб.</t>
  </si>
  <si>
    <t>Стоимость заключенного контракта, тыс. руб.</t>
  </si>
  <si>
    <t>Бюджетная эффективность</t>
  </si>
  <si>
    <t>Количество заявок, поданных участниками закупки, шт.</t>
  </si>
  <si>
    <t>состоялся/не состоялся</t>
  </si>
  <si>
    <t xml:space="preserve">абсолютная, тыс. руб. </t>
  </si>
  <si>
    <t>1. Сведения об осуществленных закупках товаров, работ, услуг для обеспечения нужд Чувашской Республики</t>
  </si>
  <si>
    <t>(за исключением сведений о проведенных совместных торгах)</t>
  </si>
  <si>
    <t>Итого по разделу 1</t>
  </si>
  <si>
    <t>2. Сведения об осуществленных закупках товаров, работ, услуг для обеспечения нужд Чувашской Республики</t>
  </si>
  <si>
    <t>путем проведения совместных торгов</t>
  </si>
  <si>
    <t>Итого по разделу 2</t>
  </si>
  <si>
    <t>3. Сведения об осуществленных закупках товаров, работ, услуг для обеспечения нужд Чувашской Республики,</t>
  </si>
  <si>
    <t>которые не привели к заключению контракта</t>
  </si>
  <si>
    <t>х</t>
  </si>
  <si>
    <t>Итого по разделу 3</t>
  </si>
  <si>
    <t>Должностное лицо,  ответственное за  составление отчета</t>
  </si>
  <si>
    <t>относительная, %</t>
  </si>
  <si>
    <t>ВСЕГО:</t>
  </si>
  <si>
    <t xml:space="preserve">Дата составления отчета </t>
  </si>
  <si>
    <t xml:space="preserve"> ответственное за  составление отчета</t>
  </si>
  <si>
    <t>Ф.И.О.</t>
  </si>
  <si>
    <t>должность</t>
  </si>
  <si>
    <t>Закупки у СМП, СОНКО</t>
  </si>
  <si>
    <t>по данным заказчиков</t>
  </si>
  <si>
    <t xml:space="preserve">  № п/п</t>
  </si>
  <si>
    <t>Заказчик</t>
  </si>
  <si>
    <t xml:space="preserve">Совокупный годовой объем закупок, за исключением объема закупок, сведения о которых составляют государственную тайну (тыс. рублей)
</t>
  </si>
  <si>
    <t xml:space="preserve">Совокупный годовой объем закупок, рассчитанный за вычетом закупок, предусмотренных частью 1.1 статьи 30 Федерального закона от 05.04.2013 №44-ФЗ
</t>
  </si>
  <si>
    <t xml:space="preserve">Объем закупок в отчетном году, осуществленных по результатам определения поставщиков (подрядчиков, исполнителей), проведенного в соответствии с требованиями пункта 1 части 1 статьи 30 Федерального закона (тыс. рублей)
</t>
  </si>
  <si>
    <t xml:space="preserve">Объем привлечения в отчетном году субподрядчиков и соисполнителей из числа субъектов малого предпринимательства и социально ориентированных некоммерческих организаций к исполнению контрактов, заключенных по результатам определений поставщиков (подрядчиков, исполнителей), в извещениях об осуществлении которых было установлено требование к поставщику (подрядчику, исполнителю), не являющемуся субъектом малого предпринимательства или социально ориентированной некоммерческой организацией, о привлечении к исполнению контракта субподрядчиков (соисполнителей) из числа субъектов малого предпринимательства и социально ориентированных некоммерческих организаций (тыс. рублей)
</t>
  </si>
  <si>
    <t>Доля закупок, которые заказчик осуществил у субъектов малого предпринимательства и социально ориентированных некоммерческих организаций в отчетном году, в совокупном годовом объеме закупок, рассчитанном за вычетом закупок, предусмотренных частью 1.1 статьи 30 Федерального закона от 05.04.2013 №44-ФЗ (процентов)
(п.5+п.6)/п.4*100</t>
  </si>
  <si>
    <t>за 2020 г.</t>
  </si>
  <si>
    <t>об определении поставщиков (подрядчиков, исполнителей)</t>
  </si>
  <si>
    <t>Должностное лицо, ответственное за предоставлении отчета</t>
  </si>
  <si>
    <t>1.17.</t>
  </si>
  <si>
    <t>2.4.</t>
  </si>
  <si>
    <t>Количество заключенных контрактов и договоров</t>
  </si>
  <si>
    <t>Внесено изменений в контракты, договоры</t>
  </si>
  <si>
    <t xml:space="preserve"> Расторгнуто контрактов</t>
  </si>
  <si>
    <t>Общее количество поданных заявок</t>
  </si>
  <si>
    <t>Из строки 2.1. - не допущено заявок к участию в определении поставщиков (подрядчиков, исполнителей)</t>
  </si>
  <si>
    <t xml:space="preserve"> Количество обжалований по осуществлению закупок</t>
  </si>
  <si>
    <t>Суммарная начальная цена завершенных закупочных процедур</t>
  </si>
  <si>
    <t>Общая стоимость заключенных контрактов и договоров</t>
  </si>
  <si>
    <t>Сумма изменения стоимости заключенных контрактов</t>
  </si>
  <si>
    <t xml:space="preserve"> Общая стоимость расторгнутых контрактов</t>
  </si>
  <si>
    <t xml:space="preserve"> Из сторки 2.1. количество заявок, поданных для участия субъектами малого предпринимательства, социально ориентированными некоммерческими организациями</t>
  </si>
  <si>
    <t xml:space="preserve">Из строки 1.2. - количество несостоявшихся способов определения поставщиков (подрядчиков, исполнителей), если только 1 заявка признана соответствующей </t>
  </si>
  <si>
    <t>3.17.</t>
  </si>
  <si>
    <t>Форма №1</t>
  </si>
  <si>
    <t xml:space="preserve">Форма № 2 </t>
  </si>
  <si>
    <t>Форма №3</t>
  </si>
  <si>
    <t>Всего проведено способов определения поставщиков (подрядчиков, исполнителей) и закупок у единственного поставщика (подрядчика, исполнителя)</t>
  </si>
  <si>
    <t xml:space="preserve">Из строки 1.1. - количество несостоявшихся способов определения поставщиков (подрядчиков, исполнителей) </t>
  </si>
  <si>
    <t xml:space="preserve"> Из строки 1.2. - количество несостоявшихся способов определения поставщиков (подрядчиков, исполнителей), если подана только 1 заявка</t>
  </si>
  <si>
    <t>Из строки 1.2. - количество несостоявшихся способов  определения поставщиков (подрядчиков, исполнителей), которые не привели к заключению контрактов</t>
  </si>
  <si>
    <t>Из строки 1.5. - количество несостоявшихся способов  определения поставщиков (подрядчиков, исполнителей), которые не привели к заключению контрактов, если не подано ни одной заявки</t>
  </si>
  <si>
    <t xml:space="preserve">Из строки 1.5. - количество несостоявшихся способов  определения поставщиков (подрядчиков, исполнителей), которые не привели к заключению контрактов, если все поданные заявки отклонены </t>
  </si>
  <si>
    <t>Из строки 1.1.  проведено способов определения поставщиков (подрядчиков, исполнителей) и закупок у единственного поставщика (подрядчика, исполнителя) с субъектами малого предпринимательства, социально ориентированными некоммерческими организациями</t>
  </si>
  <si>
    <t>Всего завершено способов определения поставщиков (подрядчиков, исполнителей) и закупок у единственного поставщика (подрядчика, исполнителя)</t>
  </si>
  <si>
    <t>Всего отменено способов определения поставщиков (подрядчиков, исполнителей) и закупок у единственного поставщика (подрядчика, исполнителя)</t>
  </si>
  <si>
    <t>Суммарная начальная цена контрактов и договоров при объявлении закупочных процедур</t>
  </si>
  <si>
    <r>
      <t xml:space="preserve">Из строки 3.1. - суммарная начальная цена контрактов </t>
    </r>
    <r>
      <rPr>
        <b/>
        <sz val="10"/>
        <color rgb="FF000000"/>
        <rFont val="Times New Roman"/>
        <family val="1"/>
        <charset val="204"/>
      </rPr>
      <t xml:space="preserve">несостоявшихся </t>
    </r>
    <r>
      <rPr>
        <sz val="10"/>
        <color rgb="FF000000"/>
        <rFont val="Times New Roman"/>
        <family val="1"/>
        <charset val="204"/>
      </rPr>
      <t xml:space="preserve">конкурсов, аукционов, запросов котировок, запросов предложений </t>
    </r>
  </si>
  <si>
    <t>Из строки 3.2. - суммарная начальная цена контрактов несостоявшихся конкурсов, аукционов, запросов котировок, запросов предложений, если подана только 1 заявка</t>
  </si>
  <si>
    <t xml:space="preserve">Из строки 3.2. - суммарная начальная цена контрактов несостоявшихся конкурсов, аукционов, запросов котировок, запросов предложений, если только 1 заявка признана соответствующей </t>
  </si>
  <si>
    <t>Из строки 3.2.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</t>
  </si>
  <si>
    <t>Из строки 3.5.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если не подано ни одной заявки</t>
  </si>
  <si>
    <r>
      <t>Из строки 3.5. -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 xml:space="preserve">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если все поданные заявки отклонены </t>
    </r>
  </si>
  <si>
    <t>Суммарная начальная цена контрактов и договоров отмененных закупочных процедур</t>
  </si>
  <si>
    <t>Из строки 1.5. - количество несостоявшихся способов  определения поставщиков (подрядчиков, исполнителей), которые не привели к заключению контрактов, из-за отказа от заключения контракта</t>
  </si>
  <si>
    <t>Закупки малого объема</t>
  </si>
  <si>
    <t>всего</t>
  </si>
  <si>
    <t>в том числе в электорнной форме</t>
  </si>
  <si>
    <t>1.18.</t>
  </si>
  <si>
    <t>1.19.</t>
  </si>
  <si>
    <t>1.20.</t>
  </si>
  <si>
    <t>Из строки 3.5. - суммарная начальная цена контрактов несостоявшихся конкурсов, аукционов, запросов котировок, запросов предложений, которые не привели к заключению контрактов, из-за отказа от заключения контракта</t>
  </si>
  <si>
    <t>3.18.</t>
  </si>
  <si>
    <t>3.19.</t>
  </si>
  <si>
    <t>3.20.</t>
  </si>
  <si>
    <t>Из строки 1.14. - количество заключенных контрактов по результатам несостоявшихся способов определения поставщиков (подрядчиков, исполнителей), если подана только 1 заявка</t>
  </si>
  <si>
    <t xml:space="preserve">Из строки 1.14. - количество заключенных контрактов по результатам несостоявшихся способов определения поставщиков (подрядчиков, исполнителей), если только 1 заявка признана соответствующей </t>
  </si>
  <si>
    <t>Из строки 1.13.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</si>
  <si>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1.13. - количество заключенных контрактов с субъектами малого предпринимательства, социально ориентированными некоммерческими организациями</t>
  </si>
  <si>
    <t>Из строки 1.13. - количество заключенных контрактов через уполномоченных органов/ уполномоченных учреждений на которых возложены полномочия на определение поставщиков (подрядчиков, исполнителей)</t>
  </si>
  <si>
    <t>Из строки 3.1. Суммарная начальная цена контрактов и договоров по процедурам, проведенным для субъектов малого предпринимательства, социально ориентированных некоммерческих организаций</t>
  </si>
  <si>
    <t>Из строки 3.1. Суммарная начальная цена контрактов и договоров по процедурам, проведенным  уполномоченным орангом\уполномоченным учреждением, на которых возложены полномочия на определение поставщиков (подрядчиков, исполнителей)</t>
  </si>
  <si>
    <t>Из строки 3.14. - общая стоимость заключенных контрактов и договоров по результатам несостоявшихся конкурсов, аукционов, запросов котировок, запросов предложений, если подана только 1 заявка</t>
  </si>
  <si>
    <t xml:space="preserve">Из строки 3.14. - общая стоимость заключенных контрактов и договоров по результатам несостоявшихся конкурсов, аукционов, запросов котировок, запросов предложений, если только 1 заявка признана соответствующей </t>
  </si>
  <si>
    <t>Из строки 3.13. - общая стоимость заключенных контрактов с субъектами малого предпринимательства, социально ориентированными некоммерческими организациями</t>
  </si>
  <si>
    <t>Из строки 3.13. - общая стоимость заключенных контрактов через уполномоченных органов\уполномоченных учреждений на которых возложены полномочия на определение поставщиков (подрядчиков, исполнителей)</t>
  </si>
  <si>
    <t>Из строки 3.13. - общая стоимость заключенных контрактов и договоров по результатам несостоявшихся конкурсов, аукционов, запросов котировок, запросов предложений</t>
  </si>
  <si>
    <t>Из строки 1.1.  проведено способов определения поставщиков (подрядчиков, исполнителей)  уполномоченым органом/уполномоченным учреждением на которых возложены полномочия на определение поставщиков (подрядчиков, исполнителей)</t>
  </si>
  <si>
    <t>для обеспечения нужд Чувашской Республики и муниципальных нужд</t>
  </si>
  <si>
    <t>Бензин автомобильный АИ-95 экологического класса не ниже К5 (розничная реализация); Бензин автомобильный АИ-92 экологического класса не ниже К5 (розничная реализация)</t>
  </si>
  <si>
    <t xml:space="preserve">открытый аукцион в электронной форме  </t>
  </si>
  <si>
    <t>Замена окон в здании администрации Шумерлинского района Чувашской Республики</t>
  </si>
  <si>
    <t xml:space="preserve">открытый аукцион в электронной форме среди субъектов малого предпринимательства, социально ориентированных некоммерческих организаций </t>
  </si>
  <si>
    <t>капитальный ремонт здания МАOУ "Ходарская СОШ им. И.Н. Ульянова" по адресу: Чувашская Республика, Шумерлинский район,  с. Ходары, ул. Ленина, д. 101</t>
  </si>
  <si>
    <t>ремонт здания Ходарского сельского Дома культуры муниципального бюджетного учреждения «Информационно-ресурсный центр культуры Шумерлинского района» (Чувашская Республика, Шумерлинский район, село Ходары, улица Садовая, дом 16)</t>
  </si>
  <si>
    <t>текущий ремонт помещений Межпоселенческой библиотеки МБУ "ЦСБА Шумерлинского района", расположенной по адресу: Чувашская Республика, г.Шумерля, ул.Чайковского, д.1</t>
  </si>
  <si>
    <t>проведение паспортизации и диагностики мостовых сооружений в Шумерлинском районе Чувашской Республики</t>
  </si>
  <si>
    <t>сост.</t>
  </si>
  <si>
    <t>Шумерлинский район</t>
  </si>
  <si>
    <t>Контактный тел.: 8(83536)2-16-41</t>
  </si>
  <si>
    <t>E-mail: shumekonom04@cap.ru</t>
  </si>
  <si>
    <r>
      <t>Наименование  организации: __________________________________________________</t>
    </r>
    <r>
      <rPr>
        <u/>
        <sz val="10"/>
        <color rgb="FF000000"/>
        <rFont val="Times New Roman"/>
        <family val="1"/>
        <charset val="204"/>
      </rPr>
      <t>Шумерлинский район_</t>
    </r>
    <r>
      <rPr>
        <sz val="10"/>
        <color rgb="FF000000"/>
        <rFont val="Times New Roman"/>
        <family val="1"/>
        <charset val="204"/>
      </rPr>
      <t xml:space="preserve">_____________________________________         </t>
    </r>
  </si>
  <si>
    <t>______________Главный специалист по закупкам___________</t>
  </si>
  <si>
    <r>
      <t>______________</t>
    </r>
    <r>
      <rPr>
        <u/>
        <sz val="10"/>
        <color theme="1"/>
        <rFont val="Calibri"/>
        <family val="2"/>
        <charset val="204"/>
        <scheme val="minor"/>
      </rPr>
      <t>8 (83536)2-16-41</t>
    </r>
    <r>
      <rPr>
        <sz val="10"/>
        <color theme="1"/>
        <rFont val="Calibri"/>
        <family val="2"/>
        <charset val="204"/>
        <scheme val="minor"/>
      </rPr>
      <t>_______________</t>
    </r>
  </si>
  <si>
    <t>ремонт автомобильных дорог  по улице Заречная в деревне Верхняя Кумашка и улице Первомайская в селе Нижняя Кумашка Нижнекумашкинского сельского поселения Шумерлинского района Чувашской Республики</t>
  </si>
  <si>
    <t>ремонт  дороги  по улице Сосновая в деревне Шумерля Шумерлинского сельского поселения Шумерлинского района Чувашской Республики</t>
  </si>
  <si>
    <t>ремонт автомобильной дороги  "Чебоксары-Сурское - с. Б. Алгаши" в Шумерлинском районе Чувашской Республики</t>
  </si>
  <si>
    <t>ремонт автомобильных дорог  по улице Советская в деревне Егоркино и  в деревне Пояндайкино (от существующей дороги в деревне Пояндайкино - гараж СХПК "Новая жизнь" до улицы Колхозная) Егоркинского сельского поселения Шумерлинского района Чувашской Республики</t>
  </si>
  <si>
    <t xml:space="preserve">Ремонт грунтовой дороги  по ул. Лесная в пос. Кабаново Большеалгашинского сельского поселения Шумерлинского района Чувашской Республики </t>
  </si>
  <si>
    <t>Ремонт грунтовых дорог по ул. Центральная и Валерия Ярды в д. Бреняши Торханского сельского поселения Шумерлинского района Чувашской Республики</t>
  </si>
  <si>
    <t xml:space="preserve">Ремонт здания Большеалгашинского сельского Дома культуры, расположенного по адресу: Чувашская Республика,  Шумерлинский район, село Большие Алгаши, ул. Школьная, д. 5 б </t>
  </si>
  <si>
    <t xml:space="preserve">Ремонт здания МБОУ "Туванская ООШ" Шумерлинского района Чувашской Республики  </t>
  </si>
  <si>
    <t>Устройство ритуального здания (нежилого помещения) на территории кладбища д.Савадеркино Егоркинского сельского поселения Шумерлинского района Чувашской Республики</t>
  </si>
  <si>
    <t>Ремонт Юманайской библиотеки, расположенной по адресу: Чувашская Республика Шумерлинский район, с. Юманай, ул. Мира, д.2  </t>
  </si>
  <si>
    <t xml:space="preserve">Капитальный ремонт (замена оконных блоков) </t>
  </si>
  <si>
    <t>Ремонт здания Пояндайкинского сельского клуба, расположенного по адресу: Чувашская Республика, Шумерлинский район, с.Пояндайкино, ул.Николаева, д.2а</t>
  </si>
  <si>
    <t>Ремонт автомобильной дороги по улицам Новая и Садовая села Ходары Ходарского сельского поселения Шумерлинского района  </t>
  </si>
  <si>
    <t xml:space="preserve">Ремонт грунтовой дороги  по ул. Ундрицова-Ахаха, Ватутина в дер. Вторые Ялдры Юманайского сельского поселения Шумерлинского района Чувашской Республики </t>
  </si>
  <si>
    <t xml:space="preserve">Ремонт наружных сетей водопровода с. Туваны Туванского сельского поселения Шумерлинского района Чувашской Республики </t>
  </si>
  <si>
    <t>капитальный ремонт МБУ ДО "Саланчикская ДМШ им. В.А. Павлова" в п. Саланчик Шумерлинского района Чувашской Республики</t>
  </si>
  <si>
    <t>ремонт дороги с твердым покрытием по улице Благовещенская Шумерлинского сельского поселения Шумерлинского района Чувашской Республики</t>
  </si>
  <si>
    <t>ремонт дорог местного значения по улицам Школьная, Лесная, Новая поселка Саланчик Магаринского сельского поселения Шумерлинского района Чувашской Республики</t>
  </si>
  <si>
    <t>ремонт грунтовой дороги  по ул. Октябрьская  села Юманай Юманайского сельского поселения Шумерлинского района Чувашской Республики</t>
  </si>
  <si>
    <t>ремонт автомобильной дороги  по ул. Сосновка  села Русские Алгаши Русско-Алгашинского сельского поселения Шумерлинского района Чувашской Республики</t>
  </si>
  <si>
    <t>Несост.</t>
  </si>
  <si>
    <t>Устройство тротуара к МБОУ "Шумерлинская СОШ" Шумерлинского района Чувашской Республики</t>
  </si>
  <si>
    <t>Устройство тротуара к МБОУ "Алгашинская СОШ" Шумерлинского района Чувашской Республики и обустройство спортивной площадки на ее территории</t>
  </si>
  <si>
    <t>Модернизация  дороги" Чебоксары -Сурское"-Туваны-М.Туваны (подъем Туваны)</t>
  </si>
  <si>
    <t>несост.</t>
  </si>
  <si>
    <t>Контейнеры для накопления твердых коммунальных отходов</t>
  </si>
  <si>
    <t xml:space="preserve"> сост.</t>
  </si>
  <si>
    <t>Ремонт участков дорог  в пос. Красный Октябрь по ул. Молодежная и в пос. Красная Звезда Краснооктябрьского сельского поселения Шумерлинского района Чувашской Республики</t>
  </si>
  <si>
    <t xml:space="preserve">Капитальный  ремонт  спортзала культурно-оздоровительного центра с. Туваны  </t>
  </si>
  <si>
    <t>Ремонт  дороги  по улице Горького (от дома №28 до ул. Чапаева) в деревне Шумерля Шумерлинского сельского поселения Шумерлинского района Чувашской Республики</t>
  </si>
  <si>
    <t>Текущий ремонт здания Ходарского сельского Дома культуры, расположенного по адресу: Чувашская Республика, Шумерлинский район, село Ходары, улица Садовая, д. 16 (Работы строительные специализированные, не включенные в другие группировки)</t>
  </si>
  <si>
    <t>Ремонт здания Пояндайкинского сельского клуба, расположенного по адресу: Чувашская Республика, Шумерлинский район, с.Пояндайкино, ул.Николаева, д.2а (Работы строительные специализированные, не включенные в другие группировки)</t>
  </si>
  <si>
    <t>Капитальный ремонт МБУ ДО "Саланчикская ДМШ им. В.А. Павлова" в п. Саланчик Шумерлинского района Чувашской Республики  (Работы строительные специализированные, не включенные в другие группировки)</t>
  </si>
  <si>
    <t>Капитальный ремонт здания (замена оконных блоков: кухня, дошкольная группа, кабинеты) МБОУ "Алгашинская СОШ": работы столярные и плотничные</t>
  </si>
  <si>
    <t>2020 г.</t>
  </si>
  <si>
    <t>Приобретение легкового автомобиля (Лада Веста седан или эквивалент)</t>
  </si>
  <si>
    <t>Выполнение работ по созданию современного библиотечного пространства Торханской сельской библиотеки – структурного подразделения муниципального бюджетного учреждения «Централизованная система библиотечного и архивного дела Шумерлинского района» Чувашской Республики (работы оригинальные в области дизайна)</t>
  </si>
  <si>
    <t>сост</t>
  </si>
  <si>
    <t>Текущий ремонт помещений Торханской сельской библиотеки (Работы строительные специализированные, не включенные в другие группировки)</t>
  </si>
  <si>
    <t>Приобретение жилого помещения в муниципальную собственность в городе Шумерля Чувашской Республики для обеспечения жилыми помещениями детей - сирот, детей, оставшихся без попечения родителей, лиц из числа детей-сирот и детей, оставшихся без попечения родителей (Услуги по покупке и продаже собственного недвижимого имущества).</t>
  </si>
  <si>
    <t>Приобретение жилых  помещений (квартир) для переселения граждан из аварийного жилищного фонда, расположенного на территории  Шумерлинского района Чувашской Республики: с. Юманай, ул. Мира, д. 60   (Услуги по покупке и продаже собственного недвижимого имущества)</t>
  </si>
  <si>
    <r>
      <t>Регламентирование закупок по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44-ФЗ</t>
    </r>
    <r>
      <rPr>
        <u/>
        <sz val="10"/>
        <color rgb="FF000000"/>
        <rFont val="Times New Roman"/>
        <family val="1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данные за период:       </t>
    </r>
    <r>
      <rPr>
        <u/>
        <sz val="10"/>
        <color rgb="FF000000"/>
        <rFont val="Times New Roman"/>
        <family val="1"/>
        <charset val="204"/>
      </rPr>
      <t xml:space="preserve"> 2020 г.</t>
    </r>
  </si>
  <si>
    <t>Наумова Наталья Владимировна</t>
  </si>
  <si>
    <t>Наумова Наталья Владимировна                           Главный специалист по закупкам</t>
  </si>
  <si>
    <t>" 19  " январь 2021 г.</t>
  </si>
  <si>
    <t>«19 » январь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</si>
</sst>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#,##0.000000"/>
    <numFmt numFmtId="167" formatCode="#,##0.000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3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280">
    <xf numFmtId="0" fontId="0" fillId="0" borderId="0" xfId="0"/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0" fontId="0" fillId="0" borderId="0" xfId="0" applyNumberForma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0" fillId="0" borderId="14" xfId="0" applyBorder="1"/>
    <xf numFmtId="0" fontId="9" fillId="2" borderId="14" xfId="2" applyFont="1" applyFill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top" wrapText="1"/>
    </xf>
    <xf numFmtId="0" fontId="9" fillId="2" borderId="14" xfId="2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4" borderId="3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2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vertical="top" wrapText="1"/>
    </xf>
    <xf numFmtId="0" fontId="1" fillId="8" borderId="16" xfId="0" applyFont="1" applyFill="1" applyBorder="1" applyAlignment="1">
      <alignment horizont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4" borderId="32" xfId="0" applyFont="1" applyFill="1" applyBorder="1" applyAlignment="1">
      <alignment vertical="top" wrapText="1"/>
    </xf>
    <xf numFmtId="16" fontId="1" fillId="4" borderId="33" xfId="0" applyNumberFormat="1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wrapText="1"/>
    </xf>
    <xf numFmtId="0" fontId="1" fillId="9" borderId="30" xfId="0" applyFont="1" applyFill="1" applyBorder="1" applyAlignment="1">
      <alignment vertical="top" wrapText="1"/>
    </xf>
    <xf numFmtId="0" fontId="1" fillId="9" borderId="28" xfId="0" applyFont="1" applyFill="1" applyBorder="1" applyAlignment="1">
      <alignment horizont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2" fillId="9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8" borderId="34" xfId="0" applyFont="1" applyFill="1" applyBorder="1" applyAlignment="1">
      <alignment vertical="top" wrapText="1"/>
    </xf>
    <xf numFmtId="0" fontId="1" fillId="8" borderId="33" xfId="0" applyFont="1" applyFill="1" applyBorder="1" applyAlignment="1">
      <alignment horizontal="center" wrapText="1"/>
    </xf>
    <xf numFmtId="0" fontId="1" fillId="8" borderId="33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1" fillId="6" borderId="31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center" wrapText="1"/>
    </xf>
    <xf numFmtId="0" fontId="1" fillId="9" borderId="38" xfId="0" applyFont="1" applyFill="1" applyBorder="1" applyAlignment="1">
      <alignment vertical="top" wrapText="1"/>
    </xf>
    <xf numFmtId="0" fontId="1" fillId="9" borderId="3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vertical="top" wrapText="1"/>
    </xf>
    <xf numFmtId="0" fontId="1" fillId="6" borderId="28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top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top" wrapText="1"/>
    </xf>
    <xf numFmtId="0" fontId="1" fillId="9" borderId="40" xfId="0" applyFont="1" applyFill="1" applyBorder="1" applyAlignment="1">
      <alignment vertical="top" wrapText="1"/>
    </xf>
    <xf numFmtId="0" fontId="1" fillId="9" borderId="37" xfId="0" applyFont="1" applyFill="1" applyBorder="1" applyAlignment="1">
      <alignment horizontal="center" wrapText="1"/>
    </xf>
    <xf numFmtId="0" fontId="2" fillId="9" borderId="31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vertical="top" wrapText="1"/>
    </xf>
    <xf numFmtId="0" fontId="1" fillId="10" borderId="28" xfId="0" applyFont="1" applyFill="1" applyBorder="1" applyAlignment="1">
      <alignment horizontal="center" wrapText="1"/>
    </xf>
    <xf numFmtId="0" fontId="1" fillId="10" borderId="28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1" fillId="10" borderId="30" xfId="0" applyFont="1" applyFill="1" applyBorder="1" applyAlignment="1">
      <alignment vertical="top" wrapText="1"/>
    </xf>
    <xf numFmtId="0" fontId="1" fillId="10" borderId="33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top" wrapText="1"/>
    </xf>
    <xf numFmtId="0" fontId="1" fillId="10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vertical="center" wrapText="1"/>
    </xf>
    <xf numFmtId="2" fontId="15" fillId="2" borderId="18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2" fontId="1" fillId="8" borderId="33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vertical="center" wrapText="1"/>
    </xf>
    <xf numFmtId="165" fontId="1" fillId="8" borderId="33" xfId="0" applyNumberFormat="1" applyFont="1" applyFill="1" applyBorder="1" applyAlignment="1">
      <alignment horizontal="center" vertical="center" wrapText="1"/>
    </xf>
    <xf numFmtId="4" fontId="15" fillId="2" borderId="14" xfId="0" applyNumberFormat="1" applyFont="1" applyFill="1" applyBorder="1" applyAlignment="1">
      <alignment horizontal="center" vertical="center" wrapText="1"/>
    </xf>
    <xf numFmtId="14" fontId="15" fillId="2" borderId="14" xfId="0" applyNumberFormat="1" applyFont="1" applyFill="1" applyBorder="1" applyAlignment="1">
      <alignment horizontal="center" vertical="center" wrapText="1"/>
    </xf>
    <xf numFmtId="4" fontId="21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4" fontId="15" fillId="2" borderId="18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2" fontId="1" fillId="4" borderId="6" xfId="0" applyNumberFormat="1" applyFont="1" applyFill="1" applyBorder="1" applyAlignment="1">
      <alignment horizontal="center" vertical="center" wrapText="1"/>
    </xf>
    <xf numFmtId="2" fontId="1" fillId="5" borderId="6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2" fontId="1" fillId="9" borderId="31" xfId="0" applyNumberFormat="1" applyFont="1" applyFill="1" applyBorder="1" applyAlignment="1">
      <alignment horizontal="center" vertical="center" wrapText="1"/>
    </xf>
    <xf numFmtId="2" fontId="1" fillId="9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2" fillId="2" borderId="14" xfId="1" applyNumberFormat="1" applyFont="1" applyFill="1" applyBorder="1" applyAlignment="1">
      <alignment horizontal="center" vertical="top" wrapText="1"/>
    </xf>
    <xf numFmtId="2" fontId="2" fillId="2" borderId="14" xfId="2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4" fillId="2" borderId="14" xfId="0" applyFont="1" applyFill="1" applyBorder="1" applyAlignment="1">
      <alignment wrapText="1"/>
    </xf>
    <xf numFmtId="0" fontId="0" fillId="2" borderId="14" xfId="0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41" xfId="0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4" fontId="4" fillId="2" borderId="42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0" fontId="0" fillId="2" borderId="43" xfId="0" applyFill="1" applyBorder="1"/>
    <xf numFmtId="3" fontId="4" fillId="2" borderId="42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/>
    <xf numFmtId="4" fontId="16" fillId="2" borderId="14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5" fillId="2" borderId="14" xfId="0" applyFont="1" applyFill="1" applyBorder="1" applyAlignment="1">
      <alignment horizontal="left" vertical="center" wrapText="1"/>
    </xf>
    <xf numFmtId="14" fontId="0" fillId="2" borderId="18" xfId="0" applyNumberFormat="1" applyFill="1" applyBorder="1" applyAlignment="1">
      <alignment horizontal="center" vertical="center"/>
    </xf>
    <xf numFmtId="166" fontId="21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15" fillId="2" borderId="18" xfId="0" applyFont="1" applyFill="1" applyBorder="1" applyAlignment="1">
      <alignment horizontal="center" vertical="center" wrapText="1"/>
    </xf>
    <xf numFmtId="4" fontId="21" fillId="2" borderId="18" xfId="0" applyNumberFormat="1" applyFont="1" applyFill="1" applyBorder="1" applyAlignment="1">
      <alignment horizontal="center" vertical="center" wrapText="1"/>
    </xf>
    <xf numFmtId="14" fontId="0" fillId="2" borderId="14" xfId="0" applyNumberForma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14" fontId="15" fillId="2" borderId="44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7" fontId="15" fillId="2" borderId="44" xfId="0" applyNumberFormat="1" applyFont="1" applyFill="1" applyBorder="1" applyAlignment="1">
      <alignment horizontal="center" vertical="center" wrapText="1"/>
    </xf>
    <xf numFmtId="2" fontId="15" fillId="2" borderId="44" xfId="0" applyNumberFormat="1" applyFont="1" applyFill="1" applyBorder="1" applyAlignment="1">
      <alignment horizontal="center" vertical="center" wrapText="1"/>
    </xf>
    <xf numFmtId="167" fontId="15" fillId="2" borderId="18" xfId="0" applyNumberFormat="1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165" fontId="1" fillId="4" borderId="33" xfId="0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4" fontId="18" fillId="2" borderId="48" xfId="0" applyNumberFormat="1" applyFont="1" applyFill="1" applyBorder="1" applyAlignment="1">
      <alignment horizontal="center" vertical="center"/>
    </xf>
    <xf numFmtId="3" fontId="18" fillId="2" borderId="48" xfId="0" applyNumberFormat="1" applyFont="1" applyFill="1" applyBorder="1" applyAlignment="1">
      <alignment horizontal="center" vertical="center"/>
    </xf>
    <xf numFmtId="164" fontId="18" fillId="2" borderId="49" xfId="0" applyNumberFormat="1" applyFont="1" applyFill="1" applyBorder="1" applyAlignment="1">
      <alignment horizontal="center" vertical="center"/>
    </xf>
    <xf numFmtId="0" fontId="4" fillId="2" borderId="48" xfId="0" applyFont="1" applyFill="1" applyBorder="1"/>
    <xf numFmtId="4" fontId="4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/>
    <xf numFmtId="0" fontId="1" fillId="8" borderId="14" xfId="0" applyFont="1" applyFill="1" applyBorder="1" applyAlignment="1">
      <alignment horizontal="center" wrapText="1"/>
    </xf>
    <xf numFmtId="167" fontId="0" fillId="2" borderId="0" xfId="0" applyNumberFormat="1" applyFill="1"/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14" fontId="15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4" xfId="0" applyFill="1" applyBorder="1" applyAlignment="1">
      <alignment horizontal="left" vertical="center" wrapText="1"/>
    </xf>
    <xf numFmtId="14" fontId="0" fillId="0" borderId="14" xfId="0" applyNumberForma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15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7" fontId="15" fillId="0" borderId="18" xfId="0" applyNumberFormat="1" applyFont="1" applyFill="1" applyBorder="1" applyAlignment="1">
      <alignment horizontal="center" vertical="center" wrapText="1"/>
    </xf>
    <xf numFmtId="4" fontId="21" fillId="0" borderId="18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2" fontId="15" fillId="0" borderId="18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167" fontId="15" fillId="0" borderId="14" xfId="0" applyNumberFormat="1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36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0" fontId="1" fillId="7" borderId="3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horizontal="center" textRotation="90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7" fillId="2" borderId="0" xfId="0" applyFont="1" applyFill="1" applyAlignment="1"/>
    <xf numFmtId="0" fontId="0" fillId="2" borderId="2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0" fillId="2" borderId="0" xfId="0" applyFill="1" applyAlignment="1">
      <alignment horizontal="right"/>
    </xf>
    <xf numFmtId="0" fontId="0" fillId="2" borderId="2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7" fillId="2" borderId="0" xfId="2" applyFont="1" applyFill="1" applyAlignment="1">
      <alignment horizontal="center" wrapText="1"/>
    </xf>
    <xf numFmtId="0" fontId="8" fillId="2" borderId="0" xfId="2" applyFont="1" applyFill="1" applyAlignment="1">
      <alignment horizontal="center" wrapText="1"/>
    </xf>
    <xf numFmtId="17" fontId="7" fillId="2" borderId="0" xfId="2" applyNumberFormat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2" applyFont="1" applyFill="1" applyAlignment="1">
      <alignment horizontal="right"/>
    </xf>
  </cellXfs>
  <cellStyles count="3">
    <cellStyle name="Обычный" xfId="0" builtinId="0"/>
    <cellStyle name="Обычный 3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67"/>
  <sheetViews>
    <sheetView showGridLines="0" tabSelected="1" zoomScaleNormal="100" workbookViewId="0">
      <selection activeCell="B4" sqref="B4:M4"/>
    </sheetView>
  </sheetViews>
  <sheetFormatPr defaultRowHeight="15" x14ac:dyDescent="0.25"/>
  <cols>
    <col min="1" max="1" width="4.42578125" style="132" customWidth="1"/>
    <col min="2" max="2" width="45.140625" style="1" customWidth="1"/>
    <col min="3" max="3" width="7.7109375" style="1" customWidth="1"/>
    <col min="4" max="4" width="15" style="1" customWidth="1"/>
    <col min="5" max="5" width="11.5703125" style="1" customWidth="1"/>
    <col min="6" max="8" width="11.85546875" style="1" customWidth="1"/>
    <col min="9" max="9" width="12.7109375" style="1" customWidth="1"/>
    <col min="10" max="10" width="13.7109375" style="1" customWidth="1"/>
    <col min="11" max="11" width="14.140625" style="1" customWidth="1"/>
    <col min="12" max="12" width="11.85546875" style="1" customWidth="1"/>
    <col min="13" max="13" width="16" style="1" customWidth="1"/>
    <col min="14" max="16384" width="9.140625" style="1"/>
  </cols>
  <sheetData>
    <row r="1" spans="1:19" x14ac:dyDescent="0.25">
      <c r="A1" s="64"/>
      <c r="B1" s="212" t="s">
        <v>118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9" ht="29.25" customHeight="1" x14ac:dyDescent="0.25">
      <c r="A2" s="64"/>
      <c r="B2" s="214" t="s">
        <v>57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9" x14ac:dyDescent="0.25">
      <c r="A3" s="64"/>
      <c r="B3" s="214" t="s">
        <v>101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9" s="15" customFormat="1" x14ac:dyDescent="0.25">
      <c r="A4" s="64"/>
      <c r="B4" s="209" t="s">
        <v>162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9" ht="18.75" customHeight="1" x14ac:dyDescent="0.25">
      <c r="A5" s="64"/>
      <c r="B5" s="215" t="s">
        <v>219</v>
      </c>
      <c r="C5" s="215"/>
      <c r="D5" s="215"/>
      <c r="E5" s="215"/>
      <c r="F5" s="215"/>
      <c r="G5" s="29"/>
      <c r="H5" s="29"/>
      <c r="I5" s="29"/>
      <c r="J5" s="29"/>
      <c r="K5" s="29"/>
      <c r="L5" s="29"/>
      <c r="M5" s="29"/>
    </row>
    <row r="6" spans="1:19" ht="27" customHeight="1" x14ac:dyDescent="0.25">
      <c r="A6" s="64"/>
      <c r="B6" s="215" t="s">
        <v>175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9" ht="23.25" customHeight="1" thickBot="1" x14ac:dyDescent="0.3">
      <c r="A7" s="64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S7" s="5"/>
    </row>
    <row r="8" spans="1:19" ht="15.75" thickBot="1" x14ac:dyDescent="0.3">
      <c r="A8" s="64"/>
      <c r="B8" s="230" t="s">
        <v>0</v>
      </c>
      <c r="C8" s="230" t="s">
        <v>1</v>
      </c>
      <c r="D8" s="230" t="s">
        <v>2</v>
      </c>
      <c r="E8" s="222" t="s">
        <v>3</v>
      </c>
      <c r="F8" s="223"/>
      <c r="G8" s="223"/>
      <c r="H8" s="223"/>
      <c r="I8" s="223"/>
      <c r="J8" s="223"/>
      <c r="K8" s="223"/>
      <c r="L8" s="223"/>
      <c r="M8" s="235"/>
      <c r="S8" s="5"/>
    </row>
    <row r="9" spans="1:19" ht="31.5" customHeight="1" x14ac:dyDescent="0.25">
      <c r="A9" s="64"/>
      <c r="B9" s="231"/>
      <c r="C9" s="231"/>
      <c r="D9" s="231"/>
      <c r="E9" s="216" t="s">
        <v>52</v>
      </c>
      <c r="F9" s="217"/>
      <c r="G9" s="217"/>
      <c r="H9" s="217"/>
      <c r="I9" s="217"/>
      <c r="J9" s="218"/>
      <c r="K9" s="216" t="s">
        <v>4</v>
      </c>
      <c r="L9" s="217"/>
      <c r="M9" s="218"/>
    </row>
    <row r="10" spans="1:19" ht="15.75" thickBot="1" x14ac:dyDescent="0.3">
      <c r="A10" s="64"/>
      <c r="B10" s="231"/>
      <c r="C10" s="231"/>
      <c r="D10" s="231"/>
      <c r="E10" s="219"/>
      <c r="F10" s="220"/>
      <c r="G10" s="220"/>
      <c r="H10" s="220"/>
      <c r="I10" s="220"/>
      <c r="J10" s="221"/>
      <c r="K10" s="219"/>
      <c r="L10" s="233"/>
      <c r="M10" s="234"/>
      <c r="S10" s="5"/>
    </row>
    <row r="11" spans="1:19" ht="26.25" customHeight="1" thickBot="1" x14ac:dyDescent="0.3">
      <c r="A11" s="64"/>
      <c r="B11" s="231"/>
      <c r="C11" s="231"/>
      <c r="D11" s="231"/>
      <c r="E11" s="222" t="s">
        <v>53</v>
      </c>
      <c r="F11" s="223"/>
      <c r="G11" s="223"/>
      <c r="H11" s="230" t="s">
        <v>5</v>
      </c>
      <c r="I11" s="230" t="s">
        <v>54</v>
      </c>
      <c r="J11" s="230" t="s">
        <v>55</v>
      </c>
      <c r="K11" s="216" t="s">
        <v>6</v>
      </c>
      <c r="L11" s="239" t="s">
        <v>139</v>
      </c>
      <c r="M11" s="240"/>
      <c r="S11" s="5"/>
    </row>
    <row r="12" spans="1:19" ht="48" customHeight="1" x14ac:dyDescent="0.25">
      <c r="A12" s="64"/>
      <c r="B12" s="231"/>
      <c r="C12" s="231"/>
      <c r="D12" s="231"/>
      <c r="E12" s="237" t="s">
        <v>49</v>
      </c>
      <c r="F12" s="237" t="s">
        <v>50</v>
      </c>
      <c r="G12" s="237" t="s">
        <v>51</v>
      </c>
      <c r="H12" s="231"/>
      <c r="I12" s="231"/>
      <c r="J12" s="231"/>
      <c r="K12" s="236"/>
      <c r="L12" s="241" t="s">
        <v>140</v>
      </c>
      <c r="M12" s="241" t="s">
        <v>141</v>
      </c>
    </row>
    <row r="13" spans="1:19" ht="21" customHeight="1" thickBot="1" x14ac:dyDescent="0.3">
      <c r="A13" s="64"/>
      <c r="B13" s="232"/>
      <c r="C13" s="232"/>
      <c r="D13" s="232"/>
      <c r="E13" s="238"/>
      <c r="F13" s="238"/>
      <c r="G13" s="238"/>
      <c r="H13" s="232"/>
      <c r="I13" s="232"/>
      <c r="J13" s="232"/>
      <c r="K13" s="219"/>
      <c r="L13" s="242"/>
      <c r="M13" s="242"/>
    </row>
    <row r="14" spans="1:19" ht="15.75" thickBot="1" x14ac:dyDescent="0.3">
      <c r="A14" s="64"/>
      <c r="B14" s="16">
        <v>1</v>
      </c>
      <c r="C14" s="17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17">
        <v>9</v>
      </c>
      <c r="K14" s="17">
        <v>10</v>
      </c>
      <c r="L14" s="17">
        <v>11</v>
      </c>
      <c r="M14" s="17">
        <v>12</v>
      </c>
    </row>
    <row r="15" spans="1:19" ht="19.5" customHeight="1" thickBot="1" x14ac:dyDescent="0.3">
      <c r="A15" s="64"/>
      <c r="B15" s="224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6"/>
    </row>
    <row r="16" spans="1:19" ht="41.25" customHeight="1" thickBot="1" x14ac:dyDescent="0.3">
      <c r="A16" s="64"/>
      <c r="B16" s="39" t="s">
        <v>121</v>
      </c>
      <c r="C16" s="40" t="s">
        <v>7</v>
      </c>
      <c r="D16" s="41">
        <f>SUM(E16:L16)</f>
        <v>1115</v>
      </c>
      <c r="E16" s="41"/>
      <c r="F16" s="41"/>
      <c r="G16" s="41"/>
      <c r="H16" s="41">
        <v>46</v>
      </c>
      <c r="I16" s="41"/>
      <c r="J16" s="41"/>
      <c r="K16" s="41">
        <v>15</v>
      </c>
      <c r="L16" s="41">
        <v>1054</v>
      </c>
      <c r="M16" s="42">
        <v>40</v>
      </c>
    </row>
    <row r="17" spans="1:17" ht="39" thickBot="1" x14ac:dyDescent="0.3">
      <c r="A17" s="176"/>
      <c r="B17" s="44" t="s">
        <v>122</v>
      </c>
      <c r="C17" s="45" t="s">
        <v>8</v>
      </c>
      <c r="D17" s="46">
        <f t="shared" ref="D17:D35" si="0">SUM(E17:L17)</f>
        <v>13</v>
      </c>
      <c r="E17" s="46"/>
      <c r="F17" s="46"/>
      <c r="G17" s="46"/>
      <c r="H17" s="46">
        <v>13</v>
      </c>
      <c r="I17" s="46"/>
      <c r="J17" s="46"/>
      <c r="K17" s="46" t="s">
        <v>82</v>
      </c>
      <c r="L17" s="46" t="s">
        <v>82</v>
      </c>
      <c r="M17" s="47" t="s">
        <v>82</v>
      </c>
    </row>
    <row r="18" spans="1:17" ht="39" thickBot="1" x14ac:dyDescent="0.3">
      <c r="A18" s="64"/>
      <c r="B18" s="22" t="s">
        <v>123</v>
      </c>
      <c r="C18" s="23" t="s">
        <v>9</v>
      </c>
      <c r="D18" s="167">
        <f>SUM(E18:L18)</f>
        <v>7</v>
      </c>
      <c r="E18" s="167"/>
      <c r="F18" s="167"/>
      <c r="G18" s="167"/>
      <c r="H18" s="167">
        <v>7</v>
      </c>
      <c r="I18" s="24"/>
      <c r="J18" s="24"/>
      <c r="K18" s="24" t="s">
        <v>82</v>
      </c>
      <c r="L18" s="24" t="s">
        <v>82</v>
      </c>
      <c r="M18" s="24" t="s">
        <v>82</v>
      </c>
    </row>
    <row r="19" spans="1:17" ht="51.75" thickBot="1" x14ac:dyDescent="0.3">
      <c r="A19" s="64"/>
      <c r="B19" s="22" t="s">
        <v>116</v>
      </c>
      <c r="C19" s="23" t="s">
        <v>10</v>
      </c>
      <c r="D19" s="24">
        <f t="shared" si="0"/>
        <v>1</v>
      </c>
      <c r="E19" s="24"/>
      <c r="F19" s="24"/>
      <c r="G19" s="24"/>
      <c r="H19" s="24">
        <v>1</v>
      </c>
      <c r="I19" s="24"/>
      <c r="J19" s="24"/>
      <c r="K19" s="24" t="s">
        <v>82</v>
      </c>
      <c r="L19" s="24" t="s">
        <v>82</v>
      </c>
      <c r="M19" s="24" t="s">
        <v>82</v>
      </c>
      <c r="Q19" s="18"/>
    </row>
    <row r="20" spans="1:17" ht="51.75" thickBot="1" x14ac:dyDescent="0.3">
      <c r="A20" s="64"/>
      <c r="B20" s="22" t="s">
        <v>124</v>
      </c>
      <c r="C20" s="23" t="s">
        <v>11</v>
      </c>
      <c r="D20" s="24">
        <f t="shared" si="0"/>
        <v>5</v>
      </c>
      <c r="E20" s="24"/>
      <c r="F20" s="24"/>
      <c r="G20" s="24"/>
      <c r="H20" s="24">
        <v>5</v>
      </c>
      <c r="I20" s="24"/>
      <c r="J20" s="24"/>
      <c r="K20" s="24" t="s">
        <v>82</v>
      </c>
      <c r="L20" s="24" t="s">
        <v>82</v>
      </c>
      <c r="M20" s="24" t="s">
        <v>82</v>
      </c>
    </row>
    <row r="21" spans="1:17" ht="51.75" thickBot="1" x14ac:dyDescent="0.3">
      <c r="A21" s="64"/>
      <c r="B21" s="25" t="s">
        <v>125</v>
      </c>
      <c r="C21" s="36" t="s">
        <v>12</v>
      </c>
      <c r="D21" s="37">
        <f t="shared" si="0"/>
        <v>5</v>
      </c>
      <c r="E21" s="37"/>
      <c r="F21" s="37"/>
      <c r="G21" s="37"/>
      <c r="H21" s="37">
        <v>5</v>
      </c>
      <c r="I21" s="37"/>
      <c r="J21" s="37"/>
      <c r="K21" s="37" t="s">
        <v>82</v>
      </c>
      <c r="L21" s="37" t="s">
        <v>82</v>
      </c>
      <c r="M21" s="37" t="s">
        <v>82</v>
      </c>
    </row>
    <row r="22" spans="1:17" ht="51.75" thickBot="1" x14ac:dyDescent="0.3">
      <c r="A22" s="64"/>
      <c r="B22" s="49" t="s">
        <v>126</v>
      </c>
      <c r="C22" s="74" t="s">
        <v>13</v>
      </c>
      <c r="D22" s="37">
        <f t="shared" si="0"/>
        <v>0</v>
      </c>
      <c r="E22" s="37"/>
      <c r="F22" s="37"/>
      <c r="G22" s="37"/>
      <c r="H22" s="37">
        <v>0</v>
      </c>
      <c r="I22" s="48"/>
      <c r="J22" s="48"/>
      <c r="K22" s="48" t="s">
        <v>82</v>
      </c>
      <c r="L22" s="48" t="s">
        <v>82</v>
      </c>
      <c r="M22" s="48" t="s">
        <v>82</v>
      </c>
    </row>
    <row r="23" spans="1:17" s="71" customFormat="1" ht="51.75" thickBot="1" x14ac:dyDescent="0.3">
      <c r="A23" s="64"/>
      <c r="B23" s="78" t="s">
        <v>138</v>
      </c>
      <c r="C23" s="79" t="s">
        <v>14</v>
      </c>
      <c r="D23" s="48">
        <f t="shared" si="0"/>
        <v>0</v>
      </c>
      <c r="E23" s="37"/>
      <c r="F23" s="37"/>
      <c r="G23" s="37"/>
      <c r="H23" s="37">
        <v>0</v>
      </c>
      <c r="I23" s="80"/>
      <c r="J23" s="80"/>
      <c r="K23" s="80" t="s">
        <v>82</v>
      </c>
      <c r="L23" s="80" t="s">
        <v>82</v>
      </c>
      <c r="M23" s="80" t="s">
        <v>82</v>
      </c>
    </row>
    <row r="24" spans="1:17" s="65" customFormat="1" ht="65.25" customHeight="1" thickBot="1" x14ac:dyDescent="0.3">
      <c r="A24" s="64"/>
      <c r="B24" s="76" t="s">
        <v>127</v>
      </c>
      <c r="C24" s="75" t="s">
        <v>15</v>
      </c>
      <c r="D24" s="105">
        <f t="shared" si="0"/>
        <v>39</v>
      </c>
      <c r="E24" s="77"/>
      <c r="F24" s="77"/>
      <c r="G24" s="77"/>
      <c r="H24" s="77">
        <v>39</v>
      </c>
      <c r="I24" s="77"/>
      <c r="J24" s="77"/>
      <c r="K24" s="77" t="s">
        <v>82</v>
      </c>
      <c r="L24" s="77" t="s">
        <v>82</v>
      </c>
      <c r="M24" s="77" t="s">
        <v>82</v>
      </c>
    </row>
    <row r="25" spans="1:17" s="92" customFormat="1" ht="79.5" customHeight="1" thickBot="1" x14ac:dyDescent="0.3">
      <c r="A25" s="64"/>
      <c r="B25" s="89" t="s">
        <v>161</v>
      </c>
      <c r="C25" s="90" t="s">
        <v>16</v>
      </c>
      <c r="D25" s="91">
        <f t="shared" si="0"/>
        <v>0</v>
      </c>
      <c r="E25" s="91"/>
      <c r="F25" s="91"/>
      <c r="G25" s="91"/>
      <c r="H25" s="91">
        <v>0</v>
      </c>
      <c r="I25" s="91"/>
      <c r="J25" s="91"/>
      <c r="K25" s="91" t="s">
        <v>82</v>
      </c>
      <c r="L25" s="91" t="s">
        <v>82</v>
      </c>
      <c r="M25" s="91" t="s">
        <v>82</v>
      </c>
    </row>
    <row r="26" spans="1:17" ht="42.75" customHeight="1" thickBot="1" x14ac:dyDescent="0.3">
      <c r="A26" s="64"/>
      <c r="B26" s="26" t="s">
        <v>128</v>
      </c>
      <c r="C26" s="28" t="s">
        <v>17</v>
      </c>
      <c r="D26" s="27">
        <f t="shared" si="0"/>
        <v>45</v>
      </c>
      <c r="E26" s="27"/>
      <c r="F26" s="27"/>
      <c r="G26" s="27"/>
      <c r="H26" s="27">
        <v>45</v>
      </c>
      <c r="I26" s="27"/>
      <c r="J26" s="27"/>
      <c r="K26" s="27" t="s">
        <v>82</v>
      </c>
      <c r="L26" s="27" t="s">
        <v>82</v>
      </c>
      <c r="M26" s="27" t="s">
        <v>82</v>
      </c>
    </row>
    <row r="27" spans="1:17" ht="42" customHeight="1" thickBot="1" x14ac:dyDescent="0.3">
      <c r="A27" s="64"/>
      <c r="B27" s="26" t="s">
        <v>129</v>
      </c>
      <c r="C27" s="28" t="s">
        <v>18</v>
      </c>
      <c r="D27" s="27">
        <f t="shared" si="0"/>
        <v>1</v>
      </c>
      <c r="E27" s="27"/>
      <c r="F27" s="27"/>
      <c r="G27" s="27"/>
      <c r="H27" s="27">
        <v>1</v>
      </c>
      <c r="I27" s="27"/>
      <c r="J27" s="27"/>
      <c r="K27" s="27" t="s">
        <v>82</v>
      </c>
      <c r="L27" s="27" t="s">
        <v>82</v>
      </c>
      <c r="M27" s="27" t="s">
        <v>82</v>
      </c>
    </row>
    <row r="28" spans="1:17" ht="25.5" customHeight="1" thickBot="1" x14ac:dyDescent="0.3">
      <c r="A28" s="64"/>
      <c r="B28" s="61" t="s">
        <v>105</v>
      </c>
      <c r="C28" s="62" t="s">
        <v>19</v>
      </c>
      <c r="D28" s="63">
        <f t="shared" si="0"/>
        <v>1115</v>
      </c>
      <c r="E28" s="63"/>
      <c r="F28" s="63"/>
      <c r="G28" s="63"/>
      <c r="H28" s="63">
        <v>46</v>
      </c>
      <c r="I28" s="63"/>
      <c r="J28" s="63"/>
      <c r="K28" s="63">
        <v>15</v>
      </c>
      <c r="L28" s="63">
        <v>1054</v>
      </c>
      <c r="M28" s="63">
        <v>35</v>
      </c>
    </row>
    <row r="29" spans="1:17" ht="39.75" customHeight="1" thickBot="1" x14ac:dyDescent="0.3">
      <c r="A29" s="64"/>
      <c r="B29" s="19" t="s">
        <v>151</v>
      </c>
      <c r="C29" s="20" t="s">
        <v>20</v>
      </c>
      <c r="D29" s="21">
        <f t="shared" si="0"/>
        <v>8</v>
      </c>
      <c r="E29" s="21"/>
      <c r="F29" s="21"/>
      <c r="G29" s="21"/>
      <c r="H29" s="21">
        <v>8</v>
      </c>
      <c r="I29" s="21"/>
      <c r="J29" s="21"/>
      <c r="K29" s="21" t="s">
        <v>82</v>
      </c>
      <c r="L29" s="21" t="s">
        <v>82</v>
      </c>
      <c r="M29" s="21" t="s">
        <v>82</v>
      </c>
    </row>
    <row r="30" spans="1:17" ht="51.75" thickBot="1" x14ac:dyDescent="0.3">
      <c r="A30" s="64"/>
      <c r="B30" s="22" t="s">
        <v>149</v>
      </c>
      <c r="C30" s="23" t="s">
        <v>21</v>
      </c>
      <c r="D30" s="24">
        <f t="shared" si="0"/>
        <v>7</v>
      </c>
      <c r="E30" s="24"/>
      <c r="F30" s="24"/>
      <c r="G30" s="24"/>
      <c r="H30" s="24">
        <v>7</v>
      </c>
      <c r="I30" s="24"/>
      <c r="J30" s="24"/>
      <c r="K30" s="31" t="s">
        <v>82</v>
      </c>
      <c r="L30" s="31" t="s">
        <v>82</v>
      </c>
      <c r="M30" s="31" t="s">
        <v>82</v>
      </c>
    </row>
    <row r="31" spans="1:17" ht="54.75" customHeight="1" thickBot="1" x14ac:dyDescent="0.3">
      <c r="A31" s="64"/>
      <c r="B31" s="22" t="s">
        <v>150</v>
      </c>
      <c r="C31" s="23" t="s">
        <v>22</v>
      </c>
      <c r="D31" s="24">
        <f t="shared" si="0"/>
        <v>1</v>
      </c>
      <c r="E31" s="24"/>
      <c r="F31" s="24"/>
      <c r="G31" s="24"/>
      <c r="H31" s="24">
        <v>1</v>
      </c>
      <c r="I31" s="24"/>
      <c r="J31" s="24"/>
      <c r="K31" s="31" t="s">
        <v>82</v>
      </c>
      <c r="L31" s="31" t="s">
        <v>82</v>
      </c>
      <c r="M31" s="31" t="s">
        <v>82</v>
      </c>
    </row>
    <row r="32" spans="1:17" ht="15.75" thickBot="1" x14ac:dyDescent="0.3">
      <c r="A32" s="64"/>
      <c r="B32" s="26" t="s">
        <v>106</v>
      </c>
      <c r="C32" s="2" t="s">
        <v>103</v>
      </c>
      <c r="D32" s="27">
        <f t="shared" si="0"/>
        <v>35</v>
      </c>
      <c r="E32" s="27"/>
      <c r="F32" s="27"/>
      <c r="G32" s="27"/>
      <c r="H32" s="27">
        <v>17</v>
      </c>
      <c r="I32" s="3"/>
      <c r="J32" s="3"/>
      <c r="K32" s="4">
        <v>18</v>
      </c>
      <c r="L32" s="4"/>
      <c r="M32" s="4"/>
    </row>
    <row r="33" spans="1:13" ht="15.75" thickBot="1" x14ac:dyDescent="0.3">
      <c r="A33" s="64"/>
      <c r="B33" s="26" t="s">
        <v>107</v>
      </c>
      <c r="C33" s="2" t="s">
        <v>142</v>
      </c>
      <c r="D33" s="173">
        <f t="shared" si="0"/>
        <v>6</v>
      </c>
      <c r="E33" s="173"/>
      <c r="F33" s="173"/>
      <c r="G33" s="173"/>
      <c r="H33" s="173">
        <v>4</v>
      </c>
      <c r="I33" s="120"/>
      <c r="J33" s="3"/>
      <c r="K33" s="4">
        <v>2</v>
      </c>
      <c r="L33" s="4"/>
      <c r="M33" s="4"/>
    </row>
    <row r="34" spans="1:13" s="65" customFormat="1" ht="51.75" thickBot="1" x14ac:dyDescent="0.3">
      <c r="A34" s="64"/>
      <c r="B34" s="81" t="s">
        <v>152</v>
      </c>
      <c r="C34" s="75" t="s">
        <v>143</v>
      </c>
      <c r="D34" s="121">
        <f t="shared" si="0"/>
        <v>40</v>
      </c>
      <c r="E34" s="105"/>
      <c r="F34" s="106"/>
      <c r="G34" s="105"/>
      <c r="H34" s="106">
        <v>40</v>
      </c>
      <c r="I34" s="105"/>
      <c r="J34" s="84"/>
      <c r="K34" s="83" t="s">
        <v>82</v>
      </c>
      <c r="L34" s="82" t="s">
        <v>82</v>
      </c>
      <c r="M34" s="84" t="s">
        <v>82</v>
      </c>
    </row>
    <row r="35" spans="1:13" s="92" customFormat="1" ht="66" customHeight="1" thickBot="1" x14ac:dyDescent="0.3">
      <c r="A35" s="64"/>
      <c r="B35" s="89" t="s">
        <v>153</v>
      </c>
      <c r="C35" s="90" t="s">
        <v>144</v>
      </c>
      <c r="D35" s="122">
        <f t="shared" si="0"/>
        <v>0</v>
      </c>
      <c r="E35" s="122"/>
      <c r="F35" s="122"/>
      <c r="G35" s="122"/>
      <c r="H35" s="122">
        <v>0</v>
      </c>
      <c r="I35" s="122"/>
      <c r="J35" s="91"/>
      <c r="K35" s="91" t="s">
        <v>82</v>
      </c>
      <c r="L35" s="91" t="s">
        <v>82</v>
      </c>
      <c r="M35" s="91" t="s">
        <v>82</v>
      </c>
    </row>
    <row r="36" spans="1:13" ht="20.25" customHeight="1" thickBot="1" x14ac:dyDescent="0.3">
      <c r="A36" s="64"/>
      <c r="B36" s="227" t="s">
        <v>47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9"/>
    </row>
    <row r="37" spans="1:13" ht="15.75" thickBot="1" x14ac:dyDescent="0.3">
      <c r="A37" s="64"/>
      <c r="B37" s="66" t="s">
        <v>108</v>
      </c>
      <c r="C37" s="67" t="s">
        <v>23</v>
      </c>
      <c r="D37" s="68">
        <f>SUM(E37:L37)</f>
        <v>253</v>
      </c>
      <c r="E37" s="68"/>
      <c r="F37" s="68"/>
      <c r="G37" s="68"/>
      <c r="H37" s="68">
        <v>253</v>
      </c>
      <c r="I37" s="68"/>
      <c r="J37" s="68"/>
      <c r="K37" s="69" t="s">
        <v>82</v>
      </c>
      <c r="L37" s="70" t="s">
        <v>82</v>
      </c>
      <c r="M37" s="70" t="s">
        <v>82</v>
      </c>
    </row>
    <row r="38" spans="1:13" ht="39" thickBot="1" x14ac:dyDescent="0.3">
      <c r="A38" s="64"/>
      <c r="B38" s="26" t="s">
        <v>109</v>
      </c>
      <c r="C38" s="28" t="s">
        <v>24</v>
      </c>
      <c r="D38" s="27">
        <f t="shared" ref="D38:D40" si="1">SUM(E38:L38)</f>
        <v>10</v>
      </c>
      <c r="E38" s="27"/>
      <c r="F38" s="27"/>
      <c r="G38" s="27"/>
      <c r="H38" s="27">
        <v>10</v>
      </c>
      <c r="I38" s="27"/>
      <c r="J38" s="27"/>
      <c r="K38" s="32" t="s">
        <v>82</v>
      </c>
      <c r="L38" s="32" t="s">
        <v>82</v>
      </c>
      <c r="M38" s="32" t="s">
        <v>82</v>
      </c>
    </row>
    <row r="39" spans="1:13" ht="20.25" customHeight="1" thickBot="1" x14ac:dyDescent="0.3">
      <c r="A39" s="64"/>
      <c r="B39" s="26" t="s">
        <v>110</v>
      </c>
      <c r="C39" s="28" t="s">
        <v>25</v>
      </c>
      <c r="D39" s="27">
        <f t="shared" si="1"/>
        <v>0</v>
      </c>
      <c r="E39" s="27"/>
      <c r="F39" s="27"/>
      <c r="G39" s="27"/>
      <c r="H39" s="27">
        <v>0</v>
      </c>
      <c r="I39" s="27"/>
      <c r="J39" s="27"/>
      <c r="K39" s="32" t="s">
        <v>82</v>
      </c>
      <c r="L39" s="32" t="s">
        <v>82</v>
      </c>
      <c r="M39" s="32" t="s">
        <v>82</v>
      </c>
    </row>
    <row r="40" spans="1:13" s="65" customFormat="1" ht="51.75" thickBot="1" x14ac:dyDescent="0.3">
      <c r="A40" s="64"/>
      <c r="B40" s="53" t="s">
        <v>115</v>
      </c>
      <c r="C40" s="54" t="s">
        <v>104</v>
      </c>
      <c r="D40" s="56">
        <f t="shared" si="1"/>
        <v>230</v>
      </c>
      <c r="E40" s="56"/>
      <c r="F40" s="56"/>
      <c r="G40" s="56"/>
      <c r="H40" s="56">
        <v>230</v>
      </c>
      <c r="I40" s="56"/>
      <c r="J40" s="55"/>
      <c r="K40" s="57" t="s">
        <v>82</v>
      </c>
      <c r="L40" s="58" t="s">
        <v>82</v>
      </c>
      <c r="M40" s="57" t="s">
        <v>82</v>
      </c>
    </row>
    <row r="41" spans="1:13" ht="22.5" customHeight="1" thickBot="1" x14ac:dyDescent="0.3">
      <c r="A41" s="64"/>
      <c r="B41" s="224" t="s">
        <v>48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6"/>
    </row>
    <row r="42" spans="1:13" ht="26.25" thickBot="1" x14ac:dyDescent="0.3">
      <c r="A42" s="64"/>
      <c r="B42" s="66" t="s">
        <v>130</v>
      </c>
      <c r="C42" s="67" t="s">
        <v>26</v>
      </c>
      <c r="D42" s="109">
        <f>SUM(E42:L42)</f>
        <v>183285.88760000002</v>
      </c>
      <c r="E42" s="109"/>
      <c r="F42" s="109"/>
      <c r="G42" s="109"/>
      <c r="H42" s="187">
        <v>129188.93</v>
      </c>
      <c r="I42" s="68"/>
      <c r="J42" s="68"/>
      <c r="K42" s="111">
        <v>3166.0976000000001</v>
      </c>
      <c r="L42" s="111">
        <v>50930.86</v>
      </c>
      <c r="M42" s="70">
        <v>6039.7330000000002</v>
      </c>
    </row>
    <row r="43" spans="1:13" ht="39" thickBot="1" x14ac:dyDescent="0.3">
      <c r="A43" s="64"/>
      <c r="B43" s="19" t="s">
        <v>131</v>
      </c>
      <c r="C43" s="20" t="s">
        <v>27</v>
      </c>
      <c r="D43" s="123">
        <f t="shared" ref="D43:D59" si="2">SUM(E43:L43)</f>
        <v>32785.49</v>
      </c>
      <c r="E43" s="123"/>
      <c r="F43" s="123"/>
      <c r="G43" s="123"/>
      <c r="H43" s="123">
        <v>32785.49</v>
      </c>
      <c r="I43" s="21"/>
      <c r="J43" s="21"/>
      <c r="K43" s="35" t="s">
        <v>82</v>
      </c>
      <c r="L43" s="35" t="s">
        <v>82</v>
      </c>
      <c r="M43" s="35" t="s">
        <v>82</v>
      </c>
    </row>
    <row r="44" spans="1:13" ht="51.75" thickBot="1" x14ac:dyDescent="0.3">
      <c r="A44" s="64"/>
      <c r="B44" s="22" t="s">
        <v>132</v>
      </c>
      <c r="C44" s="23" t="s">
        <v>28</v>
      </c>
      <c r="D44" s="124">
        <f t="shared" si="2"/>
        <v>23467.43</v>
      </c>
      <c r="E44" s="124"/>
      <c r="F44" s="124"/>
      <c r="G44" s="124"/>
      <c r="H44" s="124">
        <v>23467.43</v>
      </c>
      <c r="I44" s="24"/>
      <c r="J44" s="24"/>
      <c r="K44" s="31" t="s">
        <v>82</v>
      </c>
      <c r="L44" s="31" t="s">
        <v>82</v>
      </c>
      <c r="M44" s="31" t="s">
        <v>82</v>
      </c>
    </row>
    <row r="45" spans="1:13" ht="51.75" thickBot="1" x14ac:dyDescent="0.3">
      <c r="A45" s="64"/>
      <c r="B45" s="22" t="s">
        <v>133</v>
      </c>
      <c r="C45" s="23" t="s">
        <v>29</v>
      </c>
      <c r="D45" s="124">
        <f t="shared" si="2"/>
        <v>1014.09</v>
      </c>
      <c r="E45" s="124"/>
      <c r="F45" s="124"/>
      <c r="G45" s="124"/>
      <c r="H45" s="124">
        <v>1014.09</v>
      </c>
      <c r="I45" s="24"/>
      <c r="J45" s="24"/>
      <c r="K45" s="31" t="s">
        <v>82</v>
      </c>
      <c r="L45" s="31" t="s">
        <v>82</v>
      </c>
      <c r="M45" s="31" t="s">
        <v>82</v>
      </c>
    </row>
    <row r="46" spans="1:13" ht="51.75" thickBot="1" x14ac:dyDescent="0.3">
      <c r="A46" s="64"/>
      <c r="B46" s="22" t="s">
        <v>134</v>
      </c>
      <c r="C46" s="23" t="s">
        <v>30</v>
      </c>
      <c r="D46" s="124">
        <f t="shared" si="2"/>
        <v>8303.9699999999993</v>
      </c>
      <c r="E46" s="124"/>
      <c r="F46" s="124"/>
      <c r="G46" s="124"/>
      <c r="H46" s="124">
        <v>8303.9699999999993</v>
      </c>
      <c r="I46" s="24"/>
      <c r="J46" s="24"/>
      <c r="K46" s="31" t="s">
        <v>82</v>
      </c>
      <c r="L46" s="31" t="s">
        <v>82</v>
      </c>
      <c r="M46" s="31" t="s">
        <v>82</v>
      </c>
    </row>
    <row r="47" spans="1:13" ht="64.5" thickBot="1" x14ac:dyDescent="0.3">
      <c r="A47" s="64"/>
      <c r="B47" s="25" t="s">
        <v>135</v>
      </c>
      <c r="C47" s="36" t="s">
        <v>31</v>
      </c>
      <c r="D47" s="125">
        <f t="shared" si="2"/>
        <v>8303.9699999999993</v>
      </c>
      <c r="E47" s="125"/>
      <c r="F47" s="125"/>
      <c r="G47" s="125"/>
      <c r="H47" s="125">
        <v>8303.9699999999993</v>
      </c>
      <c r="I47" s="37"/>
      <c r="J47" s="37"/>
      <c r="K47" s="38" t="s">
        <v>82</v>
      </c>
      <c r="L47" s="38" t="s">
        <v>82</v>
      </c>
      <c r="M47" s="38" t="s">
        <v>82</v>
      </c>
    </row>
    <row r="48" spans="1:13" ht="64.5" thickBot="1" x14ac:dyDescent="0.3">
      <c r="A48" s="64"/>
      <c r="B48" s="25" t="s">
        <v>136</v>
      </c>
      <c r="C48" s="74" t="s">
        <v>32</v>
      </c>
      <c r="D48" s="37">
        <f t="shared" si="2"/>
        <v>0</v>
      </c>
      <c r="E48" s="37"/>
      <c r="F48" s="37"/>
      <c r="G48" s="37"/>
      <c r="H48" s="37">
        <v>0</v>
      </c>
      <c r="I48" s="37"/>
      <c r="J48" s="37"/>
      <c r="K48" s="38" t="s">
        <v>82</v>
      </c>
      <c r="L48" s="38" t="s">
        <v>82</v>
      </c>
      <c r="M48" s="38" t="s">
        <v>82</v>
      </c>
    </row>
    <row r="49" spans="1:13" s="71" customFormat="1" ht="65.25" customHeight="1" thickBot="1" x14ac:dyDescent="0.3">
      <c r="A49" s="64"/>
      <c r="B49" s="85" t="s">
        <v>145</v>
      </c>
      <c r="C49" s="79" t="s">
        <v>33</v>
      </c>
      <c r="D49" s="37">
        <f t="shared" si="2"/>
        <v>0</v>
      </c>
      <c r="E49" s="37"/>
      <c r="F49" s="37"/>
      <c r="G49" s="37"/>
      <c r="H49" s="37">
        <v>0</v>
      </c>
      <c r="I49" s="37"/>
      <c r="J49" s="37"/>
      <c r="K49" s="38" t="s">
        <v>82</v>
      </c>
      <c r="L49" s="38" t="s">
        <v>82</v>
      </c>
      <c r="M49" s="38" t="s">
        <v>82</v>
      </c>
    </row>
    <row r="50" spans="1:13" ht="26.25" thickBot="1" x14ac:dyDescent="0.3">
      <c r="A50" s="64"/>
      <c r="B50" s="26" t="s">
        <v>111</v>
      </c>
      <c r="C50" s="59" t="s">
        <v>34</v>
      </c>
      <c r="D50" s="168">
        <f t="shared" si="2"/>
        <v>128741.58</v>
      </c>
      <c r="E50" s="168"/>
      <c r="F50" s="168"/>
      <c r="G50" s="168"/>
      <c r="H50" s="168">
        <v>128741.58</v>
      </c>
      <c r="I50" s="3"/>
      <c r="J50" s="3"/>
      <c r="K50" s="4" t="s">
        <v>82</v>
      </c>
      <c r="L50" s="4" t="s">
        <v>82</v>
      </c>
      <c r="M50" s="4" t="s">
        <v>82</v>
      </c>
    </row>
    <row r="51" spans="1:13" s="65" customFormat="1" ht="53.25" customHeight="1" thickBot="1" x14ac:dyDescent="0.3">
      <c r="A51" s="64"/>
      <c r="B51" s="86" t="s">
        <v>154</v>
      </c>
      <c r="C51" s="87" t="s">
        <v>35</v>
      </c>
      <c r="D51" s="126">
        <f t="shared" si="2"/>
        <v>85892.12</v>
      </c>
      <c r="E51" s="126"/>
      <c r="F51" s="126"/>
      <c r="G51" s="126"/>
      <c r="H51" s="126">
        <v>85892.12</v>
      </c>
      <c r="I51" s="77"/>
      <c r="J51" s="77"/>
      <c r="K51" s="88" t="s">
        <v>82</v>
      </c>
      <c r="L51" s="88" t="s">
        <v>82</v>
      </c>
      <c r="M51" s="88" t="s">
        <v>82</v>
      </c>
    </row>
    <row r="52" spans="1:13" s="92" customFormat="1" ht="75.75" customHeight="1" thickBot="1" x14ac:dyDescent="0.3">
      <c r="A52" s="64"/>
      <c r="B52" s="93" t="s">
        <v>155</v>
      </c>
      <c r="C52" s="90" t="s">
        <v>36</v>
      </c>
      <c r="D52" s="94">
        <f t="shared" si="2"/>
        <v>0</v>
      </c>
      <c r="E52" s="94"/>
      <c r="F52" s="94"/>
      <c r="G52" s="94"/>
      <c r="H52" s="94">
        <v>0</v>
      </c>
      <c r="I52" s="94"/>
      <c r="J52" s="94"/>
      <c r="K52" s="95" t="s">
        <v>82</v>
      </c>
      <c r="L52" s="95" t="s">
        <v>82</v>
      </c>
      <c r="M52" s="96" t="s">
        <v>82</v>
      </c>
    </row>
    <row r="53" spans="1:13" ht="26.25" thickBot="1" x14ac:dyDescent="0.3">
      <c r="A53" s="64"/>
      <c r="B53" s="26" t="s">
        <v>137</v>
      </c>
      <c r="C53" s="2" t="s">
        <v>37</v>
      </c>
      <c r="D53" s="27">
        <f t="shared" si="2"/>
        <v>447.36</v>
      </c>
      <c r="E53" s="27"/>
      <c r="F53" s="27"/>
      <c r="G53" s="27"/>
      <c r="H53" s="27">
        <v>447.36</v>
      </c>
      <c r="I53" s="3"/>
      <c r="J53" s="3"/>
      <c r="K53" s="4" t="s">
        <v>82</v>
      </c>
      <c r="L53" s="4" t="s">
        <v>82</v>
      </c>
      <c r="M53" s="4" t="s">
        <v>82</v>
      </c>
    </row>
    <row r="54" spans="1:13" ht="27" thickBot="1" x14ac:dyDescent="0.3">
      <c r="A54" s="64"/>
      <c r="B54" s="43" t="s">
        <v>112</v>
      </c>
      <c r="C54" s="20" t="s">
        <v>38</v>
      </c>
      <c r="D54" s="123">
        <f t="shared" si="2"/>
        <v>155227.2476</v>
      </c>
      <c r="E54" s="123"/>
      <c r="F54" s="123"/>
      <c r="G54" s="123"/>
      <c r="H54" s="169">
        <v>101130.29</v>
      </c>
      <c r="I54" s="21"/>
      <c r="J54" s="21"/>
      <c r="K54" s="21">
        <v>3166.0976000000001</v>
      </c>
      <c r="L54" s="171">
        <v>50930.86</v>
      </c>
      <c r="M54" s="21">
        <v>4937.9570000000003</v>
      </c>
    </row>
    <row r="55" spans="1:13" ht="51.75" thickBot="1" x14ac:dyDescent="0.3">
      <c r="A55" s="64"/>
      <c r="B55" s="22" t="s">
        <v>160</v>
      </c>
      <c r="C55" s="23" t="s">
        <v>39</v>
      </c>
      <c r="D55" s="124">
        <f t="shared" si="2"/>
        <v>24481.53</v>
      </c>
      <c r="E55" s="124"/>
      <c r="F55" s="124"/>
      <c r="G55" s="124"/>
      <c r="H55" s="124">
        <v>24481.53</v>
      </c>
      <c r="I55" s="24"/>
      <c r="J55" s="24"/>
      <c r="K55" s="31" t="s">
        <v>82</v>
      </c>
      <c r="L55" s="31" t="s">
        <v>82</v>
      </c>
      <c r="M55" s="31" t="s">
        <v>82</v>
      </c>
    </row>
    <row r="56" spans="1:13" ht="64.5" thickBot="1" x14ac:dyDescent="0.3">
      <c r="A56" s="64"/>
      <c r="B56" s="25" t="s">
        <v>156</v>
      </c>
      <c r="C56" s="36" t="s">
        <v>40</v>
      </c>
      <c r="D56" s="37">
        <f t="shared" si="2"/>
        <v>23467.439999999999</v>
      </c>
      <c r="E56" s="37"/>
      <c r="F56" s="37"/>
      <c r="G56" s="37"/>
      <c r="H56" s="125">
        <v>23467.439999999999</v>
      </c>
      <c r="I56" s="37"/>
      <c r="J56" s="37"/>
      <c r="K56" s="38" t="s">
        <v>82</v>
      </c>
      <c r="L56" s="38" t="s">
        <v>82</v>
      </c>
      <c r="M56" s="38" t="s">
        <v>82</v>
      </c>
    </row>
    <row r="57" spans="1:13" ht="64.5" thickBot="1" x14ac:dyDescent="0.3">
      <c r="A57" s="64"/>
      <c r="B57" s="25" t="s">
        <v>157</v>
      </c>
      <c r="C57" s="36" t="s">
        <v>41</v>
      </c>
      <c r="D57" s="37">
        <f t="shared" si="2"/>
        <v>1014.09</v>
      </c>
      <c r="E57" s="37"/>
      <c r="F57" s="37"/>
      <c r="G57" s="37"/>
      <c r="H57" s="37">
        <v>1014.09</v>
      </c>
      <c r="I57" s="37"/>
      <c r="J57" s="37"/>
      <c r="K57" s="38" t="s">
        <v>82</v>
      </c>
      <c r="L57" s="38" t="s">
        <v>82</v>
      </c>
      <c r="M57" s="38" t="s">
        <v>82</v>
      </c>
    </row>
    <row r="58" spans="1:13" ht="52.5" customHeight="1" thickBot="1" x14ac:dyDescent="0.3">
      <c r="A58" s="64"/>
      <c r="B58" s="51" t="s">
        <v>158</v>
      </c>
      <c r="C58" s="52" t="s">
        <v>117</v>
      </c>
      <c r="D58" s="127">
        <f t="shared" si="2"/>
        <v>63481.913999999997</v>
      </c>
      <c r="E58" s="127"/>
      <c r="F58" s="127"/>
      <c r="G58" s="127"/>
      <c r="H58" s="127">
        <v>63481.913999999997</v>
      </c>
      <c r="I58" s="50"/>
      <c r="J58" s="50"/>
      <c r="K58" s="60" t="s">
        <v>82</v>
      </c>
      <c r="L58" s="60" t="s">
        <v>82</v>
      </c>
      <c r="M58" s="60" t="s">
        <v>82</v>
      </c>
    </row>
    <row r="59" spans="1:13" s="92" customFormat="1" ht="68.25" customHeight="1" thickBot="1" x14ac:dyDescent="0.3">
      <c r="A59" s="64"/>
      <c r="B59" s="97" t="s">
        <v>159</v>
      </c>
      <c r="C59" s="98" t="s">
        <v>146</v>
      </c>
      <c r="D59" s="99">
        <f t="shared" si="2"/>
        <v>0</v>
      </c>
      <c r="E59" s="99"/>
      <c r="F59" s="99"/>
      <c r="G59" s="99"/>
      <c r="H59" s="170">
        <v>0</v>
      </c>
      <c r="I59" s="99"/>
      <c r="J59" s="99"/>
      <c r="K59" s="100" t="s">
        <v>82</v>
      </c>
      <c r="L59" s="100" t="s">
        <v>82</v>
      </c>
      <c r="M59" s="100" t="s">
        <v>82</v>
      </c>
    </row>
    <row r="60" spans="1:13" ht="19.5" customHeight="1" thickBot="1" x14ac:dyDescent="0.3">
      <c r="A60" s="64"/>
      <c r="B60" s="26" t="s">
        <v>113</v>
      </c>
      <c r="C60" s="2" t="s">
        <v>147</v>
      </c>
      <c r="D60" s="174">
        <f>SUM(H60:K60)</f>
        <v>247.85000000000002</v>
      </c>
      <c r="E60" s="3"/>
      <c r="F60" s="3"/>
      <c r="G60" s="3"/>
      <c r="H60" s="27">
        <v>388.48</v>
      </c>
      <c r="I60" s="3"/>
      <c r="J60" s="3"/>
      <c r="K60" s="32">
        <v>-140.63</v>
      </c>
      <c r="L60" s="32">
        <v>0</v>
      </c>
      <c r="M60" s="32">
        <v>0</v>
      </c>
    </row>
    <row r="61" spans="1:13" ht="15.75" thickBot="1" x14ac:dyDescent="0.3">
      <c r="A61" s="64"/>
      <c r="B61" s="26" t="s">
        <v>114</v>
      </c>
      <c r="C61" s="2" t="s">
        <v>148</v>
      </c>
      <c r="D61" s="175">
        <f>SUM(H61:K61)</f>
        <v>-3035.5349999999999</v>
      </c>
      <c r="E61" s="27"/>
      <c r="F61" s="27"/>
      <c r="G61" s="27"/>
      <c r="H61" s="27">
        <v>-3008.0149999999999</v>
      </c>
      <c r="I61" s="3"/>
      <c r="J61" s="3"/>
      <c r="K61" s="27">
        <v>-27.52</v>
      </c>
      <c r="L61" s="27">
        <v>0</v>
      </c>
      <c r="M61" s="27">
        <v>0</v>
      </c>
    </row>
    <row r="62" spans="1:13" x14ac:dyDescent="0.25">
      <c r="A62" s="64"/>
      <c r="B62" s="33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ht="28.5" customHeight="1" x14ac:dyDescent="0.25">
      <c r="A63" s="64"/>
      <c r="B63" s="211" t="s">
        <v>102</v>
      </c>
      <c r="C63" s="211"/>
      <c r="D63" s="211"/>
      <c r="E63" s="247" t="s">
        <v>176</v>
      </c>
      <c r="F63" s="247"/>
      <c r="G63" s="247"/>
      <c r="H63" s="247"/>
      <c r="I63" s="248" t="s">
        <v>220</v>
      </c>
      <c r="J63" s="244"/>
      <c r="K63" s="244"/>
      <c r="L63" s="210"/>
      <c r="M63" s="210"/>
    </row>
    <row r="64" spans="1:13" x14ac:dyDescent="0.25">
      <c r="A64" s="64"/>
      <c r="B64" s="6"/>
      <c r="C64" s="6"/>
      <c r="D64" s="6"/>
      <c r="E64" s="249" t="s">
        <v>42</v>
      </c>
      <c r="F64" s="249"/>
      <c r="G64" s="249"/>
      <c r="H64" s="249"/>
      <c r="I64" s="249" t="s">
        <v>43</v>
      </c>
      <c r="J64" s="249"/>
      <c r="K64" s="249"/>
      <c r="L64" s="249"/>
      <c r="M64" s="249"/>
    </row>
    <row r="65" spans="1:14" ht="28.5" customHeight="1" x14ac:dyDescent="0.25">
      <c r="A65" s="64"/>
      <c r="B65" s="6"/>
      <c r="C65" s="30"/>
      <c r="D65" s="6"/>
      <c r="E65" s="210" t="s">
        <v>177</v>
      </c>
      <c r="F65" s="210"/>
      <c r="G65" s="210"/>
      <c r="H65" s="210"/>
      <c r="I65" s="243" t="s">
        <v>223</v>
      </c>
      <c r="J65" s="243"/>
      <c r="K65" s="243"/>
      <c r="L65" s="244"/>
      <c r="M65" s="244"/>
    </row>
    <row r="66" spans="1:14" ht="18.75" customHeight="1" x14ac:dyDescent="0.25">
      <c r="A66" s="64"/>
      <c r="B66" s="6"/>
      <c r="C66" s="30"/>
      <c r="D66" s="34"/>
      <c r="E66" s="245" t="s">
        <v>44</v>
      </c>
      <c r="F66" s="245"/>
      <c r="G66" s="245"/>
      <c r="H66" s="245"/>
      <c r="I66" s="246" t="s">
        <v>45</v>
      </c>
      <c r="J66" s="246"/>
      <c r="K66" s="246"/>
      <c r="L66" s="245"/>
      <c r="M66" s="245"/>
    </row>
    <row r="67" spans="1:14" x14ac:dyDescent="0.25">
      <c r="B67" s="9"/>
      <c r="C67" s="7"/>
      <c r="D67" s="7"/>
      <c r="E67" s="7"/>
      <c r="F67" s="7"/>
      <c r="G67" s="7"/>
      <c r="H67" s="7"/>
      <c r="I67" s="7"/>
      <c r="J67" s="7"/>
      <c r="K67" s="7"/>
      <c r="L67"/>
      <c r="M67"/>
      <c r="N67" s="8"/>
    </row>
  </sheetData>
  <mergeCells count="40">
    <mergeCell ref="E66:H66"/>
    <mergeCell ref="I66:K66"/>
    <mergeCell ref="L66:M66"/>
    <mergeCell ref="E63:H63"/>
    <mergeCell ref="I63:K63"/>
    <mergeCell ref="L63:M63"/>
    <mergeCell ref="E64:H64"/>
    <mergeCell ref="I64:K64"/>
    <mergeCell ref="L64:M64"/>
    <mergeCell ref="L11:M11"/>
    <mergeCell ref="L12:L13"/>
    <mergeCell ref="M12:M13"/>
    <mergeCell ref="E65:H65"/>
    <mergeCell ref="I65:K65"/>
    <mergeCell ref="L65:M65"/>
    <mergeCell ref="C8:C13"/>
    <mergeCell ref="D8:D13"/>
    <mergeCell ref="J11:J13"/>
    <mergeCell ref="K11:K13"/>
    <mergeCell ref="E12:E13"/>
    <mergeCell ref="F12:F13"/>
    <mergeCell ref="G12:G13"/>
    <mergeCell ref="H11:H13"/>
    <mergeCell ref="I11:I13"/>
    <mergeCell ref="B4:M4"/>
    <mergeCell ref="B63:D63"/>
    <mergeCell ref="B1:M1"/>
    <mergeCell ref="B2:M2"/>
    <mergeCell ref="B3:M3"/>
    <mergeCell ref="B5:F5"/>
    <mergeCell ref="B7:M7"/>
    <mergeCell ref="B6:M6"/>
    <mergeCell ref="E9:J10"/>
    <mergeCell ref="E11:G11"/>
    <mergeCell ref="B41:M41"/>
    <mergeCell ref="B36:M36"/>
    <mergeCell ref="B15:M15"/>
    <mergeCell ref="B8:B13"/>
    <mergeCell ref="K9:M10"/>
    <mergeCell ref="E8:M8"/>
  </mergeCells>
  <pageMargins left="0.23622047244094491" right="0.23622047244094491" top="0.35433070866141736" bottom="0.35433070866141736" header="0" footer="0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zoomScale="70" zoomScaleNormal="70" workbookViewId="0">
      <selection activeCell="E74" sqref="E74:E75"/>
    </sheetView>
  </sheetViews>
  <sheetFormatPr defaultRowHeight="15" x14ac:dyDescent="0.25"/>
  <cols>
    <col min="1" max="1" width="9.140625" style="131"/>
    <col min="2" max="2" width="23.7109375" style="128" customWidth="1"/>
    <col min="3" max="3" width="13.7109375" style="128" customWidth="1"/>
    <col min="4" max="4" width="16" style="128" customWidth="1"/>
    <col min="5" max="5" width="15.42578125" style="128" customWidth="1"/>
    <col min="6" max="6" width="14.7109375" style="128" customWidth="1"/>
    <col min="7" max="7" width="12.5703125" style="128" bestFit="1" customWidth="1"/>
    <col min="8" max="8" width="9.140625" style="128"/>
    <col min="9" max="9" width="8.28515625" style="128" customWidth="1"/>
    <col min="10" max="10" width="10.140625" style="128" customWidth="1"/>
    <col min="11" max="11" width="12.5703125" style="128" bestFit="1" customWidth="1"/>
    <col min="12" max="12" width="21.5703125" style="128" customWidth="1"/>
    <col min="13" max="13" width="12.5703125" style="128" bestFit="1" customWidth="1"/>
    <col min="14" max="16384" width="9.140625" style="128"/>
  </cols>
  <sheetData>
    <row r="1" spans="1:10" x14ac:dyDescent="0.25">
      <c r="A1" s="262" t="s">
        <v>119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0" x14ac:dyDescent="0.25">
      <c r="A2" s="260" t="s">
        <v>56</v>
      </c>
      <c r="B2" s="261"/>
      <c r="C2" s="261"/>
      <c r="D2" s="261"/>
      <c r="E2" s="261"/>
      <c r="F2" s="261"/>
      <c r="G2" s="261"/>
      <c r="H2" s="261"/>
      <c r="I2" s="261"/>
      <c r="J2" s="261"/>
    </row>
    <row r="3" spans="1:10" x14ac:dyDescent="0.25">
      <c r="A3" s="252" t="s">
        <v>57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x14ac:dyDescent="0.25">
      <c r="A4" s="252" t="s">
        <v>58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x14ac:dyDescent="0.25">
      <c r="A5" s="252" t="s">
        <v>59</v>
      </c>
      <c r="B5" s="250"/>
      <c r="C5" s="250"/>
      <c r="D5" s="250"/>
      <c r="E5" s="250"/>
      <c r="F5" s="250"/>
      <c r="G5" s="250"/>
      <c r="H5" s="250"/>
      <c r="I5" s="250"/>
      <c r="J5" s="250"/>
    </row>
    <row r="7" spans="1:10" x14ac:dyDescent="0.25">
      <c r="A7" s="250" t="s">
        <v>60</v>
      </c>
      <c r="B7" s="250"/>
      <c r="C7" s="250"/>
    </row>
    <row r="8" spans="1:10" ht="69" customHeight="1" x14ac:dyDescent="0.25">
      <c r="A8" s="251" t="s">
        <v>61</v>
      </c>
      <c r="B8" s="251"/>
      <c r="C8" s="251"/>
      <c r="D8" s="251"/>
      <c r="E8" s="251"/>
      <c r="F8" s="272" t="s">
        <v>172</v>
      </c>
      <c r="G8" s="272"/>
      <c r="H8" s="272"/>
      <c r="I8" s="272"/>
      <c r="J8" s="272"/>
    </row>
    <row r="9" spans="1:10" x14ac:dyDescent="0.25">
      <c r="A9" s="250"/>
      <c r="B9" s="250"/>
      <c r="C9" s="250"/>
      <c r="D9" s="250"/>
      <c r="E9" s="250"/>
    </row>
    <row r="10" spans="1:10" x14ac:dyDescent="0.25">
      <c r="A10" s="131" t="s">
        <v>62</v>
      </c>
      <c r="C10" s="252" t="s">
        <v>212</v>
      </c>
      <c r="D10" s="252"/>
      <c r="E10" s="252"/>
      <c r="F10" s="252"/>
      <c r="G10" s="252"/>
      <c r="H10" s="252"/>
      <c r="I10" s="252"/>
      <c r="J10" s="252"/>
    </row>
    <row r="12" spans="1:10" x14ac:dyDescent="0.25">
      <c r="A12" s="131" t="s">
        <v>63</v>
      </c>
    </row>
    <row r="13" spans="1:10" ht="60" customHeight="1" x14ac:dyDescent="0.25">
      <c r="A13" s="268" t="s">
        <v>64</v>
      </c>
      <c r="B13" s="270" t="s">
        <v>65</v>
      </c>
      <c r="C13" s="270" t="s">
        <v>66</v>
      </c>
      <c r="D13" s="270" t="s">
        <v>67</v>
      </c>
      <c r="E13" s="270" t="s">
        <v>68</v>
      </c>
      <c r="F13" s="270" t="s">
        <v>69</v>
      </c>
      <c r="G13" s="273" t="s">
        <v>70</v>
      </c>
      <c r="H13" s="274"/>
      <c r="I13" s="270" t="s">
        <v>71</v>
      </c>
      <c r="J13" s="270" t="s">
        <v>72</v>
      </c>
    </row>
    <row r="14" spans="1:10" ht="45" x14ac:dyDescent="0.25">
      <c r="A14" s="269"/>
      <c r="B14" s="271"/>
      <c r="C14" s="271"/>
      <c r="D14" s="271"/>
      <c r="E14" s="271"/>
      <c r="F14" s="271"/>
      <c r="G14" s="133" t="s">
        <v>73</v>
      </c>
      <c r="H14" s="133" t="s">
        <v>85</v>
      </c>
      <c r="I14" s="271"/>
      <c r="J14" s="271"/>
    </row>
    <row r="15" spans="1:10" x14ac:dyDescent="0.25">
      <c r="A15" s="115">
        <v>1</v>
      </c>
      <c r="B15" s="134">
        <v>2</v>
      </c>
      <c r="C15" s="134">
        <v>3</v>
      </c>
      <c r="D15" s="134">
        <v>4</v>
      </c>
      <c r="E15" s="134">
        <v>5</v>
      </c>
      <c r="F15" s="134">
        <v>6</v>
      </c>
      <c r="G15" s="134">
        <v>8</v>
      </c>
      <c r="H15" s="134">
        <v>9</v>
      </c>
      <c r="I15" s="134">
        <v>10</v>
      </c>
      <c r="J15" s="134">
        <v>11</v>
      </c>
    </row>
    <row r="16" spans="1:10" x14ac:dyDescent="0.25">
      <c r="A16" s="263" t="s">
        <v>74</v>
      </c>
      <c r="B16" s="264"/>
      <c r="C16" s="264"/>
      <c r="D16" s="264"/>
      <c r="E16" s="264"/>
      <c r="F16" s="264"/>
      <c r="G16" s="264"/>
      <c r="H16" s="264"/>
      <c r="I16" s="264"/>
      <c r="J16" s="265"/>
    </row>
    <row r="17" spans="1:16" x14ac:dyDescent="0.25">
      <c r="A17" s="254" t="s">
        <v>75</v>
      </c>
      <c r="B17" s="255"/>
      <c r="C17" s="255"/>
      <c r="D17" s="255"/>
      <c r="E17" s="255"/>
      <c r="F17" s="255"/>
      <c r="G17" s="255"/>
      <c r="H17" s="255"/>
      <c r="I17" s="255"/>
      <c r="J17" s="256"/>
    </row>
    <row r="18" spans="1:16" ht="120" x14ac:dyDescent="0.25">
      <c r="A18" s="115">
        <v>1</v>
      </c>
      <c r="B18" s="101" t="s">
        <v>163</v>
      </c>
      <c r="C18" s="113">
        <v>43839</v>
      </c>
      <c r="D18" s="103" t="s">
        <v>164</v>
      </c>
      <c r="E18" s="112">
        <v>542.55907999999999</v>
      </c>
      <c r="F18" s="147">
        <v>529.94259999999997</v>
      </c>
      <c r="G18" s="112">
        <f>E18-F18</f>
        <v>12.616480000000024</v>
      </c>
      <c r="H18" s="117">
        <f>G18/E18*100</f>
        <v>2.3253651934089881</v>
      </c>
      <c r="I18" s="103">
        <v>2</v>
      </c>
      <c r="J18" s="115" t="s">
        <v>171</v>
      </c>
      <c r="L18" s="188"/>
    </row>
    <row r="19" spans="1:16" ht="127.5" x14ac:dyDescent="0.25">
      <c r="A19" s="115">
        <v>2</v>
      </c>
      <c r="B19" s="101" t="s">
        <v>165</v>
      </c>
      <c r="C19" s="113">
        <v>43881</v>
      </c>
      <c r="D19" s="103" t="s">
        <v>166</v>
      </c>
      <c r="E19" s="112">
        <v>913.2</v>
      </c>
      <c r="F19" s="112">
        <v>560.60599999999999</v>
      </c>
      <c r="G19" s="112">
        <f t="shared" ref="G19:G23" si="0">E19-F19</f>
        <v>352.59400000000005</v>
      </c>
      <c r="H19" s="117">
        <f t="shared" ref="H19:H57" si="1">G19/E19*100</f>
        <v>38.610819097678494</v>
      </c>
      <c r="I19" s="103">
        <v>34</v>
      </c>
      <c r="J19" s="115" t="s">
        <v>171</v>
      </c>
      <c r="L19" s="188"/>
      <c r="M19" s="188"/>
      <c r="P19" s="154"/>
    </row>
    <row r="20" spans="1:16" ht="135" x14ac:dyDescent="0.25">
      <c r="A20" s="115">
        <v>3</v>
      </c>
      <c r="B20" s="101" t="s">
        <v>167</v>
      </c>
      <c r="C20" s="113">
        <v>43888</v>
      </c>
      <c r="D20" s="103" t="s">
        <v>164</v>
      </c>
      <c r="E20" s="112">
        <v>25868.28</v>
      </c>
      <c r="F20" s="148">
        <v>21729.355200000002</v>
      </c>
      <c r="G20" s="112">
        <f t="shared" si="0"/>
        <v>4138.924799999997</v>
      </c>
      <c r="H20" s="117">
        <f t="shared" si="1"/>
        <v>15.999999999999989</v>
      </c>
      <c r="I20" s="104">
        <v>14</v>
      </c>
      <c r="J20" s="115" t="s">
        <v>171</v>
      </c>
      <c r="L20" s="188"/>
      <c r="M20" s="188"/>
      <c r="N20" s="154"/>
    </row>
    <row r="21" spans="1:16" ht="210" x14ac:dyDescent="0.25">
      <c r="A21" s="115">
        <v>4</v>
      </c>
      <c r="B21" s="101" t="s">
        <v>168</v>
      </c>
      <c r="C21" s="113">
        <v>43889</v>
      </c>
      <c r="D21" s="103" t="s">
        <v>166</v>
      </c>
      <c r="E21" s="112">
        <v>3149.93</v>
      </c>
      <c r="F21" s="147">
        <v>1968.70625</v>
      </c>
      <c r="G21" s="112">
        <f t="shared" si="0"/>
        <v>1181.2237499999999</v>
      </c>
      <c r="H21" s="117">
        <f t="shared" si="1"/>
        <v>37.5</v>
      </c>
      <c r="I21" s="104">
        <v>22</v>
      </c>
      <c r="J21" s="115" t="s">
        <v>171</v>
      </c>
      <c r="L21" s="188"/>
    </row>
    <row r="22" spans="1:16" ht="135" x14ac:dyDescent="0.25">
      <c r="A22" s="115">
        <v>5</v>
      </c>
      <c r="B22" s="101" t="s">
        <v>169</v>
      </c>
      <c r="C22" s="113">
        <v>43889</v>
      </c>
      <c r="D22" s="103" t="s">
        <v>166</v>
      </c>
      <c r="E22" s="112">
        <v>709.779</v>
      </c>
      <c r="F22" s="147">
        <v>495</v>
      </c>
      <c r="G22" s="112">
        <f t="shared" si="0"/>
        <v>214.779</v>
      </c>
      <c r="H22" s="117">
        <f t="shared" si="1"/>
        <v>30.259982332528857</v>
      </c>
      <c r="I22" s="104">
        <v>16</v>
      </c>
      <c r="J22" s="115" t="s">
        <v>171</v>
      </c>
      <c r="L22" s="149"/>
      <c r="M22" s="149"/>
    </row>
    <row r="23" spans="1:16" ht="127.5" x14ac:dyDescent="0.25">
      <c r="A23" s="115">
        <v>6</v>
      </c>
      <c r="B23" s="101" t="s">
        <v>170</v>
      </c>
      <c r="C23" s="113">
        <v>43920</v>
      </c>
      <c r="D23" s="103" t="s">
        <v>166</v>
      </c>
      <c r="E23" s="112">
        <v>449.971</v>
      </c>
      <c r="F23" s="147">
        <v>139.75126</v>
      </c>
      <c r="G23" s="112">
        <f t="shared" si="0"/>
        <v>310.21974</v>
      </c>
      <c r="H23" s="117">
        <f t="shared" si="1"/>
        <v>68.942162939389434</v>
      </c>
      <c r="I23" s="104">
        <v>10</v>
      </c>
      <c r="J23" s="115" t="s">
        <v>171</v>
      </c>
    </row>
    <row r="24" spans="1:16" ht="150" x14ac:dyDescent="0.25">
      <c r="A24" s="115">
        <v>7</v>
      </c>
      <c r="B24" s="101" t="s">
        <v>178</v>
      </c>
      <c r="C24" s="113">
        <v>43927</v>
      </c>
      <c r="D24" s="103" t="s">
        <v>166</v>
      </c>
      <c r="E24" s="112">
        <v>1942.3667600000001</v>
      </c>
      <c r="F24" s="112">
        <v>1534.46217</v>
      </c>
      <c r="G24" s="118">
        <f>E24-F24</f>
        <v>407.9045900000001</v>
      </c>
      <c r="H24" s="117">
        <f t="shared" si="1"/>
        <v>21.000389751315559</v>
      </c>
      <c r="I24" s="104">
        <v>5</v>
      </c>
      <c r="J24" s="115" t="s">
        <v>171</v>
      </c>
    </row>
    <row r="25" spans="1:16" ht="127.5" x14ac:dyDescent="0.25">
      <c r="A25" s="115">
        <v>8</v>
      </c>
      <c r="B25" s="101" t="s">
        <v>179</v>
      </c>
      <c r="C25" s="113">
        <v>43929</v>
      </c>
      <c r="D25" s="103" t="s">
        <v>166</v>
      </c>
      <c r="E25" s="112">
        <v>1411.35761</v>
      </c>
      <c r="F25" s="112">
        <v>1157.3131900000001</v>
      </c>
      <c r="G25" s="112">
        <f>E25-F25</f>
        <v>254.04441999999995</v>
      </c>
      <c r="H25" s="117">
        <f t="shared" si="1"/>
        <v>18.000003556858985</v>
      </c>
      <c r="I25" s="104">
        <v>4</v>
      </c>
      <c r="J25" s="115" t="s">
        <v>171</v>
      </c>
    </row>
    <row r="26" spans="1:16" ht="127.5" x14ac:dyDescent="0.25">
      <c r="A26" s="115">
        <v>9</v>
      </c>
      <c r="B26" s="101" t="s">
        <v>180</v>
      </c>
      <c r="C26" s="113">
        <v>43928</v>
      </c>
      <c r="D26" s="103" t="s">
        <v>166</v>
      </c>
      <c r="E26" s="112">
        <v>8649.2160000000003</v>
      </c>
      <c r="F26" s="112">
        <v>6783.7669999999998</v>
      </c>
      <c r="G26" s="112">
        <f>E26-F26</f>
        <v>1865.4490000000005</v>
      </c>
      <c r="H26" s="117">
        <f t="shared" si="1"/>
        <v>21.567839212247684</v>
      </c>
      <c r="I26" s="104">
        <v>7</v>
      </c>
      <c r="J26" s="115" t="s">
        <v>171</v>
      </c>
    </row>
    <row r="27" spans="1:16" ht="210" x14ac:dyDescent="0.25">
      <c r="A27" s="115">
        <v>10</v>
      </c>
      <c r="B27" s="101" t="s">
        <v>181</v>
      </c>
      <c r="C27" s="113">
        <v>43942</v>
      </c>
      <c r="D27" s="103" t="s">
        <v>166</v>
      </c>
      <c r="E27" s="112">
        <v>1050.6602600000001</v>
      </c>
      <c r="F27" s="112">
        <v>1045.40696</v>
      </c>
      <c r="G27" s="112">
        <f>E27-F27</f>
        <v>5.2533000000000811</v>
      </c>
      <c r="H27" s="117">
        <f t="shared" si="1"/>
        <v>0.49999987626828879</v>
      </c>
      <c r="I27" s="104">
        <v>4</v>
      </c>
      <c r="J27" s="115" t="s">
        <v>171</v>
      </c>
    </row>
    <row r="28" spans="1:16" ht="127.5" x14ac:dyDescent="0.25">
      <c r="A28" s="115">
        <v>11</v>
      </c>
      <c r="B28" s="101" t="s">
        <v>182</v>
      </c>
      <c r="C28" s="113">
        <v>43958</v>
      </c>
      <c r="D28" s="103" t="s">
        <v>166</v>
      </c>
      <c r="E28" s="112">
        <v>1311.6340399999999</v>
      </c>
      <c r="F28" s="112">
        <v>852.56214</v>
      </c>
      <c r="G28" s="112">
        <f>E28-F28</f>
        <v>459.07189999999991</v>
      </c>
      <c r="H28" s="117">
        <f t="shared" si="1"/>
        <v>34.999998932629097</v>
      </c>
      <c r="I28" s="104">
        <v>3</v>
      </c>
      <c r="J28" s="115" t="s">
        <v>171</v>
      </c>
    </row>
    <row r="29" spans="1:16" ht="127.5" x14ac:dyDescent="0.25">
      <c r="A29" s="115">
        <v>12</v>
      </c>
      <c r="B29" s="101" t="s">
        <v>183</v>
      </c>
      <c r="C29" s="113">
        <v>43957</v>
      </c>
      <c r="D29" s="103" t="s">
        <v>166</v>
      </c>
      <c r="E29" s="112">
        <v>2415.1715399999998</v>
      </c>
      <c r="F29" s="112">
        <v>2415.1715399999998</v>
      </c>
      <c r="G29" s="112">
        <v>0</v>
      </c>
      <c r="H29" s="117">
        <f t="shared" si="1"/>
        <v>0</v>
      </c>
      <c r="I29" s="104">
        <v>1</v>
      </c>
      <c r="J29" s="115" t="s">
        <v>198</v>
      </c>
    </row>
    <row r="30" spans="1:16" ht="150" x14ac:dyDescent="0.25">
      <c r="A30" s="115">
        <v>13</v>
      </c>
      <c r="B30" s="101" t="s">
        <v>184</v>
      </c>
      <c r="C30" s="113">
        <v>43959</v>
      </c>
      <c r="D30" s="103" t="s">
        <v>166</v>
      </c>
      <c r="E30" s="112">
        <v>964.92598999999996</v>
      </c>
      <c r="F30" s="112">
        <v>721.05222000000003</v>
      </c>
      <c r="G30" s="112">
        <f t="shared" ref="G30:G57" si="2">E30-F30</f>
        <v>243.87376999999992</v>
      </c>
      <c r="H30" s="117">
        <f t="shared" si="1"/>
        <v>25.273831623086444</v>
      </c>
      <c r="I30" s="104">
        <v>8</v>
      </c>
      <c r="J30" s="115" t="s">
        <v>171</v>
      </c>
    </row>
    <row r="31" spans="1:16" ht="127.5" x14ac:dyDescent="0.25">
      <c r="A31" s="115">
        <v>14</v>
      </c>
      <c r="B31" s="101" t="s">
        <v>185</v>
      </c>
      <c r="C31" s="113">
        <v>43959</v>
      </c>
      <c r="D31" s="103" t="s">
        <v>166</v>
      </c>
      <c r="E31" s="112">
        <v>1057.7885200000001</v>
      </c>
      <c r="F31" s="112">
        <v>812.62073999999996</v>
      </c>
      <c r="G31" s="112">
        <f t="shared" si="2"/>
        <v>245.16778000000011</v>
      </c>
      <c r="H31" s="117">
        <f t="shared" si="1"/>
        <v>23.177390883387549</v>
      </c>
      <c r="I31" s="104">
        <v>10</v>
      </c>
      <c r="J31" s="115" t="s">
        <v>171</v>
      </c>
    </row>
    <row r="32" spans="1:16" ht="135" x14ac:dyDescent="0.25">
      <c r="A32" s="115">
        <v>15</v>
      </c>
      <c r="B32" s="101" t="s">
        <v>186</v>
      </c>
      <c r="C32" s="113">
        <v>43970</v>
      </c>
      <c r="D32" s="103" t="s">
        <v>166</v>
      </c>
      <c r="E32" s="112">
        <v>413.27488</v>
      </c>
      <c r="F32" s="112">
        <v>386.41207000000003</v>
      </c>
      <c r="G32" s="112">
        <f t="shared" si="2"/>
        <v>26.862809999999968</v>
      </c>
      <c r="H32" s="117">
        <f t="shared" si="1"/>
        <v>6.4999861593329769</v>
      </c>
      <c r="I32" s="104">
        <v>2</v>
      </c>
      <c r="J32" s="115" t="s">
        <v>171</v>
      </c>
    </row>
    <row r="33" spans="1:12" ht="127.5" x14ac:dyDescent="0.25">
      <c r="A33" s="115">
        <v>16</v>
      </c>
      <c r="B33" s="101" t="s">
        <v>187</v>
      </c>
      <c r="C33" s="113">
        <v>43959</v>
      </c>
      <c r="D33" s="103" t="s">
        <v>166</v>
      </c>
      <c r="E33" s="112">
        <v>447.36</v>
      </c>
      <c r="F33" s="112">
        <v>355.65120000000002</v>
      </c>
      <c r="G33" s="112">
        <f t="shared" si="2"/>
        <v>91.708799999999997</v>
      </c>
      <c r="H33" s="117">
        <f t="shared" si="1"/>
        <v>20.5</v>
      </c>
      <c r="I33" s="104">
        <v>11</v>
      </c>
      <c r="J33" s="115" t="s">
        <v>171</v>
      </c>
    </row>
    <row r="34" spans="1:12" ht="135" x14ac:dyDescent="0.25">
      <c r="A34" s="115">
        <v>17</v>
      </c>
      <c r="B34" s="101" t="s">
        <v>189</v>
      </c>
      <c r="C34" s="113">
        <v>43976</v>
      </c>
      <c r="D34" s="103" t="s">
        <v>166</v>
      </c>
      <c r="E34" s="112">
        <v>3157.8939999999998</v>
      </c>
      <c r="F34" s="112">
        <v>2240.0002199999999</v>
      </c>
      <c r="G34" s="112">
        <f t="shared" si="2"/>
        <v>917.89377999999988</v>
      </c>
      <c r="H34" s="117">
        <f t="shared" si="1"/>
        <v>29.066643148883397</v>
      </c>
      <c r="I34" s="104">
        <v>8</v>
      </c>
      <c r="J34" s="115" t="s">
        <v>171</v>
      </c>
    </row>
    <row r="35" spans="1:12" ht="127.5" x14ac:dyDescent="0.25">
      <c r="A35" s="115">
        <v>18</v>
      </c>
      <c r="B35" s="101" t="s">
        <v>190</v>
      </c>
      <c r="C35" s="113">
        <v>43976</v>
      </c>
      <c r="D35" s="103" t="s">
        <v>166</v>
      </c>
      <c r="E35" s="112">
        <v>1677.45281</v>
      </c>
      <c r="F35" s="112">
        <v>1434.22227</v>
      </c>
      <c r="G35" s="112">
        <f t="shared" si="2"/>
        <v>243.23054000000002</v>
      </c>
      <c r="H35" s="117">
        <f t="shared" si="1"/>
        <v>14.499992998312722</v>
      </c>
      <c r="I35" s="104">
        <v>3</v>
      </c>
      <c r="J35" s="115" t="s">
        <v>171</v>
      </c>
    </row>
    <row r="36" spans="1:12" ht="127.5" x14ac:dyDescent="0.25">
      <c r="A36" s="115">
        <v>19</v>
      </c>
      <c r="B36" s="101" t="s">
        <v>191</v>
      </c>
      <c r="C36" s="113">
        <v>43976</v>
      </c>
      <c r="D36" s="103" t="s">
        <v>166</v>
      </c>
      <c r="E36" s="112">
        <v>4360.7529999999997</v>
      </c>
      <c r="F36" s="114">
        <v>3466.7984299999998</v>
      </c>
      <c r="G36" s="114">
        <f t="shared" si="2"/>
        <v>893.95456999999988</v>
      </c>
      <c r="H36" s="117">
        <f t="shared" si="1"/>
        <v>20.500004701022963</v>
      </c>
      <c r="I36" s="104">
        <v>5</v>
      </c>
      <c r="J36" s="115" t="s">
        <v>171</v>
      </c>
    </row>
    <row r="37" spans="1:12" ht="127.5" x14ac:dyDescent="0.25">
      <c r="A37" s="115">
        <v>20</v>
      </c>
      <c r="B37" s="101" t="s">
        <v>192</v>
      </c>
      <c r="C37" s="113">
        <v>43976</v>
      </c>
      <c r="D37" s="103" t="s">
        <v>166</v>
      </c>
      <c r="E37" s="112">
        <v>2250.5830000000001</v>
      </c>
      <c r="F37" s="112">
        <v>1704.4788000000001</v>
      </c>
      <c r="G37" s="112">
        <f t="shared" si="2"/>
        <v>546.10419999999999</v>
      </c>
      <c r="H37" s="117">
        <f t="shared" si="1"/>
        <v>24.26501044396052</v>
      </c>
      <c r="I37" s="104">
        <v>7</v>
      </c>
      <c r="J37" s="115" t="s">
        <v>171</v>
      </c>
    </row>
    <row r="38" spans="1:12" ht="127.5" x14ac:dyDescent="0.25">
      <c r="A38" s="115">
        <v>21</v>
      </c>
      <c r="B38" s="101" t="s">
        <v>193</v>
      </c>
      <c r="C38" s="113">
        <v>43990</v>
      </c>
      <c r="D38" s="103" t="s">
        <v>166</v>
      </c>
      <c r="E38" s="112">
        <v>3065.5559699999999</v>
      </c>
      <c r="F38" s="112">
        <v>2007.9391499999999</v>
      </c>
      <c r="G38" s="112">
        <f t="shared" si="2"/>
        <v>1057.61682</v>
      </c>
      <c r="H38" s="117">
        <f t="shared" si="1"/>
        <v>34.500000337622282</v>
      </c>
      <c r="I38" s="104">
        <v>8</v>
      </c>
      <c r="J38" s="115" t="s">
        <v>171</v>
      </c>
    </row>
    <row r="39" spans="1:12" ht="127.5" x14ac:dyDescent="0.25">
      <c r="A39" s="115">
        <v>22</v>
      </c>
      <c r="B39" s="101" t="s">
        <v>194</v>
      </c>
      <c r="C39" s="113">
        <v>43997</v>
      </c>
      <c r="D39" s="103" t="s">
        <v>166</v>
      </c>
      <c r="E39" s="112">
        <v>2699.9941600000002</v>
      </c>
      <c r="F39" s="112">
        <v>2659.4942500000002</v>
      </c>
      <c r="G39" s="112">
        <f t="shared" si="2"/>
        <v>40.49991</v>
      </c>
      <c r="H39" s="117">
        <f t="shared" si="1"/>
        <v>1.4999999111109188</v>
      </c>
      <c r="I39" s="104">
        <v>4</v>
      </c>
      <c r="J39" s="115" t="s">
        <v>171</v>
      </c>
    </row>
    <row r="40" spans="1:12" ht="127.5" x14ac:dyDescent="0.25">
      <c r="A40" s="115">
        <v>23</v>
      </c>
      <c r="B40" s="101" t="s">
        <v>195</v>
      </c>
      <c r="C40" s="113">
        <v>43997</v>
      </c>
      <c r="D40" s="103" t="s">
        <v>166</v>
      </c>
      <c r="E40" s="112">
        <v>3651.9380000000001</v>
      </c>
      <c r="F40" s="112">
        <v>3390.4418599999999</v>
      </c>
      <c r="G40" s="114">
        <f t="shared" si="2"/>
        <v>261.4961400000002</v>
      </c>
      <c r="H40" s="117">
        <f t="shared" si="1"/>
        <v>7.1604758897878389</v>
      </c>
      <c r="I40" s="104">
        <v>3</v>
      </c>
      <c r="J40" s="115" t="s">
        <v>171</v>
      </c>
    </row>
    <row r="41" spans="1:12" ht="127.5" x14ac:dyDescent="0.25">
      <c r="A41" s="115">
        <v>24</v>
      </c>
      <c r="B41" s="101" t="s">
        <v>196</v>
      </c>
      <c r="C41" s="113">
        <v>44000</v>
      </c>
      <c r="D41" s="103" t="s">
        <v>166</v>
      </c>
      <c r="E41" s="112">
        <v>1513.8109999999999</v>
      </c>
      <c r="F41" s="112">
        <v>1218.6176599999999</v>
      </c>
      <c r="G41" s="114">
        <f t="shared" si="2"/>
        <v>295.19334000000003</v>
      </c>
      <c r="H41" s="117">
        <f t="shared" si="1"/>
        <v>19.500012881396689</v>
      </c>
      <c r="I41" s="104">
        <v>3</v>
      </c>
      <c r="J41" s="115" t="s">
        <v>171</v>
      </c>
    </row>
    <row r="42" spans="1:12" ht="127.5" x14ac:dyDescent="0.25">
      <c r="A42" s="115">
        <v>25</v>
      </c>
      <c r="B42" s="101" t="s">
        <v>197</v>
      </c>
      <c r="C42" s="113">
        <v>44011</v>
      </c>
      <c r="D42" s="103" t="s">
        <v>166</v>
      </c>
      <c r="E42" s="112">
        <v>1351.6869999999999</v>
      </c>
      <c r="F42" s="119">
        <v>1351.6869999999999</v>
      </c>
      <c r="G42" s="114">
        <f t="shared" si="2"/>
        <v>0</v>
      </c>
      <c r="H42" s="117">
        <f t="shared" si="1"/>
        <v>0</v>
      </c>
      <c r="I42" s="104">
        <v>1</v>
      </c>
      <c r="J42" s="115" t="s">
        <v>198</v>
      </c>
    </row>
    <row r="43" spans="1:12" ht="128.25" thickBot="1" x14ac:dyDescent="0.3">
      <c r="A43" s="115">
        <v>26</v>
      </c>
      <c r="B43" s="150" t="s">
        <v>201</v>
      </c>
      <c r="C43" s="113">
        <v>44025</v>
      </c>
      <c r="D43" s="103" t="s">
        <v>166</v>
      </c>
      <c r="E43" s="119">
        <v>1458.3176900000001</v>
      </c>
      <c r="F43" s="119">
        <v>1458.3176900000001</v>
      </c>
      <c r="G43" s="114">
        <f t="shared" si="2"/>
        <v>0</v>
      </c>
      <c r="H43" s="117">
        <f t="shared" si="1"/>
        <v>0</v>
      </c>
      <c r="I43" s="115">
        <v>1</v>
      </c>
      <c r="J43" s="115" t="s">
        <v>202</v>
      </c>
    </row>
    <row r="44" spans="1:12" ht="132" customHeight="1" thickBot="1" x14ac:dyDescent="0.3">
      <c r="A44" s="137">
        <v>27</v>
      </c>
      <c r="B44" s="110" t="s">
        <v>203</v>
      </c>
      <c r="C44" s="151">
        <v>44019</v>
      </c>
      <c r="D44" s="103" t="s">
        <v>166</v>
      </c>
      <c r="E44" s="119">
        <v>1142.16102</v>
      </c>
      <c r="F44" s="119">
        <v>987.96915000000001</v>
      </c>
      <c r="G44" s="152">
        <f t="shared" si="2"/>
        <v>154.19186999999999</v>
      </c>
      <c r="H44" s="117">
        <f t="shared" si="1"/>
        <v>13.500011583305477</v>
      </c>
      <c r="I44" s="137">
        <v>7</v>
      </c>
      <c r="J44" s="137" t="s">
        <v>204</v>
      </c>
      <c r="K44" s="153"/>
      <c r="L44" s="154"/>
    </row>
    <row r="45" spans="1:12" ht="127.5" x14ac:dyDescent="0.25">
      <c r="A45" s="137">
        <v>28</v>
      </c>
      <c r="B45" s="110" t="s">
        <v>205</v>
      </c>
      <c r="C45" s="151">
        <v>44020</v>
      </c>
      <c r="D45" s="103" t="s">
        <v>166</v>
      </c>
      <c r="E45" s="137">
        <v>2560.3360400000001</v>
      </c>
      <c r="F45" s="155">
        <v>2560.3360400000001</v>
      </c>
      <c r="G45" s="156">
        <f t="shared" si="2"/>
        <v>0</v>
      </c>
      <c r="H45" s="117">
        <f t="shared" si="1"/>
        <v>0</v>
      </c>
      <c r="I45" s="137">
        <v>1</v>
      </c>
      <c r="J45" s="137" t="s">
        <v>202</v>
      </c>
    </row>
    <row r="46" spans="1:12" ht="127.5" x14ac:dyDescent="0.25">
      <c r="A46" s="115">
        <v>29</v>
      </c>
      <c r="B46" s="101" t="s">
        <v>206</v>
      </c>
      <c r="C46" s="157">
        <v>44025</v>
      </c>
      <c r="D46" s="103" t="s">
        <v>166</v>
      </c>
      <c r="E46" s="115">
        <v>4634.95111</v>
      </c>
      <c r="F46" s="158">
        <v>3823.8345100000001</v>
      </c>
      <c r="G46" s="114">
        <f t="shared" si="2"/>
        <v>811.11659999999983</v>
      </c>
      <c r="H46" s="117">
        <f t="shared" si="1"/>
        <v>17.500003360337491</v>
      </c>
      <c r="I46" s="115">
        <v>6</v>
      </c>
      <c r="J46" s="115" t="s">
        <v>171</v>
      </c>
    </row>
    <row r="47" spans="1:12" ht="127.5" x14ac:dyDescent="0.25">
      <c r="A47" s="115">
        <v>30</v>
      </c>
      <c r="B47" s="158" t="s">
        <v>207</v>
      </c>
      <c r="C47" s="157">
        <v>44043</v>
      </c>
      <c r="D47" s="103" t="s">
        <v>166</v>
      </c>
      <c r="E47" s="115">
        <v>1096.614</v>
      </c>
      <c r="F47" s="158">
        <v>1091.13093</v>
      </c>
      <c r="G47" s="114">
        <f t="shared" si="2"/>
        <v>5.4830699999999979</v>
      </c>
      <c r="H47" s="117">
        <f t="shared" si="1"/>
        <v>0.49999999999999978</v>
      </c>
      <c r="I47" s="115">
        <v>2</v>
      </c>
      <c r="J47" s="115" t="s">
        <v>171</v>
      </c>
    </row>
    <row r="48" spans="1:12" ht="176.25" thickBot="1" x14ac:dyDescent="0.3">
      <c r="A48" s="159">
        <v>31</v>
      </c>
      <c r="B48" s="160" t="s">
        <v>208</v>
      </c>
      <c r="C48" s="161">
        <v>44090</v>
      </c>
      <c r="D48" s="162" t="s">
        <v>166</v>
      </c>
      <c r="E48" s="163">
        <v>1181.04</v>
      </c>
      <c r="F48" s="163">
        <v>842.28440000000001</v>
      </c>
      <c r="G48" s="163">
        <f t="shared" si="2"/>
        <v>338.75559999999996</v>
      </c>
      <c r="H48" s="117">
        <f t="shared" si="1"/>
        <v>28.682821919664018</v>
      </c>
      <c r="I48" s="164">
        <v>5</v>
      </c>
      <c r="J48" s="159" t="s">
        <v>171</v>
      </c>
    </row>
    <row r="49" spans="1:20" ht="176.25" thickBot="1" x14ac:dyDescent="0.3">
      <c r="A49" s="137">
        <v>32</v>
      </c>
      <c r="B49" s="160" t="s">
        <v>209</v>
      </c>
      <c r="C49" s="116">
        <v>44090</v>
      </c>
      <c r="D49" s="103" t="s">
        <v>166</v>
      </c>
      <c r="E49" s="165">
        <v>3157.8939999999998</v>
      </c>
      <c r="F49" s="165">
        <v>3110.5255900000002</v>
      </c>
      <c r="G49" s="114">
        <f t="shared" si="2"/>
        <v>47.368409999999585</v>
      </c>
      <c r="H49" s="117">
        <f t="shared" si="1"/>
        <v>1.4999999999999869</v>
      </c>
      <c r="I49" s="102">
        <v>2</v>
      </c>
      <c r="J49" s="137" t="s">
        <v>171</v>
      </c>
    </row>
    <row r="50" spans="1:20" ht="156.75" customHeight="1" thickBot="1" x14ac:dyDescent="0.3">
      <c r="A50" s="137">
        <v>33</v>
      </c>
      <c r="B50" s="166" t="s">
        <v>210</v>
      </c>
      <c r="C50" s="116">
        <v>44089</v>
      </c>
      <c r="D50" s="103" t="s">
        <v>166</v>
      </c>
      <c r="E50" s="165">
        <v>3065.5559699999999</v>
      </c>
      <c r="F50" s="165">
        <v>2998.11373</v>
      </c>
      <c r="G50" s="152">
        <f>E50-F50</f>
        <v>67.442239999999856</v>
      </c>
      <c r="H50" s="117">
        <f t="shared" si="1"/>
        <v>2.2000002824936145</v>
      </c>
      <c r="I50" s="102">
        <v>2</v>
      </c>
      <c r="J50" s="137" t="s">
        <v>171</v>
      </c>
    </row>
    <row r="51" spans="1:20" ht="127.5" x14ac:dyDescent="0.25">
      <c r="A51" s="137">
        <v>34</v>
      </c>
      <c r="B51" s="110" t="s">
        <v>211</v>
      </c>
      <c r="C51" s="116">
        <v>44088</v>
      </c>
      <c r="D51" s="177" t="s">
        <v>166</v>
      </c>
      <c r="E51" s="165">
        <v>689.99990000000003</v>
      </c>
      <c r="F51" s="165">
        <v>489.65</v>
      </c>
      <c r="G51" s="156">
        <f t="shared" si="2"/>
        <v>200.34990000000005</v>
      </c>
      <c r="H51" s="117">
        <f t="shared" si="1"/>
        <v>29.036221599452411</v>
      </c>
      <c r="I51" s="102">
        <v>7</v>
      </c>
      <c r="J51" s="137" t="s">
        <v>171</v>
      </c>
      <c r="L51" s="154"/>
    </row>
    <row r="52" spans="1:20" ht="132" customHeight="1" x14ac:dyDescent="0.25">
      <c r="A52" s="198">
        <v>35</v>
      </c>
      <c r="B52" s="190" t="s">
        <v>214</v>
      </c>
      <c r="C52" s="199">
        <v>44151</v>
      </c>
      <c r="D52" s="200" t="s">
        <v>166</v>
      </c>
      <c r="E52" s="201">
        <v>1813.9449999999999</v>
      </c>
      <c r="F52" s="201">
        <v>1813.9449999999999</v>
      </c>
      <c r="G52" s="202">
        <f t="shared" si="2"/>
        <v>0</v>
      </c>
      <c r="H52" s="203">
        <f t="shared" si="1"/>
        <v>0</v>
      </c>
      <c r="I52" s="204">
        <v>1</v>
      </c>
      <c r="J52" s="198" t="s">
        <v>202</v>
      </c>
    </row>
    <row r="53" spans="1:20" ht="132" customHeight="1" x14ac:dyDescent="0.25">
      <c r="A53" s="189">
        <v>36</v>
      </c>
      <c r="B53" s="205" t="s">
        <v>216</v>
      </c>
      <c r="C53" s="191">
        <v>44153</v>
      </c>
      <c r="D53" s="192" t="s">
        <v>166</v>
      </c>
      <c r="E53" s="206">
        <v>1355.03</v>
      </c>
      <c r="F53" s="206">
        <v>1023.047</v>
      </c>
      <c r="G53" s="207">
        <f t="shared" si="2"/>
        <v>331.98299999999995</v>
      </c>
      <c r="H53" s="203">
        <f t="shared" si="1"/>
        <v>24.500047969417651</v>
      </c>
      <c r="I53" s="208">
        <v>7</v>
      </c>
      <c r="J53" s="189" t="s">
        <v>215</v>
      </c>
    </row>
    <row r="54" spans="1:20" ht="132" customHeight="1" x14ac:dyDescent="0.25">
      <c r="A54" s="189">
        <v>37</v>
      </c>
      <c r="B54" s="205" t="s">
        <v>217</v>
      </c>
      <c r="C54" s="191">
        <v>44183</v>
      </c>
      <c r="D54" s="192" t="s">
        <v>164</v>
      </c>
      <c r="E54" s="206">
        <v>1014.09</v>
      </c>
      <c r="F54" s="206">
        <v>1014.09</v>
      </c>
      <c r="G54" s="207">
        <f t="shared" si="2"/>
        <v>0</v>
      </c>
      <c r="H54" s="203">
        <f t="shared" si="1"/>
        <v>0</v>
      </c>
      <c r="I54" s="208">
        <v>2</v>
      </c>
      <c r="J54" s="189" t="s">
        <v>202</v>
      </c>
    </row>
    <row r="55" spans="1:20" ht="132" customHeight="1" x14ac:dyDescent="0.25">
      <c r="A55" s="189">
        <v>38</v>
      </c>
      <c r="B55" s="205" t="s">
        <v>217</v>
      </c>
      <c r="C55" s="191">
        <v>44183</v>
      </c>
      <c r="D55" s="192" t="s">
        <v>164</v>
      </c>
      <c r="E55" s="206">
        <v>1014.09</v>
      </c>
      <c r="F55" s="206">
        <v>1014.09</v>
      </c>
      <c r="G55" s="207">
        <f t="shared" si="2"/>
        <v>0</v>
      </c>
      <c r="H55" s="203">
        <f t="shared" si="1"/>
        <v>0</v>
      </c>
      <c r="I55" s="208">
        <v>1</v>
      </c>
      <c r="J55" s="189" t="s">
        <v>202</v>
      </c>
    </row>
    <row r="56" spans="1:20" ht="132" customHeight="1" x14ac:dyDescent="0.25">
      <c r="A56" s="189">
        <v>39</v>
      </c>
      <c r="B56" s="205" t="s">
        <v>218</v>
      </c>
      <c r="C56" s="191">
        <v>44187</v>
      </c>
      <c r="D56" s="192" t="s">
        <v>164</v>
      </c>
      <c r="E56" s="206">
        <v>12853.886</v>
      </c>
      <c r="F56" s="206">
        <v>12853.886</v>
      </c>
      <c r="G56" s="207">
        <f t="shared" ref="G56" si="3">E56-F56</f>
        <v>0</v>
      </c>
      <c r="H56" s="203">
        <f t="shared" si="1"/>
        <v>0</v>
      </c>
      <c r="I56" s="208">
        <v>1</v>
      </c>
      <c r="J56" s="189" t="s">
        <v>202</v>
      </c>
      <c r="K56" s="188"/>
    </row>
    <row r="57" spans="1:20" ht="136.5" customHeight="1" x14ac:dyDescent="0.25">
      <c r="A57" s="189">
        <v>40</v>
      </c>
      <c r="B57" s="205" t="s">
        <v>163</v>
      </c>
      <c r="C57" s="191">
        <v>44187</v>
      </c>
      <c r="D57" s="192" t="s">
        <v>164</v>
      </c>
      <c r="E57" s="206">
        <v>542.44000000000005</v>
      </c>
      <c r="F57" s="206">
        <v>507</v>
      </c>
      <c r="G57" s="207">
        <f t="shared" si="2"/>
        <v>35.440000000000055</v>
      </c>
      <c r="H57" s="203">
        <f t="shared" si="1"/>
        <v>6.5334414866160397</v>
      </c>
      <c r="I57" s="208">
        <v>3</v>
      </c>
      <c r="J57" s="189" t="s">
        <v>171</v>
      </c>
      <c r="K57" s="188"/>
    </row>
    <row r="58" spans="1:20" ht="15.75" thickBot="1" x14ac:dyDescent="0.3">
      <c r="A58" s="178"/>
      <c r="B58" s="266" t="s">
        <v>76</v>
      </c>
      <c r="C58" s="267"/>
      <c r="D58" s="179"/>
      <c r="E58" s="180">
        <f>SUM(E18:E57)</f>
        <v>112607.49434999998</v>
      </c>
      <c r="F58" s="180">
        <f>SUM(F18:F57)</f>
        <v>96549.680220000009</v>
      </c>
      <c r="G58" s="180">
        <f>SUM(G18:G57)</f>
        <v>16057.814129999999</v>
      </c>
      <c r="H58" s="180">
        <f>G58/E58*100</f>
        <v>14.259987066304882</v>
      </c>
      <c r="I58" s="181">
        <f>SUM(I18:I57)</f>
        <v>243</v>
      </c>
      <c r="J58" s="182"/>
    </row>
    <row r="59" spans="1:20" x14ac:dyDescent="0.25">
      <c r="A59" s="257" t="s">
        <v>77</v>
      </c>
      <c r="B59" s="258"/>
      <c r="C59" s="258"/>
      <c r="D59" s="258"/>
      <c r="E59" s="258"/>
      <c r="F59" s="258"/>
      <c r="G59" s="258"/>
      <c r="H59" s="258"/>
      <c r="I59" s="258"/>
      <c r="J59" s="259"/>
    </row>
    <row r="60" spans="1:20" x14ac:dyDescent="0.25">
      <c r="A60" s="254" t="s">
        <v>78</v>
      </c>
      <c r="B60" s="255"/>
      <c r="C60" s="255"/>
      <c r="D60" s="255"/>
      <c r="E60" s="255"/>
      <c r="F60" s="255"/>
      <c r="G60" s="255"/>
      <c r="H60" s="255"/>
      <c r="I60" s="255"/>
      <c r="J60" s="256"/>
    </row>
    <row r="61" spans="1:20" ht="127.5" x14ac:dyDescent="0.25">
      <c r="A61" s="115">
        <v>1</v>
      </c>
      <c r="B61" s="101" t="s">
        <v>188</v>
      </c>
      <c r="C61" s="113">
        <v>43964</v>
      </c>
      <c r="D61" s="103" t="s">
        <v>166</v>
      </c>
      <c r="E61" s="112">
        <v>7830.1013199999998</v>
      </c>
      <c r="F61" s="112">
        <v>4580.5966399999998</v>
      </c>
      <c r="G61" s="112">
        <f>E61-F61</f>
        <v>3249.50468</v>
      </c>
      <c r="H61" s="112">
        <v>41.5</v>
      </c>
      <c r="I61" s="115">
        <v>10</v>
      </c>
      <c r="J61" s="115" t="s">
        <v>171</v>
      </c>
    </row>
    <row r="62" spans="1:20" ht="15.75" thickBot="1" x14ac:dyDescent="0.3">
      <c r="A62" s="137">
        <v>2</v>
      </c>
      <c r="B62" s="138"/>
      <c r="C62" s="138"/>
      <c r="D62" s="138"/>
      <c r="E62" s="138"/>
      <c r="F62" s="138"/>
      <c r="G62" s="138"/>
      <c r="H62" s="138"/>
      <c r="I62" s="138"/>
      <c r="J62" s="138"/>
      <c r="M62" s="251"/>
      <c r="N62" s="251"/>
      <c r="O62" s="252"/>
      <c r="P62" s="252"/>
      <c r="Q62" s="252"/>
      <c r="R62" s="252"/>
      <c r="S62" s="252"/>
      <c r="T62" s="252"/>
    </row>
    <row r="63" spans="1:20" ht="15.75" thickBot="1" x14ac:dyDescent="0.3">
      <c r="A63" s="139"/>
      <c r="B63" s="140" t="s">
        <v>79</v>
      </c>
      <c r="C63" s="140"/>
      <c r="D63" s="140"/>
      <c r="E63" s="141">
        <f>SUM(E61:E62)</f>
        <v>7830.1013199999998</v>
      </c>
      <c r="F63" s="141">
        <f>SUM(F61:F62)</f>
        <v>4580.5966399999998</v>
      </c>
      <c r="G63" s="141">
        <f>E63-F63</f>
        <v>3249.50468</v>
      </c>
      <c r="H63" s="142">
        <f>G63/E63*100</f>
        <v>41.500161328691462</v>
      </c>
      <c r="I63" s="140">
        <f>SUM(I61:I62)</f>
        <v>10</v>
      </c>
      <c r="J63" s="143"/>
      <c r="M63" s="131"/>
    </row>
    <row r="64" spans="1:20" x14ac:dyDescent="0.25">
      <c r="A64" s="257" t="s">
        <v>80</v>
      </c>
      <c r="B64" s="258"/>
      <c r="C64" s="258"/>
      <c r="D64" s="258"/>
      <c r="E64" s="258"/>
      <c r="F64" s="258"/>
      <c r="G64" s="258"/>
      <c r="H64" s="258"/>
      <c r="I64" s="258"/>
      <c r="J64" s="259"/>
      <c r="M64" s="131"/>
    </row>
    <row r="65" spans="1:17" ht="22.5" customHeight="1" x14ac:dyDescent="0.25">
      <c r="A65" s="254" t="s">
        <v>81</v>
      </c>
      <c r="B65" s="255"/>
      <c r="C65" s="255"/>
      <c r="D65" s="255"/>
      <c r="E65" s="255"/>
      <c r="F65" s="255"/>
      <c r="G65" s="255"/>
      <c r="H65" s="255"/>
      <c r="I65" s="255"/>
      <c r="J65" s="256"/>
      <c r="M65" s="250"/>
      <c r="N65" s="250"/>
      <c r="O65" s="250"/>
      <c r="P65" s="250"/>
      <c r="Q65" s="250"/>
    </row>
    <row r="66" spans="1:17" ht="125.25" customHeight="1" x14ac:dyDescent="0.25">
      <c r="A66" s="115">
        <v>1</v>
      </c>
      <c r="B66" s="101" t="s">
        <v>187</v>
      </c>
      <c r="C66" s="113">
        <v>43910</v>
      </c>
      <c r="D66" s="103" t="s">
        <v>166</v>
      </c>
      <c r="E66" s="112">
        <v>447.36</v>
      </c>
      <c r="F66" s="115" t="s">
        <v>82</v>
      </c>
      <c r="G66" s="115" t="s">
        <v>82</v>
      </c>
      <c r="H66" s="115" t="s">
        <v>82</v>
      </c>
      <c r="I66" s="115" t="s">
        <v>82</v>
      </c>
      <c r="J66" s="136"/>
      <c r="M66" s="250"/>
      <c r="N66" s="250"/>
      <c r="O66" s="250"/>
      <c r="P66" s="250"/>
      <c r="Q66" s="250"/>
    </row>
    <row r="67" spans="1:17" ht="127.5" x14ac:dyDescent="0.25">
      <c r="A67" s="115">
        <v>2</v>
      </c>
      <c r="B67" s="101" t="s">
        <v>199</v>
      </c>
      <c r="C67" s="113">
        <v>43992</v>
      </c>
      <c r="D67" s="103" t="s">
        <v>166</v>
      </c>
      <c r="E67" s="112">
        <v>1591.17552</v>
      </c>
      <c r="F67" s="115" t="s">
        <v>82</v>
      </c>
      <c r="G67" s="115" t="s">
        <v>82</v>
      </c>
      <c r="H67" s="115" t="s">
        <v>82</v>
      </c>
      <c r="I67" s="115" t="s">
        <v>82</v>
      </c>
      <c r="J67" s="136"/>
      <c r="M67" s="250"/>
      <c r="N67" s="250"/>
      <c r="O67" s="250"/>
      <c r="P67" s="250"/>
    </row>
    <row r="68" spans="1:17" ht="127.5" x14ac:dyDescent="0.25">
      <c r="A68" s="115">
        <v>3</v>
      </c>
      <c r="B68" s="101" t="s">
        <v>200</v>
      </c>
      <c r="C68" s="113">
        <v>43992</v>
      </c>
      <c r="D68" s="103" t="s">
        <v>166</v>
      </c>
      <c r="E68" s="112">
        <v>3062.0073600000001</v>
      </c>
      <c r="F68" s="115" t="s">
        <v>82</v>
      </c>
      <c r="G68" s="115" t="s">
        <v>82</v>
      </c>
      <c r="H68" s="115" t="s">
        <v>82</v>
      </c>
      <c r="I68" s="115" t="s">
        <v>82</v>
      </c>
      <c r="J68" s="136"/>
      <c r="M68" s="172"/>
      <c r="N68" s="172"/>
      <c r="O68" s="172"/>
      <c r="P68" s="172"/>
    </row>
    <row r="69" spans="1:17" ht="285" x14ac:dyDescent="0.25">
      <c r="A69" s="189">
        <v>4</v>
      </c>
      <c r="B69" s="190" t="s">
        <v>217</v>
      </c>
      <c r="C69" s="191">
        <v>44165</v>
      </c>
      <c r="D69" s="192" t="s">
        <v>164</v>
      </c>
      <c r="E69" s="193">
        <v>1014.09</v>
      </c>
      <c r="F69" s="189" t="s">
        <v>82</v>
      </c>
      <c r="G69" s="189" t="s">
        <v>82</v>
      </c>
      <c r="H69" s="189" t="s">
        <v>82</v>
      </c>
      <c r="I69" s="189" t="s">
        <v>82</v>
      </c>
      <c r="J69" s="194"/>
      <c r="O69" s="154"/>
    </row>
    <row r="70" spans="1:17" ht="127.5" x14ac:dyDescent="0.25">
      <c r="A70" s="189">
        <v>5</v>
      </c>
      <c r="B70" s="195" t="s">
        <v>213</v>
      </c>
      <c r="C70" s="196">
        <v>44176</v>
      </c>
      <c r="D70" s="192" t="s">
        <v>166</v>
      </c>
      <c r="E70" s="197">
        <v>2636.7</v>
      </c>
      <c r="F70" s="189" t="s">
        <v>82</v>
      </c>
      <c r="G70" s="189" t="s">
        <v>82</v>
      </c>
      <c r="H70" s="189" t="s">
        <v>82</v>
      </c>
      <c r="I70" s="189" t="s">
        <v>82</v>
      </c>
      <c r="J70" s="194"/>
      <c r="L70" s="188"/>
    </row>
    <row r="71" spans="1:17" x14ac:dyDescent="0.25">
      <c r="A71" s="189">
        <v>6</v>
      </c>
      <c r="B71" s="195"/>
      <c r="C71" s="196"/>
      <c r="D71" s="192"/>
      <c r="E71" s="197"/>
      <c r="F71" s="189"/>
      <c r="G71" s="189"/>
      <c r="H71" s="189"/>
      <c r="I71" s="189"/>
      <c r="J71" s="194"/>
      <c r="L71" s="188"/>
    </row>
    <row r="72" spans="1:17" ht="15.75" thickBot="1" x14ac:dyDescent="0.3">
      <c r="A72" s="178"/>
      <c r="B72" s="183" t="s">
        <v>83</v>
      </c>
      <c r="C72" s="183"/>
      <c r="D72" s="183"/>
      <c r="E72" s="184">
        <f>SUM(E66:E70)</f>
        <v>8751.3328799999999</v>
      </c>
      <c r="F72" s="185" t="s">
        <v>82</v>
      </c>
      <c r="G72" s="183"/>
      <c r="H72" s="183"/>
      <c r="I72" s="183"/>
      <c r="J72" s="186"/>
      <c r="L72" s="188"/>
    </row>
    <row r="73" spans="1:17" ht="15.75" thickBot="1" x14ac:dyDescent="0.3">
      <c r="A73" s="135"/>
      <c r="B73" s="140" t="s">
        <v>86</v>
      </c>
      <c r="C73" s="140"/>
      <c r="D73" s="140"/>
      <c r="E73" s="141">
        <f>E58+E63</f>
        <v>120437.59566999998</v>
      </c>
      <c r="F73" s="141">
        <f>F58+F63</f>
        <v>101130.27686000001</v>
      </c>
      <c r="G73" s="141">
        <f>E73-F73</f>
        <v>19307.318809999968</v>
      </c>
      <c r="H73" s="142">
        <f>G73/E73*100</f>
        <v>16.030973304135181</v>
      </c>
      <c r="I73" s="144">
        <f>I58+I63</f>
        <v>253</v>
      </c>
      <c r="J73" s="145"/>
      <c r="K73" s="188"/>
      <c r="L73" s="188"/>
    </row>
    <row r="74" spans="1:17" x14ac:dyDescent="0.25">
      <c r="E74" s="154"/>
      <c r="G74" s="146"/>
    </row>
    <row r="75" spans="1:17" x14ac:dyDescent="0.25">
      <c r="E75" s="154"/>
    </row>
    <row r="76" spans="1:17" ht="15" customHeight="1" x14ac:dyDescent="0.25"/>
    <row r="77" spans="1:17" ht="15" customHeight="1" x14ac:dyDescent="0.25">
      <c r="A77" s="251" t="s">
        <v>84</v>
      </c>
      <c r="B77" s="251"/>
      <c r="C77" s="253" t="s">
        <v>221</v>
      </c>
      <c r="D77" s="253"/>
      <c r="E77" s="253"/>
      <c r="F77" s="253"/>
      <c r="G77" s="253"/>
      <c r="H77" s="253"/>
      <c r="I77" s="253"/>
      <c r="J77" s="253"/>
    </row>
    <row r="78" spans="1:17" x14ac:dyDescent="0.25">
      <c r="A78" s="251" t="s">
        <v>88</v>
      </c>
      <c r="B78" s="251"/>
      <c r="C78" s="252" t="s">
        <v>89</v>
      </c>
      <c r="D78" s="252"/>
      <c r="E78" s="252" t="s">
        <v>90</v>
      </c>
      <c r="F78" s="252"/>
      <c r="G78" s="252"/>
      <c r="H78" s="252"/>
    </row>
    <row r="80" spans="1:17" x14ac:dyDescent="0.25">
      <c r="L80" s="154"/>
    </row>
    <row r="81" spans="1:5" x14ac:dyDescent="0.25">
      <c r="A81" s="250" t="s">
        <v>173</v>
      </c>
      <c r="B81" s="250"/>
      <c r="C81" s="250"/>
      <c r="D81" s="250"/>
      <c r="E81" s="250"/>
    </row>
    <row r="82" spans="1:5" x14ac:dyDescent="0.25">
      <c r="A82" s="250" t="s">
        <v>174</v>
      </c>
      <c r="B82" s="250"/>
      <c r="C82" s="250"/>
      <c r="D82" s="250"/>
      <c r="E82" s="250"/>
    </row>
    <row r="83" spans="1:5" x14ac:dyDescent="0.25">
      <c r="A83" s="250" t="s">
        <v>87</v>
      </c>
      <c r="B83" s="250"/>
      <c r="C83" s="250" t="s">
        <v>222</v>
      </c>
      <c r="D83" s="250"/>
    </row>
  </sheetData>
  <mergeCells count="46">
    <mergeCell ref="A16:J16"/>
    <mergeCell ref="B58:C58"/>
    <mergeCell ref="A7:C7"/>
    <mergeCell ref="A8:E8"/>
    <mergeCell ref="A9:E9"/>
    <mergeCell ref="A13:A14"/>
    <mergeCell ref="B13:B14"/>
    <mergeCell ref="C13:C14"/>
    <mergeCell ref="D13:D14"/>
    <mergeCell ref="E13:E14"/>
    <mergeCell ref="C10:J10"/>
    <mergeCell ref="F8:J8"/>
    <mergeCell ref="I13:I14"/>
    <mergeCell ref="J13:J14"/>
    <mergeCell ref="F13:F14"/>
    <mergeCell ref="G13:H13"/>
    <mergeCell ref="A2:J2"/>
    <mergeCell ref="A4:J4"/>
    <mergeCell ref="A1:J1"/>
    <mergeCell ref="A3:J3"/>
    <mergeCell ref="A5:J5"/>
    <mergeCell ref="M62:N62"/>
    <mergeCell ref="O62:P62"/>
    <mergeCell ref="Q62:T62"/>
    <mergeCell ref="A65:J65"/>
    <mergeCell ref="A17:J17"/>
    <mergeCell ref="A64:J64"/>
    <mergeCell ref="A60:J60"/>
    <mergeCell ref="A59:J59"/>
    <mergeCell ref="M65:N65"/>
    <mergeCell ref="O65:Q65"/>
    <mergeCell ref="M66:N66"/>
    <mergeCell ref="O66:Q66"/>
    <mergeCell ref="M67:N67"/>
    <mergeCell ref="O67:P67"/>
    <mergeCell ref="A77:B77"/>
    <mergeCell ref="C77:J77"/>
    <mergeCell ref="A82:B82"/>
    <mergeCell ref="C82:E82"/>
    <mergeCell ref="A83:B83"/>
    <mergeCell ref="C83:D83"/>
    <mergeCell ref="A78:B78"/>
    <mergeCell ref="C78:D78"/>
    <mergeCell ref="E78:H78"/>
    <mergeCell ref="A81:B81"/>
    <mergeCell ref="C81:E81"/>
  </mergeCells>
  <pageMargins left="0.70866141732283472" right="0.51181102362204722" top="0.35433070866141736" bottom="0.35433070866141736" header="0.11811023622047245" footer="0.1181102362204724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G8" sqref="G8"/>
    </sheetView>
  </sheetViews>
  <sheetFormatPr defaultRowHeight="15" x14ac:dyDescent="0.25"/>
  <cols>
    <col min="1" max="1" width="5.28515625" customWidth="1"/>
    <col min="2" max="2" width="13.5703125" customWidth="1"/>
    <col min="3" max="3" width="21" customWidth="1"/>
    <col min="4" max="4" width="21.85546875" customWidth="1"/>
    <col min="5" max="5" width="23.140625" customWidth="1"/>
    <col min="6" max="6" width="23.42578125" customWidth="1"/>
    <col min="7" max="7" width="26.5703125" customWidth="1"/>
  </cols>
  <sheetData>
    <row r="1" spans="1:7" x14ac:dyDescent="0.25">
      <c r="A1" s="72"/>
      <c r="B1" s="72"/>
      <c r="C1" s="72"/>
      <c r="D1" s="72"/>
      <c r="E1" s="72"/>
      <c r="F1" s="72"/>
      <c r="G1" s="73" t="s">
        <v>120</v>
      </c>
    </row>
    <row r="2" spans="1:7" x14ac:dyDescent="0.25">
      <c r="A2" s="275" t="s">
        <v>91</v>
      </c>
      <c r="B2" s="275"/>
      <c r="C2" s="275"/>
      <c r="D2" s="275"/>
      <c r="E2" s="275"/>
      <c r="F2" s="275"/>
      <c r="G2" s="275"/>
    </row>
    <row r="3" spans="1:7" x14ac:dyDescent="0.25">
      <c r="A3" s="276"/>
      <c r="B3" s="276"/>
      <c r="C3" s="276"/>
      <c r="D3" s="276"/>
      <c r="E3" s="276"/>
      <c r="F3" s="276"/>
      <c r="G3" s="276"/>
    </row>
    <row r="4" spans="1:7" ht="16.5" x14ac:dyDescent="0.25">
      <c r="A4" s="277" t="s">
        <v>100</v>
      </c>
      <c r="B4" s="278"/>
      <c r="C4" s="278"/>
      <c r="D4" s="278"/>
      <c r="E4" s="278"/>
      <c r="F4" s="278"/>
      <c r="G4" s="278"/>
    </row>
    <row r="5" spans="1:7" x14ac:dyDescent="0.25">
      <c r="A5" s="279" t="s">
        <v>92</v>
      </c>
      <c r="B5" s="279"/>
      <c r="C5" s="279"/>
      <c r="D5" s="279"/>
      <c r="E5" s="279"/>
      <c r="F5" s="279"/>
      <c r="G5" s="279"/>
    </row>
    <row r="6" spans="1:7" ht="409.5" customHeight="1" x14ac:dyDescent="0.25">
      <c r="A6" s="11" t="s">
        <v>93</v>
      </c>
      <c r="B6" s="12" t="s">
        <v>94</v>
      </c>
      <c r="C6" s="12" t="s">
        <v>95</v>
      </c>
      <c r="D6" s="12" t="s">
        <v>96</v>
      </c>
      <c r="E6" s="12" t="s">
        <v>97</v>
      </c>
      <c r="F6" s="12" t="s">
        <v>98</v>
      </c>
      <c r="G6" s="12" t="s">
        <v>99</v>
      </c>
    </row>
    <row r="7" spans="1:7" x14ac:dyDescent="0.25">
      <c r="A7" s="13">
        <v>1</v>
      </c>
      <c r="B7" s="14">
        <f>A7+1</f>
        <v>2</v>
      </c>
      <c r="C7" s="14">
        <f t="shared" ref="C7:G7" si="0">B7+1</f>
        <v>3</v>
      </c>
      <c r="D7" s="14">
        <f t="shared" si="0"/>
        <v>4</v>
      </c>
      <c r="E7" s="14">
        <f t="shared" si="0"/>
        <v>5</v>
      </c>
      <c r="F7" s="14">
        <f t="shared" si="0"/>
        <v>6</v>
      </c>
      <c r="G7" s="14">
        <f t="shared" si="0"/>
        <v>7</v>
      </c>
    </row>
    <row r="8" spans="1:7" ht="26.25" thickBot="1" x14ac:dyDescent="0.3">
      <c r="A8" s="10"/>
      <c r="B8" s="12" t="s">
        <v>172</v>
      </c>
      <c r="C8" s="130">
        <v>197817.79493999999</v>
      </c>
      <c r="D8" s="130">
        <f>C8-54096.9976</f>
        <v>143720.79733999999</v>
      </c>
      <c r="E8" s="127">
        <v>63481.91</v>
      </c>
      <c r="F8" s="130">
        <v>6518.8064999999997</v>
      </c>
      <c r="G8" s="129">
        <f>(E8+F8)/D8*100</f>
        <v>48.706045190105272</v>
      </c>
    </row>
    <row r="9" spans="1:7" s="128" customFormat="1" x14ac:dyDescent="0.25">
      <c r="G9" s="129"/>
    </row>
    <row r="11" spans="1:7" x14ac:dyDescent="0.25">
      <c r="C11" s="107"/>
    </row>
    <row r="12" spans="1:7" x14ac:dyDescent="0.25">
      <c r="D12" s="107"/>
    </row>
    <row r="13" spans="1:7" x14ac:dyDescent="0.25">
      <c r="C13" s="108"/>
    </row>
  </sheetData>
  <mergeCells count="3">
    <mergeCell ref="A2:G3"/>
    <mergeCell ref="A4:G4"/>
    <mergeCell ref="A5:G5"/>
  </mergeCells>
  <pageMargins left="0.51181102362204722" right="0.51181102362204722" top="0.55118110236220474" bottom="0.55118110236220474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Отчет по закупкам </vt:lpstr>
      <vt:lpstr>Сведения о конкурентных процеда</vt:lpstr>
      <vt:lpstr>СМП СОНКО</vt:lpstr>
      <vt:lpstr>'Отчет по закупкам '!Область_печати</vt:lpstr>
      <vt:lpstr>'Сведения о конкурентных процеда'!Область_печати</vt:lpstr>
      <vt:lpstr>'СМП СОНКО'!Область_печати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Patorkin</dc:creator>
  <cp:lastModifiedBy>Кристина Зюкова</cp:lastModifiedBy>
  <cp:lastPrinted>2021-01-19T05:02:02Z</cp:lastPrinted>
  <dcterms:created xsi:type="dcterms:W3CDTF">2016-03-25T08:25:28Z</dcterms:created>
  <dcterms:modified xsi:type="dcterms:W3CDTF">2021-01-26T11:05:26Z</dcterms:modified>
</cp:coreProperties>
</file>