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256" windowHeight="11700"/>
  </bookViews>
  <sheets>
    <sheet name="Лист1 (2)" sheetId="2" r:id="rId1"/>
  </sheets>
  <definedNames>
    <definedName name="_xlnm._FilterDatabase" localSheetId="0" hidden="1">'Лист1 (2)'!$A$2:$T$215</definedName>
    <definedName name="_xlnm.Print_Area" localSheetId="0">'Лист1 (2)'!$A$1:$L$241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0" i="2" l="1"/>
  <c r="F234" i="2" s="1"/>
  <c r="I229" i="2" l="1"/>
  <c r="I228" i="2"/>
  <c r="I227" i="2"/>
  <c r="I226" i="2"/>
  <c r="I225" i="2"/>
  <c r="I224" i="2"/>
  <c r="I223" i="2"/>
  <c r="I222" i="2"/>
  <c r="I221" i="2"/>
  <c r="I220" i="2"/>
  <c r="I219" i="2"/>
  <c r="I230" i="2" s="1"/>
  <c r="I234" i="2" s="1"/>
  <c r="F216" i="2" l="1"/>
  <c r="F172" i="2"/>
  <c r="F233" i="2" s="1"/>
  <c r="R233" i="2" l="1"/>
  <c r="S233" i="2"/>
  <c r="T233" i="2"/>
  <c r="Q233" i="2"/>
  <c r="I144" i="2"/>
  <c r="I152" i="2"/>
  <c r="J233" i="2"/>
  <c r="K233" i="2"/>
  <c r="M233" i="2"/>
  <c r="P233" i="2"/>
  <c r="I176" i="2" l="1"/>
  <c r="I185" i="2"/>
  <c r="I183" i="2"/>
  <c r="I181" i="2"/>
  <c r="I178" i="2"/>
  <c r="I179" i="2"/>
  <c r="I187" i="2" l="1"/>
  <c r="I191" i="2"/>
  <c r="I196" i="2" l="1"/>
  <c r="I195" i="2"/>
  <c r="I194" i="2"/>
  <c r="I186" i="2" l="1"/>
  <c r="I193" i="2" l="1"/>
  <c r="I192" i="2"/>
  <c r="I175" i="2"/>
  <c r="I177" i="2"/>
  <c r="I180" i="2"/>
  <c r="I182" i="2"/>
  <c r="I184" i="2"/>
  <c r="I188" i="2"/>
  <c r="I189" i="2"/>
  <c r="I190" i="2"/>
  <c r="I174" i="2"/>
  <c r="I150" i="2"/>
  <c r="I206" i="2"/>
  <c r="L139" i="2" l="1"/>
  <c r="L143" i="2"/>
  <c r="L127" i="2"/>
  <c r="N136" i="2" l="1"/>
  <c r="N233" i="2" s="1"/>
  <c r="L140" i="2"/>
  <c r="L233" i="2" s="1"/>
  <c r="L150" i="2"/>
  <c r="I151" i="2"/>
  <c r="I141" i="2" l="1"/>
  <c r="O140" i="2" l="1"/>
  <c r="U140" i="2" s="1"/>
  <c r="O141" i="2"/>
  <c r="U141" i="2" s="1"/>
  <c r="O142" i="2"/>
  <c r="U142" i="2" s="1"/>
  <c r="O143" i="2"/>
  <c r="U143" i="2" s="1"/>
  <c r="O144" i="2"/>
  <c r="U144" i="2" s="1"/>
  <c r="O145" i="2"/>
  <c r="U145" i="2" s="1"/>
  <c r="O146" i="2"/>
  <c r="U146" i="2" s="1"/>
  <c r="O147" i="2"/>
  <c r="U147" i="2" s="1"/>
  <c r="O148" i="2"/>
  <c r="U148" i="2" s="1"/>
  <c r="O149" i="2"/>
  <c r="U149" i="2" s="1"/>
  <c r="O197" i="2"/>
  <c r="U197" i="2" s="1"/>
  <c r="O198" i="2"/>
  <c r="U198" i="2" s="1"/>
  <c r="O199" i="2"/>
  <c r="U199" i="2" s="1"/>
  <c r="O200" i="2"/>
  <c r="U200" i="2" s="1"/>
  <c r="O201" i="2"/>
  <c r="U201" i="2" s="1"/>
  <c r="O202" i="2"/>
  <c r="U202" i="2" s="1"/>
  <c r="O203" i="2"/>
  <c r="U203" i="2" s="1"/>
  <c r="O204" i="2"/>
  <c r="U204" i="2" s="1"/>
  <c r="O205" i="2"/>
  <c r="U205" i="2" s="1"/>
  <c r="O206" i="2"/>
  <c r="U206" i="2" s="1"/>
  <c r="O207" i="2"/>
  <c r="U207" i="2" s="1"/>
  <c r="O208" i="2"/>
  <c r="U208" i="2" s="1"/>
  <c r="O209" i="2"/>
  <c r="U209" i="2" s="1"/>
  <c r="O210" i="2"/>
  <c r="U210" i="2" s="1"/>
  <c r="O211" i="2"/>
  <c r="U211" i="2" s="1"/>
  <c r="O212" i="2"/>
  <c r="U212" i="2" s="1"/>
  <c r="O213" i="2"/>
  <c r="U213" i="2" s="1"/>
  <c r="O44" i="2"/>
  <c r="U44" i="2" s="1"/>
  <c r="O45" i="2"/>
  <c r="U45" i="2" s="1"/>
  <c r="O46" i="2"/>
  <c r="U46" i="2" s="1"/>
  <c r="O47" i="2"/>
  <c r="U47" i="2" s="1"/>
  <c r="O48" i="2"/>
  <c r="U48" i="2" s="1"/>
  <c r="O49" i="2"/>
  <c r="U49" i="2" s="1"/>
  <c r="O50" i="2"/>
  <c r="U50" i="2" s="1"/>
  <c r="O51" i="2"/>
  <c r="U51" i="2" s="1"/>
  <c r="O52" i="2"/>
  <c r="U52" i="2" s="1"/>
  <c r="O53" i="2"/>
  <c r="U53" i="2" s="1"/>
  <c r="O54" i="2"/>
  <c r="U54" i="2" s="1"/>
  <c r="O55" i="2"/>
  <c r="U55" i="2" s="1"/>
  <c r="O56" i="2"/>
  <c r="U56" i="2" s="1"/>
  <c r="O57" i="2"/>
  <c r="U57" i="2" s="1"/>
  <c r="O58" i="2"/>
  <c r="U58" i="2" s="1"/>
  <c r="O59" i="2"/>
  <c r="U59" i="2" s="1"/>
  <c r="O60" i="2"/>
  <c r="U60" i="2" s="1"/>
  <c r="O61" i="2"/>
  <c r="U61" i="2" s="1"/>
  <c r="O62" i="2"/>
  <c r="U62" i="2" s="1"/>
  <c r="O63" i="2"/>
  <c r="U63" i="2" s="1"/>
  <c r="O64" i="2"/>
  <c r="U64" i="2" s="1"/>
  <c r="O65" i="2"/>
  <c r="U65" i="2" s="1"/>
  <c r="O66" i="2"/>
  <c r="U66" i="2" s="1"/>
  <c r="O67" i="2"/>
  <c r="U67" i="2" s="1"/>
  <c r="O68" i="2"/>
  <c r="U68" i="2" s="1"/>
  <c r="O69" i="2"/>
  <c r="U69" i="2" s="1"/>
  <c r="O71" i="2"/>
  <c r="U71" i="2" s="1"/>
  <c r="O72" i="2"/>
  <c r="U72" i="2" s="1"/>
  <c r="O73" i="2"/>
  <c r="U73" i="2" s="1"/>
  <c r="O74" i="2"/>
  <c r="U74" i="2" s="1"/>
  <c r="O75" i="2"/>
  <c r="U75" i="2" s="1"/>
  <c r="O76" i="2"/>
  <c r="U76" i="2" s="1"/>
  <c r="O77" i="2"/>
  <c r="U77" i="2" s="1"/>
  <c r="O78" i="2"/>
  <c r="U78" i="2" s="1"/>
  <c r="O79" i="2"/>
  <c r="U79" i="2" s="1"/>
  <c r="O80" i="2"/>
  <c r="U80" i="2" s="1"/>
  <c r="O81" i="2"/>
  <c r="U81" i="2" s="1"/>
  <c r="O82" i="2"/>
  <c r="U82" i="2" s="1"/>
  <c r="O83" i="2"/>
  <c r="U83" i="2" s="1"/>
  <c r="O84" i="2"/>
  <c r="U84" i="2" s="1"/>
  <c r="O85" i="2"/>
  <c r="U85" i="2" s="1"/>
  <c r="O86" i="2"/>
  <c r="U86" i="2" s="1"/>
  <c r="O87" i="2"/>
  <c r="U87" i="2" s="1"/>
  <c r="O88" i="2"/>
  <c r="U88" i="2" s="1"/>
  <c r="O89" i="2"/>
  <c r="U89" i="2" s="1"/>
  <c r="O90" i="2"/>
  <c r="U90" i="2" s="1"/>
  <c r="O91" i="2"/>
  <c r="U91" i="2" s="1"/>
  <c r="O92" i="2"/>
  <c r="U92" i="2" s="1"/>
  <c r="O93" i="2"/>
  <c r="U93" i="2" s="1"/>
  <c r="O94" i="2"/>
  <c r="U94" i="2" s="1"/>
  <c r="O95" i="2"/>
  <c r="U95" i="2" s="1"/>
  <c r="O96" i="2"/>
  <c r="U96" i="2" s="1"/>
  <c r="O97" i="2"/>
  <c r="U97" i="2" s="1"/>
  <c r="O98" i="2"/>
  <c r="U98" i="2" s="1"/>
  <c r="O99" i="2"/>
  <c r="U99" i="2" s="1"/>
  <c r="O100" i="2"/>
  <c r="U100" i="2" s="1"/>
  <c r="O101" i="2"/>
  <c r="U101" i="2" s="1"/>
  <c r="O102" i="2"/>
  <c r="U102" i="2" s="1"/>
  <c r="O103" i="2"/>
  <c r="U103" i="2" s="1"/>
  <c r="O104" i="2"/>
  <c r="U104" i="2" s="1"/>
  <c r="O105" i="2"/>
  <c r="U105" i="2" s="1"/>
  <c r="O106" i="2"/>
  <c r="U106" i="2" s="1"/>
  <c r="O107" i="2"/>
  <c r="U107" i="2" s="1"/>
  <c r="O108" i="2"/>
  <c r="U108" i="2" s="1"/>
  <c r="O109" i="2"/>
  <c r="U109" i="2" s="1"/>
  <c r="O110" i="2"/>
  <c r="U110" i="2" s="1"/>
  <c r="O111" i="2"/>
  <c r="U111" i="2" s="1"/>
  <c r="O112" i="2"/>
  <c r="U112" i="2" s="1"/>
  <c r="O113" i="2"/>
  <c r="U113" i="2" s="1"/>
  <c r="O114" i="2"/>
  <c r="U114" i="2" s="1"/>
  <c r="O115" i="2"/>
  <c r="U115" i="2" s="1"/>
  <c r="O116" i="2"/>
  <c r="U116" i="2" s="1"/>
  <c r="O117" i="2"/>
  <c r="U117" i="2" s="1"/>
  <c r="O118" i="2"/>
  <c r="U118" i="2" s="1"/>
  <c r="O119" i="2"/>
  <c r="U119" i="2" s="1"/>
  <c r="O120" i="2"/>
  <c r="U120" i="2" s="1"/>
  <c r="O121" i="2"/>
  <c r="U121" i="2" s="1"/>
  <c r="O122" i="2"/>
  <c r="U122" i="2" s="1"/>
  <c r="O123" i="2"/>
  <c r="U123" i="2" s="1"/>
  <c r="O124" i="2"/>
  <c r="U124" i="2" s="1"/>
  <c r="O125" i="2"/>
  <c r="U125" i="2" s="1"/>
  <c r="O126" i="2"/>
  <c r="U126" i="2" s="1"/>
  <c r="O127" i="2"/>
  <c r="U127" i="2" s="1"/>
  <c r="O128" i="2"/>
  <c r="U128" i="2" s="1"/>
  <c r="O129" i="2"/>
  <c r="U129" i="2" s="1"/>
  <c r="O130" i="2"/>
  <c r="U130" i="2" s="1"/>
  <c r="O131" i="2"/>
  <c r="U131" i="2" s="1"/>
  <c r="O132" i="2"/>
  <c r="U132" i="2" s="1"/>
  <c r="O133" i="2"/>
  <c r="U133" i="2" s="1"/>
  <c r="O134" i="2"/>
  <c r="U134" i="2" s="1"/>
  <c r="O135" i="2"/>
  <c r="U135" i="2" s="1"/>
  <c r="O136" i="2"/>
  <c r="U136" i="2" s="1"/>
  <c r="O137" i="2"/>
  <c r="U137" i="2" s="1"/>
  <c r="O138" i="2"/>
  <c r="U138" i="2" s="1"/>
  <c r="O139" i="2"/>
  <c r="U139" i="2" s="1"/>
  <c r="O43" i="2"/>
  <c r="U43" i="2" s="1"/>
  <c r="O42" i="2"/>
  <c r="U42" i="2" s="1"/>
  <c r="O41" i="2"/>
  <c r="U41" i="2" s="1"/>
  <c r="O39" i="2"/>
  <c r="U39" i="2" s="1"/>
  <c r="O38" i="2"/>
  <c r="U38" i="2" s="1"/>
  <c r="O37" i="2"/>
  <c r="U37" i="2" s="1"/>
  <c r="O36" i="2"/>
  <c r="U36" i="2" s="1"/>
  <c r="O35" i="2"/>
  <c r="U35" i="2" s="1"/>
  <c r="O34" i="2"/>
  <c r="U34" i="2" s="1"/>
  <c r="O33" i="2"/>
  <c r="U33" i="2" s="1"/>
  <c r="O32" i="2"/>
  <c r="U32" i="2" s="1"/>
  <c r="O31" i="2"/>
  <c r="U31" i="2" s="1"/>
  <c r="O29" i="2"/>
  <c r="U29" i="2" s="1"/>
  <c r="O28" i="2"/>
  <c r="U28" i="2" s="1"/>
  <c r="O27" i="2"/>
  <c r="U27" i="2" s="1"/>
  <c r="O26" i="2"/>
  <c r="U26" i="2" s="1"/>
  <c r="O25" i="2"/>
  <c r="U25" i="2" s="1"/>
  <c r="O24" i="2"/>
  <c r="U24" i="2" s="1"/>
  <c r="O23" i="2"/>
  <c r="U23" i="2" s="1"/>
  <c r="O22" i="2"/>
  <c r="U22" i="2" s="1"/>
  <c r="O21" i="2"/>
  <c r="U21" i="2" s="1"/>
  <c r="O20" i="2"/>
  <c r="U20" i="2" s="1"/>
  <c r="O19" i="2"/>
  <c r="U19" i="2" s="1"/>
  <c r="O18" i="2"/>
  <c r="U18" i="2" s="1"/>
  <c r="O17" i="2"/>
  <c r="U17" i="2" s="1"/>
  <c r="O16" i="2"/>
  <c r="U16" i="2" s="1"/>
  <c r="O15" i="2"/>
  <c r="U15" i="2" s="1"/>
  <c r="O14" i="2"/>
  <c r="U14" i="2" s="1"/>
  <c r="O13" i="2"/>
  <c r="U13" i="2" s="1"/>
  <c r="O12" i="2"/>
  <c r="U12" i="2" s="1"/>
  <c r="O11" i="2"/>
  <c r="U11" i="2" s="1"/>
  <c r="O10" i="2"/>
  <c r="U10" i="2" s="1"/>
  <c r="U30" i="2"/>
  <c r="U40" i="2"/>
  <c r="U70" i="2"/>
  <c r="O6" i="2"/>
  <c r="U6" i="2" s="1"/>
  <c r="O7" i="2"/>
  <c r="U7" i="2" s="1"/>
  <c r="O8" i="2"/>
  <c r="U8" i="2" s="1"/>
  <c r="O9" i="2"/>
  <c r="U9" i="2" s="1"/>
  <c r="O5" i="2"/>
  <c r="U5" i="2" l="1"/>
  <c r="O233" i="2"/>
  <c r="I213" i="2"/>
  <c r="I212" i="2"/>
  <c r="I211" i="2"/>
  <c r="I210" i="2"/>
  <c r="I209" i="2"/>
  <c r="I208" i="2"/>
  <c r="I207" i="2"/>
  <c r="I205" i="2"/>
  <c r="I204" i="2"/>
  <c r="I203" i="2"/>
  <c r="I202" i="2"/>
  <c r="I201" i="2"/>
  <c r="I200" i="2"/>
  <c r="I199" i="2"/>
  <c r="I198" i="2"/>
  <c r="I197" i="2"/>
  <c r="I149" i="2"/>
  <c r="I148" i="2"/>
  <c r="I147" i="2"/>
  <c r="I146" i="2"/>
  <c r="I145" i="2"/>
  <c r="I143" i="2"/>
  <c r="I142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216" i="2" l="1"/>
  <c r="I172" i="2"/>
  <c r="I233" i="2" s="1"/>
</calcChain>
</file>

<file path=xl/comments1.xml><?xml version="1.0" encoding="utf-8"?>
<comments xmlns="http://schemas.openxmlformats.org/spreadsheetml/2006/main">
  <authors>
    <author>Автор</author>
  </authors>
  <commentList>
    <comment ref="F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реестре 89- 38,37 пм</t>
        </r>
      </text>
    </comment>
    <comment ref="P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1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F3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гильза</t>
        </r>
      </text>
    </comment>
    <comment ref="P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надо ли умножать на 2?</t>
        </r>
      </text>
    </comment>
    <comment ref="P4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2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P22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<sst xmlns="http://schemas.openxmlformats.org/spreadsheetml/2006/main" count="556" uniqueCount="359">
  <si>
    <t>№ п/п</t>
  </si>
  <si>
    <t>Диаметр, мм</t>
  </si>
  <si>
    <t>Толщина стенки, мм</t>
  </si>
  <si>
    <t>Процент износа, %</t>
  </si>
  <si>
    <t>Длина, м</t>
  </si>
  <si>
    <t>Вес, тн.</t>
  </si>
  <si>
    <t>Масса 1 п.м., кг</t>
  </si>
  <si>
    <t>Акт КС-2 или инвентарный номер</t>
  </si>
  <si>
    <t xml:space="preserve">ул. Солнечная, 27 </t>
  </si>
  <si>
    <t>ТК-37ю- ул. Советская, 21</t>
  </si>
  <si>
    <t xml:space="preserve">ТК-35в - ТК- 36в (ул. Комсом.,10) </t>
  </si>
  <si>
    <t>Примечание</t>
  </si>
  <si>
    <t>ТК-82з - ТК-83з (ул. В. Интернац., 21)</t>
  </si>
  <si>
    <t>ТК-10Аз (ул. Пионерская, 6/3)</t>
  </si>
  <si>
    <t>ТК-46к - ул. Молодежная, 6</t>
  </si>
  <si>
    <t>ТК-27кА- ТК-27кБ (ул. Коммунистическая,30)</t>
  </si>
  <si>
    <t>ул. Винокурова, 57</t>
  </si>
  <si>
    <t>ул. В. Интернац, 27</t>
  </si>
  <si>
    <t xml:space="preserve">б-р Зеленый, 17б </t>
  </si>
  <si>
    <t>ТК-74ю (ул. Семенова, 35)</t>
  </si>
  <si>
    <t>ТК-46в (ул. Винокурова, 18)</t>
  </si>
  <si>
    <t xml:space="preserve">ул. Винокурова, 86 </t>
  </si>
  <si>
    <t>б-р Гидростроителей, 10</t>
  </si>
  <si>
    <t>ул. Советская, 15</t>
  </si>
  <si>
    <t>ул. Семенова, 33</t>
  </si>
  <si>
    <t>ул. Винокурова, 26</t>
  </si>
  <si>
    <t>ул. 10 Пятилетки, 26</t>
  </si>
  <si>
    <t>ул. 10 Пятилетки, 20</t>
  </si>
  <si>
    <t>б-р Зеленый,10</t>
  </si>
  <si>
    <t>ул. 10 Пятилетки, 62</t>
  </si>
  <si>
    <t>ул. Пионерская, 20д(пищеблок)- ул. Пионерская, 20с</t>
  </si>
  <si>
    <t>б-р Зеленый, 21- ул. Солнечная, 8</t>
  </si>
  <si>
    <t xml:space="preserve">ул. 10 Пятилетки, 28 - ул. 10 Пятилетки, 32 </t>
  </si>
  <si>
    <t>ул. Солнечная, 25- ул. Солнечная, 27</t>
  </si>
  <si>
    <t>ул. Пионерская, 23 - ул. Пионерская, 25</t>
  </si>
  <si>
    <t>ул. Cолнечная, 15</t>
  </si>
  <si>
    <t>ТК-19к (пер. Химиков,1)</t>
  </si>
  <si>
    <t>ЦТП (ул. Советская, 57а)</t>
  </si>
  <si>
    <t>ул. В. Интернационалистов, 15</t>
  </si>
  <si>
    <t>ул. Парковая, 17</t>
  </si>
  <si>
    <t>ТК-65з - ул. Строителей, 48</t>
  </si>
  <si>
    <t>ул. Винокурова, 105</t>
  </si>
  <si>
    <t>ТК-10ю - Б. Зеленый, 16</t>
  </si>
  <si>
    <t>ул. Солнечная, 25- ул. Солнечная, 19</t>
  </si>
  <si>
    <t>ул. Солнечная, 25</t>
  </si>
  <si>
    <t>ул. Советская, 6- ул. Советская,8</t>
  </si>
  <si>
    <t xml:space="preserve">ул. Винокурова, 2 </t>
  </si>
  <si>
    <t>ТК-84з (ул. В. Интернац., 29)</t>
  </si>
  <si>
    <t xml:space="preserve">ул. Советская, 25 </t>
  </si>
  <si>
    <t>ул. Советская, 28</t>
  </si>
  <si>
    <t>ул. 10 Пятилетки, 41 (шк.№20)</t>
  </si>
  <si>
    <t>ул. Советская, 16</t>
  </si>
  <si>
    <t>ТК-163з - ул. Советская, 59</t>
  </si>
  <si>
    <t>ТК-31в - ТК-32в (ул. Парковая, 37-39)</t>
  </si>
  <si>
    <t>ул. 10 Пятилетки, 4</t>
  </si>
  <si>
    <t>ТК-12ю (б-р Зеленый, 31)</t>
  </si>
  <si>
    <t>ТК-47в- ТК-48в (пр. Энергет.,1)</t>
  </si>
  <si>
    <t>ТК-46к'- ТК-47к (ул. Молодежная, 4а)</t>
  </si>
  <si>
    <t>ТК-7з` - ул. Пионерская, 23</t>
  </si>
  <si>
    <t>ул. Интернационалистов, 49</t>
  </si>
  <si>
    <t>ТК-58з- ТК-60з (ул. 10 Пят., 27)</t>
  </si>
  <si>
    <t>ТК-31к- ТК-33к (ул. Терешковой,4)</t>
  </si>
  <si>
    <t>ТК-35к- ул. Терешковой, 6а</t>
  </si>
  <si>
    <t>ул. 10 Пятилетки, 22</t>
  </si>
  <si>
    <t>ТК-32ю- ТК-33ю  (ул. Солнечная, 4-6)</t>
  </si>
  <si>
    <t>ТК-141з- ул. Первомайская, 10</t>
  </si>
  <si>
    <t>б-р Зеленый, 13 - ул. Винокурова, 33</t>
  </si>
  <si>
    <t>ТК-54в- ул. Ж. Крутовой, 15</t>
  </si>
  <si>
    <t>ТК-58в - ТК-59в (пр-зд Энергет.,8)</t>
  </si>
  <si>
    <t>ТК-58к` - ул. Ж. Крутовой,6</t>
  </si>
  <si>
    <t>ТК-29в - ул. Комсомольская,15</t>
  </si>
  <si>
    <t>ТК-19к- пер Химиков,1</t>
  </si>
  <si>
    <t>б-р Зеленый, 31- б-р Зеленый, 29</t>
  </si>
  <si>
    <t>б-р Зеленый, 16 - б-р Зеленый, 20</t>
  </si>
  <si>
    <t>ТК-43в``- ул. Парковая, 33</t>
  </si>
  <si>
    <t>ТК-62в - ул. Парковая, 19</t>
  </si>
  <si>
    <t>ТК-17в - ул. Советская, 16</t>
  </si>
  <si>
    <t>ТК-88з - ул. Первомайская, 22</t>
  </si>
  <si>
    <t>ТК-72з - ул. Южная, 6</t>
  </si>
  <si>
    <t>ТК-34в - ул. Винокурова, 22</t>
  </si>
  <si>
    <t>ТК-24ю - б-р Зеленый, 8</t>
  </si>
  <si>
    <t>ТК-9о - ТК-10о (ул. Восточная, 21Г)</t>
  </si>
  <si>
    <t>ТК-48в - пр-д Энергетиков, 7</t>
  </si>
  <si>
    <t>ТК-44к- ул. Коммунистическая, 13а (надзем.на ОАО "Элита")</t>
  </si>
  <si>
    <t>ул. Первомайская, 6 (прачечная д/с №7)</t>
  </si>
  <si>
    <t>ТК-40к - ул. Терешковой, 18а</t>
  </si>
  <si>
    <t>ТК-9з - ул. Винокурова, 93</t>
  </si>
  <si>
    <t>ТК-16к - пер. Химиков, 8</t>
  </si>
  <si>
    <t>ТК-71ю- ТК-72ю (Ельн. пр-зд, 1)</t>
  </si>
  <si>
    <t>ТК-164з -ул. Первомайская, 27</t>
  </si>
  <si>
    <t>ТК-57к - ТК-58к (ул. Ж. Крутовой, 5 )</t>
  </si>
  <si>
    <t>ТК-107з (ул. 10-й Пятилетки, 43)</t>
  </si>
  <si>
    <t>ТК-58в - ТК-59в (пр-д Энергет., 10)</t>
  </si>
  <si>
    <t>ТК-12ю` - ТК-38ю (Солнечная, 14)</t>
  </si>
  <si>
    <t>ТК-58в - ТК-59в (пр-зд Энергет., 10)</t>
  </si>
  <si>
    <t>ТК-62з'- ул. 10-й Пятилетки, 35а</t>
  </si>
  <si>
    <t>ТК-48з (ул. Винокурова, 109)</t>
  </si>
  <si>
    <t>ТК-14в' - ул. Винокурова, 1а</t>
  </si>
  <si>
    <t>Б-р Зеленый, 20</t>
  </si>
  <si>
    <t>Б-р Гидростроителей, 4</t>
  </si>
  <si>
    <t>ТК-62з - ТК-62з' ( ул. 10-й Пят., 35)</t>
  </si>
  <si>
    <t>ТК-86з (ул. Винокурова, 125)</t>
  </si>
  <si>
    <t>ТК-1в' - ТК-1в (ул. Советская, 2)</t>
  </si>
  <si>
    <t>УТ- 5 (ул. Строителей, 27)</t>
  </si>
  <si>
    <t>ТК-47к' - ул. Молодежная, 11</t>
  </si>
  <si>
    <t>ул. Пионерская, 23 - ул. Пионерск., 27</t>
  </si>
  <si>
    <t>ул. Винокурова, 3- ул. Винокурова,5</t>
  </si>
  <si>
    <t>ТК-155з - ТК-156з (ул. Винок.,84 - МБОУ "СОШ №19"</t>
  </si>
  <si>
    <t xml:space="preserve">ул. Советская,1 </t>
  </si>
  <si>
    <t>ТК-12в- ул. Ж. Крутовой, 22</t>
  </si>
  <si>
    <t>ТК-99з - ТК-100з (ул. 10 Пят., 39)</t>
  </si>
  <si>
    <t>ул. Заводская, 16 - ТК-25и</t>
  </si>
  <si>
    <t>ТК-26к - ул. Ж. Крутовой, 4</t>
  </si>
  <si>
    <t>ТК-11ю - б-р Зеленый, 26 ( гимн.№6)</t>
  </si>
  <si>
    <t>ТК-3и - ТП-2и (ул. Силикатная,9)</t>
  </si>
  <si>
    <t>ТК-48к - ул. Молодежная, 10</t>
  </si>
  <si>
    <t>УТ-3 - ул. Строителей, 31</t>
  </si>
  <si>
    <t>ТП-3и - ТК-8и (ул. Силикатная, 5)</t>
  </si>
  <si>
    <t>ТК-74з - ул. 10 Пятилетки, 68</t>
  </si>
  <si>
    <t>ТК-8и - ТК-6и (ул. Силикатная,5)</t>
  </si>
  <si>
    <t>ТК-69к - ТК-70к (ул. Коммунист.,1)</t>
  </si>
  <si>
    <t>ТК-31к - ТК-33к (ул. Терешковой, 6)</t>
  </si>
  <si>
    <t>ТК-12и` - ТК-13и (ул. Заводская,7)</t>
  </si>
  <si>
    <t>ТК-3и - ТК-4и ( ул. Силикатная, 11)</t>
  </si>
  <si>
    <t>ТК-66к` - ул. Коммунистическая, 5</t>
  </si>
  <si>
    <t>ул. Советская, 15 (техподполье)</t>
  </si>
  <si>
    <t>ул. В. Интернационалистов, 11 (техподполье)</t>
  </si>
  <si>
    <t>ул. Винокурова, 107 (техподполье)</t>
  </si>
  <si>
    <t>ул. Семенова, 33 (техподполье)</t>
  </si>
  <si>
    <t>ТК-89ю` - ул. Семенова, 17</t>
  </si>
  <si>
    <t>ТК5к-ТК6к</t>
  </si>
  <si>
    <t>ТК34-ТК-35</t>
  </si>
  <si>
    <t>Зеленая 17а-Зеленая 21</t>
  </si>
  <si>
    <t>Солнечная, 25 - 19</t>
  </si>
  <si>
    <t>ТК-62ю - ТК-62ю'</t>
  </si>
  <si>
    <t>ТК-7з, Пионерская,23</t>
  </si>
  <si>
    <t>ТК-11ю-ТК-34ю - б-р Зеленый 22</t>
  </si>
  <si>
    <t>б-з Зеленый 25 - Солнечная 8а</t>
  </si>
  <si>
    <t>ТК-6Ю-б-р Зеленый, д.15</t>
  </si>
  <si>
    <t>ТК-36И- ГВК (ул.Комунистическая, д29)</t>
  </si>
  <si>
    <t>12153/130</t>
  </si>
  <si>
    <t>12153/72</t>
  </si>
  <si>
    <t>122111/35</t>
  </si>
  <si>
    <t>12257/2</t>
  </si>
  <si>
    <t>-</t>
  </si>
  <si>
    <t>12154/23</t>
  </si>
  <si>
    <t>12161/41</t>
  </si>
  <si>
    <t>12167-Д</t>
  </si>
  <si>
    <t>12261-Д</t>
  </si>
  <si>
    <t>12153-Д</t>
  </si>
  <si>
    <t>12237/1</t>
  </si>
  <si>
    <t>12157/5</t>
  </si>
  <si>
    <t>122111-Д</t>
  </si>
  <si>
    <t>12173-Д</t>
  </si>
  <si>
    <t>12291-Д</t>
  </si>
  <si>
    <t>12232-Д</t>
  </si>
  <si>
    <t>12160/6</t>
  </si>
  <si>
    <t>12178-Д</t>
  </si>
  <si>
    <t>12201/1</t>
  </si>
  <si>
    <t>12170/6</t>
  </si>
  <si>
    <t>12153/23</t>
  </si>
  <si>
    <t>12167/15</t>
  </si>
  <si>
    <t>12236</t>
  </si>
  <si>
    <t>12154/126</t>
  </si>
  <si>
    <t>12334-Д</t>
  </si>
  <si>
    <t>122111/103</t>
  </si>
  <si>
    <t>12384</t>
  </si>
  <si>
    <t>12209-Д</t>
  </si>
  <si>
    <t>12153/53</t>
  </si>
  <si>
    <t>12153/84</t>
  </si>
  <si>
    <t>12161/34</t>
  </si>
  <si>
    <t>12173/26</t>
  </si>
  <si>
    <t>12294/1</t>
  </si>
  <si>
    <t>12160/13</t>
  </si>
  <si>
    <t>12338/1</t>
  </si>
  <si>
    <t>122111/26</t>
  </si>
  <si>
    <t>12415-Д</t>
  </si>
  <si>
    <t>12160/43</t>
  </si>
  <si>
    <t>12164/2</t>
  </si>
  <si>
    <t>122111/83</t>
  </si>
  <si>
    <t>12154/25</t>
  </si>
  <si>
    <t>12166/3</t>
  </si>
  <si>
    <t>12292/6</t>
  </si>
  <si>
    <t>12222/21</t>
  </si>
  <si>
    <t>12158/20</t>
  </si>
  <si>
    <t>12158/34</t>
  </si>
  <si>
    <t>12178/57</t>
  </si>
  <si>
    <t>12153/34</t>
  </si>
  <si>
    <t>12308/5</t>
  </si>
  <si>
    <t>12162/27</t>
  </si>
  <si>
    <t>12154/16</t>
  </si>
  <si>
    <t>122111/89</t>
  </si>
  <si>
    <t>12154/97</t>
  </si>
  <si>
    <t>12160/33</t>
  </si>
  <si>
    <t>12154/128</t>
  </si>
  <si>
    <t>12153/75</t>
  </si>
  <si>
    <t>12153/54</t>
  </si>
  <si>
    <t>122111/73</t>
  </si>
  <si>
    <t>122111/101</t>
  </si>
  <si>
    <t>12235/3</t>
  </si>
  <si>
    <t>12339-Д</t>
  </si>
  <si>
    <t>122111/29</t>
  </si>
  <si>
    <t>12153/6</t>
  </si>
  <si>
    <t>12385-Д</t>
  </si>
  <si>
    <t>122111/85</t>
  </si>
  <si>
    <t>12252/5</t>
  </si>
  <si>
    <t>12310/5</t>
  </si>
  <si>
    <t>12196/1</t>
  </si>
  <si>
    <t>12333/4</t>
  </si>
  <si>
    <t>12180/1</t>
  </si>
  <si>
    <t>12178/70</t>
  </si>
  <si>
    <t>12419-Д</t>
  </si>
  <si>
    <t>12154/92</t>
  </si>
  <si>
    <t>122111/138</t>
  </si>
  <si>
    <t>12164/3</t>
  </si>
  <si>
    <t>12269/1</t>
  </si>
  <si>
    <t>12215/33</t>
  </si>
  <si>
    <t>12173/33</t>
  </si>
  <si>
    <t>12153/55</t>
  </si>
  <si>
    <t>12222/6</t>
  </si>
  <si>
    <t>12161/4</t>
  </si>
  <si>
    <t>12158/78</t>
  </si>
  <si>
    <t>12190/1</t>
  </si>
  <si>
    <t>12154/3</t>
  </si>
  <si>
    <t>12305/3</t>
  </si>
  <si>
    <t>12191-Д</t>
  </si>
  <si>
    <t>12278</t>
  </si>
  <si>
    <t>12227/15</t>
  </si>
  <si>
    <t>12335/18</t>
  </si>
  <si>
    <t>12168/14</t>
  </si>
  <si>
    <t>12220/8</t>
  </si>
  <si>
    <t>12254/8</t>
  </si>
  <si>
    <t>12154/34</t>
  </si>
  <si>
    <t>12436</t>
  </si>
  <si>
    <t>12244/2</t>
  </si>
  <si>
    <t>12273/5</t>
  </si>
  <si>
    <t>12169/3</t>
  </si>
  <si>
    <t>12254/4</t>
  </si>
  <si>
    <t>12177/5</t>
  </si>
  <si>
    <t>12309-Д</t>
  </si>
  <si>
    <t>12215/34</t>
  </si>
  <si>
    <t>12224/7</t>
  </si>
  <si>
    <t>12363/1</t>
  </si>
  <si>
    <t>122111/32</t>
  </si>
  <si>
    <t>12153/22</t>
  </si>
  <si>
    <t>12275/1</t>
  </si>
  <si>
    <t>12166-Д</t>
  </si>
  <si>
    <t>12153/61</t>
  </si>
  <si>
    <t>12153/58</t>
  </si>
  <si>
    <t>12162/23</t>
  </si>
  <si>
    <t>12165/2</t>
  </si>
  <si>
    <t>12321</t>
  </si>
  <si>
    <t>ТК - 6А - УТ-2 (ул. Восточная, 1А)</t>
  </si>
  <si>
    <t>ТК - 89ю` - теплица СОШ №6 (ул. Семенова, 17а)</t>
  </si>
  <si>
    <t>12224/3</t>
  </si>
  <si>
    <t>ТК - 60ю - ул. Винокурова, 42ж</t>
  </si>
  <si>
    <t>ул. Семенова, 17 (СОШ №16, техподполье)</t>
  </si>
  <si>
    <t>ул. 10 Пятилетки, 13 (техподполье)</t>
  </si>
  <si>
    <t>12299-Д</t>
  </si>
  <si>
    <t>ул. Первомайская, 47 (техподполье)</t>
  </si>
  <si>
    <t>12215-Д</t>
  </si>
  <si>
    <t>ул. Первомайская, 51 (техподполье)</t>
  </si>
  <si>
    <t>12269-Д</t>
  </si>
  <si>
    <t>ул. Солнечная, 31 (техподполье)</t>
  </si>
  <si>
    <t>подрядчик</t>
  </si>
  <si>
    <t>4,,35</t>
  </si>
  <si>
    <t>Ду80</t>
  </si>
  <si>
    <t>КШТ</t>
  </si>
  <si>
    <t>Отвод</t>
  </si>
  <si>
    <t>Ду65</t>
  </si>
  <si>
    <t>Ду100</t>
  </si>
  <si>
    <t>2</t>
  </si>
  <si>
    <t>Ду150</t>
  </si>
  <si>
    <t>Ду108</t>
  </si>
  <si>
    <t>Ду50</t>
  </si>
  <si>
    <t>ТК-17ю (ул. Солнечная, 25)</t>
  </si>
  <si>
    <t>L-по актам</t>
  </si>
  <si>
    <t>ул. Строителей, 22</t>
  </si>
  <si>
    <t>ТК-69з (ул. Строителей, 58)</t>
  </si>
  <si>
    <t>ТК-114з (ул. Южная, 16)</t>
  </si>
  <si>
    <t>ТК-83з (ул. В.Интернационалистов, 27)</t>
  </si>
  <si>
    <t>ТК-41в (ул. Комсомольская, 20)</t>
  </si>
  <si>
    <t>ТК-43к (ул. Коммунистическая, 19)</t>
  </si>
  <si>
    <t>ТК-115з (ул. Интернационалистов, 45)</t>
  </si>
  <si>
    <t>ТК-108з (ул. В.Интернационалистов, 37)</t>
  </si>
  <si>
    <t>ТК-138з (ул. Первомайская, 6)</t>
  </si>
  <si>
    <t>ТК-87з (ул. Первомайская, 26)</t>
  </si>
  <si>
    <t>ТК-4ю (ул. Советская, 5)</t>
  </si>
  <si>
    <t>Ду200</t>
  </si>
  <si>
    <t>ДУ100</t>
  </si>
  <si>
    <t>ДУ80</t>
  </si>
  <si>
    <t>ТК-29з (ул. 10 Пятилетки, 70)</t>
  </si>
  <si>
    <t>Ду300</t>
  </si>
  <si>
    <t>ТК-34в' (ул. Комсмомольская, 2)</t>
  </si>
  <si>
    <t>ул. Советская, 14а</t>
  </si>
  <si>
    <t>Ду15</t>
  </si>
  <si>
    <t>Ду250</t>
  </si>
  <si>
    <t>ТК-17в (ул. Советская, 10а)</t>
  </si>
  <si>
    <t>ТК-44к (ул. Коммунистическая, 23</t>
  </si>
  <si>
    <t>ул. Пионерская, 27 - ул. 10 Пятилетки, 44</t>
  </si>
  <si>
    <t>ТК-16ю - ТК-16ю' (ул. Солнечная, 34)</t>
  </si>
  <si>
    <t>подряд</t>
  </si>
  <si>
    <t>ТК-4и - ул. Силикатная, 11</t>
  </si>
  <si>
    <t>?</t>
  </si>
  <si>
    <t>ТК-60в (пр. Энергетиков, 12)</t>
  </si>
  <si>
    <t>по записи С.В.</t>
  </si>
  <si>
    <r>
      <t>нет акта КС</t>
    </r>
    <r>
      <rPr>
        <sz val="11"/>
        <color rgb="FFC00000"/>
        <rFont val="Calibri"/>
        <family val="2"/>
        <charset val="204"/>
        <scheme val="minor"/>
      </rPr>
      <t>, акт прошел в 1 полугод.</t>
    </r>
  </si>
  <si>
    <t>0,7+0,8</t>
  </si>
  <si>
    <t>по записи С.Ю.</t>
  </si>
  <si>
    <r>
      <t xml:space="preserve">нет акта КС, </t>
    </r>
    <r>
      <rPr>
        <sz val="11"/>
        <color rgb="FFFF0000"/>
        <rFont val="Calibri"/>
        <family val="2"/>
        <charset val="204"/>
        <scheme val="minor"/>
      </rPr>
      <t>В РЕЕСТРЕ за май есть объект</t>
    </r>
  </si>
  <si>
    <t>По данным ОДС, С.Ю. С.В.</t>
  </si>
  <si>
    <t>ж-л Лукоянов</t>
  </si>
  <si>
    <r>
      <t>4 водопров?,</t>
    </r>
    <r>
      <rPr>
        <sz val="11"/>
        <color rgb="FFFF0000"/>
        <rFont val="Calibri"/>
        <family val="2"/>
        <charset val="204"/>
        <scheme val="minor"/>
      </rPr>
      <t xml:space="preserve"> ж-л Патшин</t>
    </r>
  </si>
  <si>
    <t>ж-л Патшин 20.09.</t>
  </si>
  <si>
    <t>АФАНАСЬЕВ</t>
  </si>
  <si>
    <t>АФАНАСЬЕВ В.Н.</t>
  </si>
  <si>
    <t>РУССАКОВ И.Л.</t>
  </si>
  <si>
    <t xml:space="preserve">                                                          </t>
  </si>
  <si>
    <t>ФИРСОВ Д.Н.</t>
  </si>
  <si>
    <t>у меня в реестре</t>
  </si>
  <si>
    <t>журнал получение материалов</t>
  </si>
  <si>
    <t>23+17+4,5=44,5</t>
  </si>
  <si>
    <t>3,55+3,40=7</t>
  </si>
  <si>
    <t>15+11+14,5=40,5</t>
  </si>
  <si>
    <t>49,2+5,05=54,25</t>
  </si>
  <si>
    <t>ТК-12в - ТК-55в (Винокурова, 10)</t>
  </si>
  <si>
    <t>ТК-7з - ул. Пионерская, 20А</t>
  </si>
  <si>
    <t xml:space="preserve"> ул. Пионерская, 20- ул. Пионерская, 20Б</t>
  </si>
  <si>
    <t>ТК-62к-ТК-63к</t>
  </si>
  <si>
    <t>ТК-63к-ТК-64к,</t>
  </si>
  <si>
    <t>ТК-55к`- ТК-56к</t>
  </si>
  <si>
    <t>ТК-13к` -ТК-14к</t>
  </si>
  <si>
    <t xml:space="preserve">ТК-55к- пер. Химиков, 3, </t>
  </si>
  <si>
    <t xml:space="preserve"> ТК-72з- ул. Южная, 6</t>
  </si>
  <si>
    <t xml:space="preserve"> ул. Пионерская, 20Б-морг</t>
  </si>
  <si>
    <t xml:space="preserve"> ул. Пионерская, 20А- ул. Пионерская, 20Д</t>
  </si>
  <si>
    <t>ТК-20з - ул. Винокурова, 93а</t>
  </si>
  <si>
    <r>
      <t>ТК-</t>
    </r>
    <r>
      <rPr>
        <sz val="11"/>
        <rFont val="Calibri"/>
        <family val="2"/>
        <charset val="204"/>
        <scheme val="minor"/>
      </rPr>
      <t>29в - ул. Советская, 38А,</t>
    </r>
  </si>
  <si>
    <t>ТК- 25в - ТК-25в`(ул. Комсомольская, 7-9)</t>
  </si>
  <si>
    <t>ТК- 62з- ТК-63з(ул. 10 Пятилетки, 31-35),</t>
  </si>
  <si>
    <t>Хоз способ</t>
  </si>
  <si>
    <t>Подрядные организации</t>
  </si>
  <si>
    <t>Итого</t>
  </si>
  <si>
    <t>Итого:</t>
  </si>
  <si>
    <t>2022 год</t>
  </si>
  <si>
    <t>ТК-20з' - ул.10-ой Пятилетки, 17а (подача) Дн133 (0,7 п.м. )-в ТК-20з' '  Дн 76-3 п.м.</t>
  </si>
  <si>
    <t>ТК-66к' - ул. Коммунистическая, 5 (подача)</t>
  </si>
  <si>
    <t>ул.Пионерская, 20д - ул.Пионерская, 20с (пищеблок - подстанция скорой помощи) (подача)</t>
  </si>
  <si>
    <t>мкр. Светлый (подача)</t>
  </si>
  <si>
    <t>ТК-17в - ул.Советская, 10а (подача)</t>
  </si>
  <si>
    <t>техподполье МКД по ул. Солнечная, 27 (подача)</t>
  </si>
  <si>
    <t>ТК-34в'-ул. Комсомольская,2 (подача)</t>
  </si>
  <si>
    <t>ТК-115з'-ТК-115з'' по ул. Южная,18 (подача)</t>
  </si>
  <si>
    <t>Ду76</t>
  </si>
  <si>
    <t>2023 год (январь)</t>
  </si>
  <si>
    <t>на территории насосной станции №3</t>
  </si>
  <si>
    <t>на территории ТЭЦ-3</t>
  </si>
  <si>
    <t>на территории  ТЭЦ-2</t>
  </si>
  <si>
    <t>часть на ТЭЦ-2 30%, остальное на насосной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</si>
</sst>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#,##0.000"/>
    <numFmt numFmtId="166" formatCode="0.0000"/>
    <numFmt numFmtId="167" formatCode="0.000"/>
    <numFmt numFmtId="168" formatCode="#,##0.0000"/>
    <numFmt numFmtId="169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C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164" fontId="10" fillId="0" borderId="0" applyFont="0" applyFill="0" applyBorder="0" applyAlignment="0" applyProtection="0"/>
  </cellStyleXfs>
  <cellXfs count="18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5" fillId="0" borderId="0" xfId="0" applyFont="1"/>
    <xf numFmtId="165" fontId="0" fillId="0" borderId="1" xfId="0" applyNumberForma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1" applyNumberFormat="1" applyFont="1" applyFill="1" applyBorder="1" applyAlignment="1"/>
    <xf numFmtId="0" fontId="8" fillId="0" borderId="1" xfId="1" applyNumberFormat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wrapText="1"/>
    </xf>
    <xf numFmtId="0" fontId="0" fillId="0" borderId="1" xfId="0" applyFill="1" applyBorder="1"/>
    <xf numFmtId="0" fontId="6" fillId="3" borderId="1" xfId="0" applyFont="1" applyFill="1" applyBorder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5" fillId="0" borderId="1" xfId="0" applyFon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49" fontId="0" fillId="0" borderId="1" xfId="0" applyNumberForma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0" fillId="4" borderId="1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2" fillId="0" borderId="1" xfId="0" applyFont="1" applyBorder="1"/>
    <xf numFmtId="166" fontId="0" fillId="0" borderId="1" xfId="0" applyNumberFormat="1" applyBorder="1" applyAlignment="1">
      <alignment horizontal="center" wrapText="1"/>
    </xf>
    <xf numFmtId="166" fontId="0" fillId="0" borderId="1" xfId="0" applyNumberFormat="1" applyBorder="1"/>
    <xf numFmtId="166" fontId="0" fillId="0" borderId="0" xfId="0" applyNumberFormat="1"/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0" borderId="8" xfId="0" applyBorder="1"/>
    <xf numFmtId="0" fontId="0" fillId="0" borderId="5" xfId="0" applyFill="1" applyBorder="1"/>
    <xf numFmtId="0" fontId="6" fillId="0" borderId="8" xfId="0" applyFont="1" applyFill="1" applyBorder="1"/>
    <xf numFmtId="0" fontId="6" fillId="0" borderId="6" xfId="0" applyFont="1" applyFill="1" applyBorder="1"/>
    <xf numFmtId="0" fontId="0" fillId="0" borderId="8" xfId="0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5" borderId="5" xfId="0" applyFill="1" applyBorder="1"/>
    <xf numFmtId="0" fontId="0" fillId="0" borderId="6" xfId="0" applyBorder="1"/>
    <xf numFmtId="0" fontId="6" fillId="5" borderId="5" xfId="0" applyFont="1" applyFill="1" applyBorder="1"/>
    <xf numFmtId="0" fontId="0" fillId="0" borderId="8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5" fillId="6" borderId="6" xfId="0" applyFont="1" applyFill="1" applyBorder="1" applyAlignment="1">
      <alignment horizontal="center" wrapText="1"/>
    </xf>
    <xf numFmtId="0" fontId="15" fillId="0" borderId="6" xfId="0" applyFont="1" applyFill="1" applyBorder="1"/>
    <xf numFmtId="0" fontId="5" fillId="0" borderId="6" xfId="0" applyFont="1" applyBorder="1"/>
    <xf numFmtId="0" fontId="0" fillId="0" borderId="1" xfId="0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4" borderId="6" xfId="0" applyFill="1" applyBorder="1"/>
    <xf numFmtId="0" fontId="6" fillId="0" borderId="0" xfId="0" applyFont="1" applyFill="1" applyBorder="1"/>
    <xf numFmtId="0" fontId="6" fillId="5" borderId="0" xfId="0" applyFont="1" applyFill="1" applyBorder="1"/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5" borderId="0" xfId="0" applyFill="1" applyBorder="1"/>
    <xf numFmtId="0" fontId="15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/>
    <xf numFmtId="0" fontId="16" fillId="0" borderId="1" xfId="0" applyFont="1" applyFill="1" applyBorder="1"/>
    <xf numFmtId="0" fontId="16" fillId="0" borderId="6" xfId="0" applyFont="1" applyFill="1" applyBorder="1"/>
    <xf numFmtId="0" fontId="0" fillId="7" borderId="1" xfId="0" applyFill="1" applyBorder="1" applyAlignment="1">
      <alignment horizontal="center" wrapText="1"/>
    </xf>
    <xf numFmtId="0" fontId="15" fillId="0" borderId="1" xfId="0" applyFont="1" applyBorder="1"/>
    <xf numFmtId="0" fontId="16" fillId="7" borderId="1" xfId="0" applyFont="1" applyFill="1" applyBorder="1"/>
    <xf numFmtId="0" fontId="15" fillId="0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wrapText="1"/>
    </xf>
    <xf numFmtId="165" fontId="16" fillId="0" borderId="1" xfId="0" applyNumberFormat="1" applyFont="1" applyFill="1" applyBorder="1" applyAlignment="1">
      <alignment wrapText="1"/>
    </xf>
    <xf numFmtId="0" fontId="16" fillId="4" borderId="1" xfId="0" applyFont="1" applyFill="1" applyBorder="1"/>
    <xf numFmtId="0" fontId="16" fillId="4" borderId="1" xfId="0" applyFont="1" applyFill="1" applyBorder="1" applyAlignment="1">
      <alignment wrapText="1"/>
    </xf>
    <xf numFmtId="0" fontId="16" fillId="0" borderId="1" xfId="0" applyFont="1" applyBorder="1"/>
    <xf numFmtId="0" fontId="16" fillId="0" borderId="6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165" fontId="0" fillId="0" borderId="0" xfId="0" applyNumberForma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wrapText="1"/>
    </xf>
    <xf numFmtId="165" fontId="0" fillId="0" borderId="0" xfId="0" applyNumberFormat="1" applyFill="1" applyBorder="1" applyAlignment="1">
      <alignment wrapText="1"/>
    </xf>
    <xf numFmtId="167" fontId="0" fillId="0" borderId="0" xfId="0" applyNumberFormat="1" applyFill="1" applyAlignment="1">
      <alignment wrapText="1"/>
    </xf>
    <xf numFmtId="168" fontId="16" fillId="0" borderId="1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" fontId="8" fillId="0" borderId="1" xfId="1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/>
    <xf numFmtId="169" fontId="0" fillId="0" borderId="1" xfId="0" applyNumberForma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righ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5" borderId="1" xfId="0" applyFill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16" fillId="5" borderId="1" xfId="0" applyFont="1" applyFill="1" applyBorder="1" applyAlignment="1">
      <alignment wrapText="1"/>
    </xf>
    <xf numFmtId="0" fontId="0" fillId="5" borderId="1" xfId="0" applyFill="1" applyBorder="1" applyAlignment="1">
      <alignment horizontal="left" wrapText="1"/>
    </xf>
    <xf numFmtId="0" fontId="16" fillId="2" borderId="3" xfId="0" applyFont="1" applyFill="1" applyBorder="1" applyAlignment="1">
      <alignment horizontal="center" wrapText="1"/>
    </xf>
    <xf numFmtId="0" fontId="0" fillId="8" borderId="1" xfId="0" applyFill="1" applyBorder="1" applyAlignment="1">
      <alignment wrapText="1"/>
    </xf>
    <xf numFmtId="165" fontId="0" fillId="2" borderId="3" xfId="0" applyNumberFormat="1" applyFill="1" applyBorder="1" applyAlignment="1">
      <alignment wrapText="1"/>
    </xf>
    <xf numFmtId="165" fontId="0" fillId="2" borderId="1" xfId="0" applyNumberFormat="1" applyFill="1" applyBorder="1" applyAlignment="1">
      <alignment wrapText="1"/>
    </xf>
    <xf numFmtId="49" fontId="8" fillId="5" borderId="1" xfId="1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6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10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3">
    <cellStyle name="Обычный" xfId="0" builtinId="0"/>
    <cellStyle name="Обычный 3" xfId="1"/>
    <cellStyle name="Финансовый" xfId="2" builtinId="3"/>
  </cellStyles>
  <dxfs count="1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39"/>
  <sheetViews>
    <sheetView tabSelected="1" view="pageBreakPreview" zoomScale="110" zoomScaleNormal="110" zoomScaleSheetLayoutView="110" workbookViewId="0">
      <pane ySplit="2" topLeftCell="A225" activePane="bottomLeft" state="frozen"/>
      <selection pane="bottomLeft" activeCell="B239" sqref="B239"/>
    </sheetView>
  </sheetViews>
  <sheetFormatPr defaultRowHeight="14.4" x14ac:dyDescent="0.3"/>
  <cols>
    <col min="1" max="1" width="6" style="1" customWidth="1"/>
    <col min="2" max="2" width="40.5546875" style="1" customWidth="1"/>
    <col min="3" max="3" width="14.109375" style="22" customWidth="1"/>
    <col min="4" max="4" width="11.6640625" style="1" customWidth="1"/>
    <col min="5" max="5" width="10.109375" style="1" customWidth="1"/>
    <col min="6" max="6" width="10.88671875" style="1" customWidth="1"/>
    <col min="7" max="8" width="9.5546875" style="1" customWidth="1"/>
    <col min="9" max="9" width="8.109375" style="113" customWidth="1"/>
    <col min="10" max="11" width="9.109375" hidden="1" customWidth="1"/>
    <col min="12" max="12" width="15.33203125" hidden="1" customWidth="1"/>
    <col min="13" max="13" width="16.88671875" hidden="1" customWidth="1"/>
    <col min="14" max="14" width="15" hidden="1" customWidth="1"/>
    <col min="15" max="16" width="9.109375" hidden="1" customWidth="1"/>
    <col min="17" max="18" width="9.109375" customWidth="1"/>
    <col min="19" max="19" width="13.44140625" customWidth="1"/>
    <col min="20" max="20" width="9.109375" customWidth="1"/>
    <col min="21" max="21" width="9.109375" hidden="1" customWidth="1"/>
  </cols>
  <sheetData>
    <row r="1" spans="1:21" x14ac:dyDescent="0.3">
      <c r="O1" s="168" t="s">
        <v>276</v>
      </c>
      <c r="P1" s="169"/>
      <c r="Q1" s="164" t="s">
        <v>267</v>
      </c>
      <c r="R1" s="164"/>
      <c r="S1" s="164" t="s">
        <v>268</v>
      </c>
      <c r="T1" s="164"/>
    </row>
    <row r="2" spans="1:21" ht="42.75" customHeight="1" x14ac:dyDescent="0.3">
      <c r="A2" s="4" t="s">
        <v>0</v>
      </c>
      <c r="B2" s="4"/>
      <c r="C2" s="4" t="s">
        <v>7</v>
      </c>
      <c r="D2" s="4" t="s">
        <v>1</v>
      </c>
      <c r="E2" s="4" t="s">
        <v>2</v>
      </c>
      <c r="F2" s="4" t="s">
        <v>4</v>
      </c>
      <c r="G2" s="4" t="s">
        <v>6</v>
      </c>
      <c r="H2" s="4" t="s">
        <v>3</v>
      </c>
      <c r="I2" s="114" t="s">
        <v>5</v>
      </c>
      <c r="J2" s="11" t="s">
        <v>11</v>
      </c>
      <c r="K2" s="65" t="s">
        <v>310</v>
      </c>
      <c r="L2" s="41" t="s">
        <v>320</v>
      </c>
      <c r="M2" s="41"/>
      <c r="N2" s="41"/>
      <c r="O2" s="30"/>
      <c r="P2" s="30"/>
      <c r="Q2" s="30"/>
      <c r="R2" s="30"/>
      <c r="S2" s="30"/>
      <c r="T2" s="30"/>
    </row>
    <row r="3" spans="1:21" ht="14.25" customHeight="1" x14ac:dyDescent="0.3">
      <c r="A3" s="157" t="s">
        <v>344</v>
      </c>
      <c r="B3" s="158"/>
      <c r="C3" s="158"/>
      <c r="D3" s="158"/>
      <c r="E3" s="158"/>
      <c r="F3" s="158"/>
      <c r="G3" s="158"/>
      <c r="H3" s="158"/>
      <c r="I3" s="159"/>
      <c r="J3" s="11"/>
      <c r="K3" s="65"/>
      <c r="L3" s="119"/>
      <c r="M3" s="119"/>
      <c r="N3" s="119"/>
      <c r="O3" s="30"/>
      <c r="P3" s="30"/>
      <c r="Q3" s="30"/>
      <c r="R3" s="30"/>
      <c r="S3" s="30"/>
      <c r="T3" s="30"/>
    </row>
    <row r="4" spans="1:21" x14ac:dyDescent="0.3">
      <c r="A4" s="157" t="s">
        <v>340</v>
      </c>
      <c r="B4" s="158"/>
      <c r="C4" s="158"/>
      <c r="D4" s="158"/>
      <c r="E4" s="158"/>
      <c r="F4" s="158"/>
      <c r="G4" s="158"/>
      <c r="H4" s="158"/>
      <c r="I4" s="159"/>
      <c r="J4" s="11"/>
      <c r="K4" s="65"/>
      <c r="L4" s="119"/>
      <c r="M4" s="119"/>
      <c r="N4" s="119"/>
      <c r="O4" s="30"/>
      <c r="P4" s="30"/>
      <c r="Q4" s="30"/>
      <c r="R4" s="30"/>
      <c r="S4" s="30"/>
      <c r="T4" s="30"/>
    </row>
    <row r="5" spans="1:21" x14ac:dyDescent="0.3">
      <c r="A5" s="8">
        <v>1</v>
      </c>
      <c r="B5" s="136" t="s">
        <v>8</v>
      </c>
      <c r="C5" s="14" t="s">
        <v>140</v>
      </c>
      <c r="D5" s="8">
        <v>108</v>
      </c>
      <c r="E5" s="9">
        <v>4</v>
      </c>
      <c r="F5" s="8">
        <v>2.6</v>
      </c>
      <c r="G5" s="8">
        <v>10.26</v>
      </c>
      <c r="H5" s="13">
        <v>30</v>
      </c>
      <c r="I5" s="7">
        <f t="shared" ref="I5:I69" si="0">F5*G5/1000*0.7</f>
        <v>1.8673200000000001E-2</v>
      </c>
      <c r="J5" s="28">
        <v>2.7</v>
      </c>
      <c r="K5" s="62">
        <v>2.6</v>
      </c>
      <c r="L5" s="82"/>
      <c r="O5" s="30">
        <f>P5</f>
        <v>2.6</v>
      </c>
      <c r="P5" s="30">
        <v>2.6</v>
      </c>
      <c r="Q5" s="30"/>
      <c r="R5" s="30"/>
      <c r="S5" s="30"/>
      <c r="T5" s="30"/>
      <c r="U5">
        <f t="shared" ref="U5:U36" si="1">F5-O5</f>
        <v>0</v>
      </c>
    </row>
    <row r="6" spans="1:21" x14ac:dyDescent="0.3">
      <c r="A6" s="3">
        <v>2</v>
      </c>
      <c r="B6" s="29" t="s">
        <v>9</v>
      </c>
      <c r="C6" s="19" t="s">
        <v>141</v>
      </c>
      <c r="D6" s="8">
        <v>108</v>
      </c>
      <c r="E6" s="9">
        <v>4</v>
      </c>
      <c r="F6" s="9">
        <v>2</v>
      </c>
      <c r="G6" s="8">
        <v>10.26</v>
      </c>
      <c r="H6" s="2">
        <v>30</v>
      </c>
      <c r="I6" s="7">
        <f t="shared" si="0"/>
        <v>1.4363999999999998E-2</v>
      </c>
      <c r="J6" s="10">
        <v>2</v>
      </c>
      <c r="K6" s="63">
        <v>2</v>
      </c>
      <c r="L6" s="82"/>
      <c r="O6" s="30">
        <f t="shared" ref="O6:O9" si="2">P6</f>
        <v>2</v>
      </c>
      <c r="P6" s="30">
        <v>2</v>
      </c>
      <c r="Q6" s="30"/>
      <c r="R6" s="30"/>
      <c r="S6" s="30"/>
      <c r="T6" s="30"/>
      <c r="U6">
        <f t="shared" si="1"/>
        <v>0</v>
      </c>
    </row>
    <row r="7" spans="1:21" x14ac:dyDescent="0.3">
      <c r="A7" s="3">
        <v>3</v>
      </c>
      <c r="B7" s="29" t="s">
        <v>10</v>
      </c>
      <c r="C7" s="19" t="s">
        <v>142</v>
      </c>
      <c r="D7" s="9">
        <v>273</v>
      </c>
      <c r="E7" s="9">
        <v>6</v>
      </c>
      <c r="F7" s="9">
        <v>2</v>
      </c>
      <c r="G7" s="9">
        <v>39.5</v>
      </c>
      <c r="H7" s="5">
        <v>30</v>
      </c>
      <c r="I7" s="7">
        <f t="shared" si="0"/>
        <v>5.5299999999999995E-2</v>
      </c>
      <c r="J7" s="28">
        <v>3.7</v>
      </c>
      <c r="K7" s="63">
        <v>2</v>
      </c>
      <c r="L7" s="82"/>
      <c r="O7" s="30">
        <f t="shared" si="2"/>
        <v>2</v>
      </c>
      <c r="P7" s="30">
        <v>2</v>
      </c>
      <c r="Q7" s="30"/>
      <c r="R7" s="30"/>
      <c r="S7" s="30"/>
      <c r="T7" s="30"/>
      <c r="U7">
        <f t="shared" si="1"/>
        <v>0</v>
      </c>
    </row>
    <row r="8" spans="1:21" x14ac:dyDescent="0.3">
      <c r="A8" s="8">
        <v>4</v>
      </c>
      <c r="B8" s="29" t="s">
        <v>12</v>
      </c>
      <c r="C8" s="19" t="s">
        <v>143</v>
      </c>
      <c r="D8" s="9">
        <v>159</v>
      </c>
      <c r="E8" s="9">
        <v>5</v>
      </c>
      <c r="F8" s="9">
        <v>32</v>
      </c>
      <c r="G8" s="9">
        <v>18.989999999999998</v>
      </c>
      <c r="H8" s="2">
        <v>30</v>
      </c>
      <c r="I8" s="7">
        <f t="shared" si="0"/>
        <v>0.42537599999999998</v>
      </c>
      <c r="J8" s="10">
        <v>32</v>
      </c>
      <c r="K8" s="63">
        <v>32</v>
      </c>
      <c r="L8" s="82"/>
      <c r="O8" s="30">
        <f t="shared" si="2"/>
        <v>32</v>
      </c>
      <c r="P8" s="30">
        <v>32</v>
      </c>
      <c r="Q8" s="30"/>
      <c r="R8" s="30"/>
      <c r="S8" s="30" t="s">
        <v>272</v>
      </c>
      <c r="T8" s="30">
        <v>2</v>
      </c>
      <c r="U8">
        <f t="shared" si="1"/>
        <v>0</v>
      </c>
    </row>
    <row r="9" spans="1:21" x14ac:dyDescent="0.3">
      <c r="A9" s="3">
        <v>5</v>
      </c>
      <c r="B9" s="29" t="s">
        <v>13</v>
      </c>
      <c r="C9" s="16" t="s">
        <v>144</v>
      </c>
      <c r="D9" s="9">
        <v>273</v>
      </c>
      <c r="E9" s="9">
        <v>6</v>
      </c>
      <c r="F9" s="9">
        <v>1.85</v>
      </c>
      <c r="G9" s="9">
        <v>39.5</v>
      </c>
      <c r="H9" s="2">
        <v>30</v>
      </c>
      <c r="I9" s="7">
        <f t="shared" si="0"/>
        <v>5.1152499999999997E-2</v>
      </c>
      <c r="J9" s="28">
        <v>1.9</v>
      </c>
      <c r="K9" s="69"/>
      <c r="L9" s="83"/>
      <c r="O9" s="30">
        <f t="shared" si="2"/>
        <v>1.85</v>
      </c>
      <c r="P9" s="30">
        <v>1.85</v>
      </c>
      <c r="Q9" s="30"/>
      <c r="R9" s="30"/>
      <c r="S9" s="30"/>
      <c r="T9" s="30"/>
      <c r="U9">
        <f t="shared" si="1"/>
        <v>0</v>
      </c>
    </row>
    <row r="10" spans="1:21" x14ac:dyDescent="0.3">
      <c r="A10" s="3">
        <v>6</v>
      </c>
      <c r="B10" s="29" t="s">
        <v>14</v>
      </c>
      <c r="C10" s="19" t="s">
        <v>145</v>
      </c>
      <c r="D10" s="9">
        <v>89</v>
      </c>
      <c r="E10" s="9">
        <v>4</v>
      </c>
      <c r="F10" s="53">
        <v>38.869999999999997</v>
      </c>
      <c r="G10" s="9">
        <v>8.39</v>
      </c>
      <c r="H10" s="2">
        <v>30</v>
      </c>
      <c r="I10" s="7">
        <f t="shared" si="0"/>
        <v>0.22828351</v>
      </c>
      <c r="J10" s="163">
        <v>51.5</v>
      </c>
      <c r="K10" s="151">
        <v>51.3</v>
      </c>
      <c r="L10" s="42"/>
      <c r="O10" s="54">
        <f>P10*2</f>
        <v>38.369999999999997</v>
      </c>
      <c r="P10" s="30">
        <v>19.184999999999999</v>
      </c>
      <c r="Q10" s="30"/>
      <c r="R10" s="30"/>
      <c r="S10" s="30"/>
      <c r="T10" s="30"/>
      <c r="U10" s="55">
        <f t="shared" si="1"/>
        <v>0.5</v>
      </c>
    </row>
    <row r="11" spans="1:21" x14ac:dyDescent="0.3">
      <c r="A11" s="8">
        <v>7</v>
      </c>
      <c r="B11" s="29" t="s">
        <v>14</v>
      </c>
      <c r="C11" s="19" t="s">
        <v>145</v>
      </c>
      <c r="D11" s="9">
        <v>76</v>
      </c>
      <c r="E11" s="9">
        <v>4</v>
      </c>
      <c r="F11" s="9">
        <v>12.93</v>
      </c>
      <c r="G11" s="9">
        <v>7.1</v>
      </c>
      <c r="H11" s="2">
        <v>30</v>
      </c>
      <c r="I11" s="7">
        <f t="shared" si="0"/>
        <v>6.4262099999999989E-2</v>
      </c>
      <c r="J11" s="163"/>
      <c r="K11" s="152"/>
      <c r="L11" s="84"/>
      <c r="O11" s="30">
        <f>P11*2</f>
        <v>12.93</v>
      </c>
      <c r="P11" s="30">
        <v>6.4649999999999999</v>
      </c>
      <c r="Q11" s="30"/>
      <c r="R11" s="30"/>
      <c r="S11" s="30" t="s">
        <v>269</v>
      </c>
      <c r="T11" s="30">
        <v>2</v>
      </c>
      <c r="U11">
        <f t="shared" si="1"/>
        <v>0</v>
      </c>
    </row>
    <row r="12" spans="1:21" x14ac:dyDescent="0.3">
      <c r="A12" s="3">
        <v>8</v>
      </c>
      <c r="B12" s="29" t="s">
        <v>15</v>
      </c>
      <c r="C12" s="19" t="s">
        <v>146</v>
      </c>
      <c r="D12" s="9">
        <v>108</v>
      </c>
      <c r="E12" s="9">
        <v>4</v>
      </c>
      <c r="F12" s="9">
        <v>10.9</v>
      </c>
      <c r="G12" s="8">
        <v>10.26</v>
      </c>
      <c r="H12" s="2">
        <v>30</v>
      </c>
      <c r="I12" s="7">
        <f t="shared" si="0"/>
        <v>7.8283800000000001E-2</v>
      </c>
      <c r="J12" s="34">
        <v>12</v>
      </c>
      <c r="K12" s="66">
        <v>10.9</v>
      </c>
      <c r="L12" s="85"/>
      <c r="O12" s="30">
        <f>P12*2</f>
        <v>11</v>
      </c>
      <c r="P12" s="30">
        <v>5.5</v>
      </c>
      <c r="Q12" s="30" t="s">
        <v>270</v>
      </c>
      <c r="R12" s="30">
        <v>2</v>
      </c>
      <c r="S12" s="30" t="s">
        <v>273</v>
      </c>
      <c r="T12" s="30">
        <v>3</v>
      </c>
      <c r="U12">
        <f t="shared" si="1"/>
        <v>-9.9999999999999645E-2</v>
      </c>
    </row>
    <row r="13" spans="1:21" x14ac:dyDescent="0.3">
      <c r="A13" s="3">
        <v>9</v>
      </c>
      <c r="B13" s="29" t="s">
        <v>16</v>
      </c>
      <c r="C13" s="21" t="s">
        <v>147</v>
      </c>
      <c r="D13" s="9">
        <v>57</v>
      </c>
      <c r="E13" s="9">
        <v>3.5</v>
      </c>
      <c r="F13" s="9">
        <v>0.83</v>
      </c>
      <c r="G13" s="9">
        <v>4.62</v>
      </c>
      <c r="H13" s="2">
        <v>30</v>
      </c>
      <c r="I13" s="7">
        <f t="shared" si="0"/>
        <v>2.6842199999999997E-3</v>
      </c>
      <c r="J13" s="34">
        <v>1.2</v>
      </c>
      <c r="K13" s="66">
        <v>0.83</v>
      </c>
      <c r="L13" s="85"/>
      <c r="O13" s="30">
        <f>P13</f>
        <v>0.83</v>
      </c>
      <c r="P13" s="30">
        <v>0.83</v>
      </c>
      <c r="Q13" s="30"/>
      <c r="R13" s="30"/>
      <c r="S13" s="30"/>
      <c r="T13" s="30"/>
      <c r="U13">
        <f t="shared" si="1"/>
        <v>0</v>
      </c>
    </row>
    <row r="14" spans="1:21" x14ac:dyDescent="0.3">
      <c r="A14" s="8">
        <v>10</v>
      </c>
      <c r="B14" s="29" t="s">
        <v>17</v>
      </c>
      <c r="C14" s="21" t="s">
        <v>148</v>
      </c>
      <c r="D14" s="9">
        <v>76</v>
      </c>
      <c r="E14" s="9">
        <v>4</v>
      </c>
      <c r="F14" s="9">
        <v>1</v>
      </c>
      <c r="G14" s="9">
        <v>7.1</v>
      </c>
      <c r="H14" s="2">
        <v>30</v>
      </c>
      <c r="I14" s="7">
        <f t="shared" si="0"/>
        <v>4.9699999999999996E-3</v>
      </c>
      <c r="J14" s="34">
        <v>0.5</v>
      </c>
      <c r="K14" s="66">
        <v>1</v>
      </c>
      <c r="L14" s="85"/>
      <c r="O14" s="30">
        <f>P14</f>
        <v>1</v>
      </c>
      <c r="P14" s="30">
        <v>1</v>
      </c>
      <c r="Q14" s="30"/>
      <c r="R14" s="30"/>
      <c r="S14" s="30"/>
      <c r="T14" s="30"/>
      <c r="U14">
        <f t="shared" si="1"/>
        <v>0</v>
      </c>
    </row>
    <row r="15" spans="1:21" x14ac:dyDescent="0.3">
      <c r="A15" s="3">
        <v>11</v>
      </c>
      <c r="B15" s="29" t="s">
        <v>18</v>
      </c>
      <c r="C15" s="21" t="s">
        <v>149</v>
      </c>
      <c r="D15" s="9">
        <v>89</v>
      </c>
      <c r="E15" s="9">
        <v>4</v>
      </c>
      <c r="F15" s="9">
        <v>4</v>
      </c>
      <c r="G15" s="9">
        <v>8.39</v>
      </c>
      <c r="H15" s="2">
        <v>30</v>
      </c>
      <c r="I15" s="7">
        <f t="shared" si="0"/>
        <v>2.3491999999999999E-2</v>
      </c>
      <c r="J15" s="30">
        <v>4</v>
      </c>
      <c r="K15" s="66">
        <v>4</v>
      </c>
      <c r="L15" s="85"/>
      <c r="O15" s="30">
        <f>P15</f>
        <v>4</v>
      </c>
      <c r="P15" s="30">
        <v>4</v>
      </c>
      <c r="Q15" s="30"/>
      <c r="R15" s="30"/>
      <c r="S15" s="30"/>
      <c r="T15" s="30"/>
      <c r="U15">
        <f t="shared" si="1"/>
        <v>0</v>
      </c>
    </row>
    <row r="16" spans="1:21" x14ac:dyDescent="0.3">
      <c r="A16" s="3">
        <v>12</v>
      </c>
      <c r="B16" s="29" t="s">
        <v>19</v>
      </c>
      <c r="C16" s="19" t="s">
        <v>150</v>
      </c>
      <c r="D16" s="9">
        <v>57</v>
      </c>
      <c r="E16" s="9">
        <v>3.5</v>
      </c>
      <c r="F16" s="9">
        <v>0.05</v>
      </c>
      <c r="G16" s="9">
        <v>4.62</v>
      </c>
      <c r="H16" s="2">
        <v>30</v>
      </c>
      <c r="I16" s="7">
        <f t="shared" si="0"/>
        <v>1.617E-4</v>
      </c>
      <c r="J16" s="34">
        <v>0.1</v>
      </c>
      <c r="K16" s="67"/>
      <c r="L16" s="86"/>
      <c r="O16" s="30">
        <f>P16</f>
        <v>0.05</v>
      </c>
      <c r="P16" s="30">
        <v>0.05</v>
      </c>
      <c r="Q16" s="30"/>
      <c r="R16" s="30"/>
      <c r="S16" s="30"/>
      <c r="T16" s="30"/>
      <c r="U16">
        <f t="shared" si="1"/>
        <v>0</v>
      </c>
    </row>
    <row r="17" spans="1:21" x14ac:dyDescent="0.3">
      <c r="A17" s="8">
        <v>13</v>
      </c>
      <c r="B17" s="29" t="s">
        <v>20</v>
      </c>
      <c r="C17" s="19" t="s">
        <v>151</v>
      </c>
      <c r="D17" s="9">
        <v>89</v>
      </c>
      <c r="E17" s="9">
        <v>4</v>
      </c>
      <c r="F17" s="9">
        <v>0.3</v>
      </c>
      <c r="G17" s="9">
        <v>8.39</v>
      </c>
      <c r="H17" s="2">
        <v>30</v>
      </c>
      <c r="I17" s="7">
        <f t="shared" si="0"/>
        <v>1.7618999999999996E-3</v>
      </c>
      <c r="J17" s="30">
        <v>0.3</v>
      </c>
      <c r="K17" s="60">
        <v>0.3</v>
      </c>
      <c r="L17" s="30">
        <v>0.3</v>
      </c>
      <c r="O17" s="30">
        <f>P17</f>
        <v>0.3</v>
      </c>
      <c r="P17" s="30">
        <v>0.3</v>
      </c>
      <c r="Q17" s="30"/>
      <c r="R17" s="30"/>
      <c r="S17" s="30" t="s">
        <v>266</v>
      </c>
      <c r="T17" s="30">
        <v>1</v>
      </c>
      <c r="U17">
        <f t="shared" si="1"/>
        <v>0</v>
      </c>
    </row>
    <row r="18" spans="1:21" x14ac:dyDescent="0.3">
      <c r="A18" s="8">
        <v>14</v>
      </c>
      <c r="B18" s="29" t="s">
        <v>21</v>
      </c>
      <c r="C18" s="21" t="s">
        <v>152</v>
      </c>
      <c r="D18" s="9">
        <v>89</v>
      </c>
      <c r="E18" s="9">
        <v>4</v>
      </c>
      <c r="F18" s="9">
        <v>2.67</v>
      </c>
      <c r="G18" s="9">
        <v>8.39</v>
      </c>
      <c r="H18" s="2">
        <v>30</v>
      </c>
      <c r="I18" s="7">
        <f t="shared" si="0"/>
        <v>1.5680909999999999E-2</v>
      </c>
      <c r="J18" s="30">
        <v>2.67</v>
      </c>
      <c r="K18" s="68">
        <v>2.67</v>
      </c>
      <c r="L18" s="30">
        <v>2.67</v>
      </c>
      <c r="O18" s="30">
        <f>P18*2</f>
        <v>2.67</v>
      </c>
      <c r="P18" s="30">
        <v>1.335</v>
      </c>
      <c r="Q18" s="30"/>
      <c r="R18" s="30"/>
      <c r="S18" s="30"/>
      <c r="T18" s="30"/>
      <c r="U18">
        <f t="shared" si="1"/>
        <v>0</v>
      </c>
    </row>
    <row r="19" spans="1:21" x14ac:dyDescent="0.3">
      <c r="A19" s="3">
        <v>15</v>
      </c>
      <c r="B19" s="29" t="s">
        <v>22</v>
      </c>
      <c r="C19" s="21" t="s">
        <v>153</v>
      </c>
      <c r="D19" s="9">
        <v>57</v>
      </c>
      <c r="E19" s="9">
        <v>3.5</v>
      </c>
      <c r="F19" s="9">
        <v>0.3</v>
      </c>
      <c r="G19" s="9">
        <v>4.62</v>
      </c>
      <c r="H19" s="2">
        <v>30</v>
      </c>
      <c r="I19" s="7">
        <f t="shared" si="0"/>
        <v>9.7019999999999984E-4</v>
      </c>
      <c r="J19" s="30">
        <v>0.3</v>
      </c>
      <c r="K19" s="68">
        <v>0.3</v>
      </c>
      <c r="L19" s="30"/>
      <c r="O19" s="30">
        <f>P19</f>
        <v>0.3</v>
      </c>
      <c r="P19" s="30">
        <v>0.3</v>
      </c>
      <c r="Q19" s="30"/>
      <c r="R19" s="30"/>
      <c r="S19" s="30"/>
      <c r="T19" s="30"/>
      <c r="U19">
        <f t="shared" si="1"/>
        <v>0</v>
      </c>
    </row>
    <row r="20" spans="1:21" x14ac:dyDescent="0.3">
      <c r="A20" s="3">
        <v>16</v>
      </c>
      <c r="B20" s="29" t="s">
        <v>23</v>
      </c>
      <c r="C20" s="23" t="s">
        <v>154</v>
      </c>
      <c r="D20" s="9">
        <v>108</v>
      </c>
      <c r="E20" s="9">
        <v>4</v>
      </c>
      <c r="F20" s="9">
        <v>3.3</v>
      </c>
      <c r="G20" s="8">
        <v>10.26</v>
      </c>
      <c r="H20" s="2">
        <v>30</v>
      </c>
      <c r="I20" s="7">
        <f t="shared" si="0"/>
        <v>2.3700599999999999E-2</v>
      </c>
      <c r="J20" s="30">
        <v>3.3</v>
      </c>
      <c r="K20" s="68">
        <v>3.3</v>
      </c>
      <c r="L20" s="30">
        <v>3.3</v>
      </c>
      <c r="O20" s="30">
        <f>P20</f>
        <v>3.3</v>
      </c>
      <c r="P20" s="30">
        <v>3.3</v>
      </c>
      <c r="Q20" s="30"/>
      <c r="R20" s="30"/>
      <c r="S20" s="30"/>
      <c r="T20" s="30"/>
      <c r="U20">
        <f t="shared" si="1"/>
        <v>0</v>
      </c>
    </row>
    <row r="21" spans="1:21" x14ac:dyDescent="0.3">
      <c r="A21" s="8">
        <v>17</v>
      </c>
      <c r="B21" s="29" t="s">
        <v>24</v>
      </c>
      <c r="C21" s="16" t="s">
        <v>155</v>
      </c>
      <c r="D21" s="9">
        <v>57</v>
      </c>
      <c r="E21" s="9">
        <v>3.5</v>
      </c>
      <c r="F21" s="9">
        <v>3.4</v>
      </c>
      <c r="G21" s="9">
        <v>4.62</v>
      </c>
      <c r="H21" s="2">
        <v>30</v>
      </c>
      <c r="I21" s="7">
        <f t="shared" si="0"/>
        <v>1.0995599999999999E-2</v>
      </c>
      <c r="J21" s="30">
        <v>3.4</v>
      </c>
      <c r="K21" s="68">
        <v>3.4</v>
      </c>
      <c r="L21" s="90">
        <v>3.3</v>
      </c>
      <c r="O21" s="30">
        <f>P21*2</f>
        <v>3.4</v>
      </c>
      <c r="P21" s="30">
        <v>1.7</v>
      </c>
      <c r="Q21" s="30"/>
      <c r="R21" s="30"/>
      <c r="S21" s="30"/>
      <c r="T21" s="30"/>
      <c r="U21">
        <f t="shared" si="1"/>
        <v>0</v>
      </c>
    </row>
    <row r="22" spans="1:21" x14ac:dyDescent="0.3">
      <c r="A22" s="3">
        <v>18</v>
      </c>
      <c r="B22" s="29" t="s">
        <v>25</v>
      </c>
      <c r="C22" s="24" t="s">
        <v>156</v>
      </c>
      <c r="D22" s="9">
        <v>89</v>
      </c>
      <c r="E22" s="9">
        <v>4</v>
      </c>
      <c r="F22" s="9">
        <v>2.8</v>
      </c>
      <c r="G22" s="9">
        <v>8.39</v>
      </c>
      <c r="H22" s="2">
        <v>30</v>
      </c>
      <c r="I22" s="7">
        <f t="shared" si="0"/>
        <v>1.6444400000000001E-2</v>
      </c>
      <c r="J22" s="30">
        <v>2.8</v>
      </c>
      <c r="K22" s="60">
        <v>2.8</v>
      </c>
      <c r="L22" s="30"/>
      <c r="O22" s="30">
        <f>P22</f>
        <v>2.8</v>
      </c>
      <c r="P22" s="30">
        <v>2.8</v>
      </c>
      <c r="Q22" s="30"/>
      <c r="R22" s="30"/>
      <c r="S22" s="30"/>
      <c r="T22" s="30"/>
      <c r="U22">
        <f t="shared" si="1"/>
        <v>0</v>
      </c>
    </row>
    <row r="23" spans="1:21" x14ac:dyDescent="0.3">
      <c r="A23" s="3">
        <v>19</v>
      </c>
      <c r="B23" s="29" t="s">
        <v>26</v>
      </c>
      <c r="C23" s="21" t="s">
        <v>147</v>
      </c>
      <c r="D23" s="9">
        <v>89</v>
      </c>
      <c r="E23" s="9">
        <v>4</v>
      </c>
      <c r="F23" s="9">
        <v>0.8</v>
      </c>
      <c r="G23" s="9">
        <v>8.39</v>
      </c>
      <c r="H23" s="2">
        <v>30</v>
      </c>
      <c r="I23" s="7">
        <f t="shared" si="0"/>
        <v>4.6984000000000001E-3</v>
      </c>
      <c r="J23" s="30">
        <v>0.8</v>
      </c>
      <c r="K23" s="66">
        <v>0.8</v>
      </c>
      <c r="L23" s="27"/>
      <c r="O23" s="30">
        <f>P23*2</f>
        <v>0.8</v>
      </c>
      <c r="P23" s="30">
        <v>0.4</v>
      </c>
      <c r="Q23" s="30"/>
      <c r="R23" s="30"/>
      <c r="S23" s="30"/>
      <c r="T23" s="30"/>
      <c r="U23">
        <f t="shared" si="1"/>
        <v>0</v>
      </c>
    </row>
    <row r="24" spans="1:21" x14ac:dyDescent="0.3">
      <c r="A24" s="8">
        <v>20</v>
      </c>
      <c r="B24" s="29" t="s">
        <v>27</v>
      </c>
      <c r="C24" s="21" t="s">
        <v>157</v>
      </c>
      <c r="D24" s="9">
        <v>57</v>
      </c>
      <c r="E24" s="9">
        <v>3.5</v>
      </c>
      <c r="F24" s="9">
        <v>3.4</v>
      </c>
      <c r="G24" s="9">
        <v>4.62</v>
      </c>
      <c r="H24" s="2">
        <v>30</v>
      </c>
      <c r="I24" s="7">
        <f t="shared" si="0"/>
        <v>1.0995599999999999E-2</v>
      </c>
      <c r="J24" s="31">
        <v>3.4</v>
      </c>
      <c r="K24" s="61">
        <v>3.4</v>
      </c>
      <c r="L24" s="90">
        <v>2.6</v>
      </c>
      <c r="O24" s="30">
        <f>P24*2</f>
        <v>3.4</v>
      </c>
      <c r="P24" s="30">
        <v>1.7</v>
      </c>
      <c r="Q24" s="30"/>
      <c r="R24" s="30"/>
      <c r="S24" s="30"/>
      <c r="T24" s="30"/>
      <c r="U24">
        <f t="shared" si="1"/>
        <v>0</v>
      </c>
    </row>
    <row r="25" spans="1:21" x14ac:dyDescent="0.3">
      <c r="A25" s="3">
        <v>21</v>
      </c>
      <c r="B25" s="29" t="s">
        <v>28</v>
      </c>
      <c r="C25" s="21" t="s">
        <v>149</v>
      </c>
      <c r="D25" s="9">
        <v>57</v>
      </c>
      <c r="E25" s="9">
        <v>3.5</v>
      </c>
      <c r="F25" s="9">
        <v>3</v>
      </c>
      <c r="G25" s="9">
        <v>4.62</v>
      </c>
      <c r="H25" s="2">
        <v>30</v>
      </c>
      <c r="I25" s="7">
        <f t="shared" si="0"/>
        <v>9.7019999999999988E-3</v>
      </c>
      <c r="J25" s="30">
        <v>3</v>
      </c>
      <c r="K25" s="70">
        <v>3</v>
      </c>
      <c r="L25" s="27">
        <v>3</v>
      </c>
      <c r="O25" s="30">
        <f>P25</f>
        <v>3</v>
      </c>
      <c r="P25" s="30">
        <v>3</v>
      </c>
      <c r="Q25" s="30"/>
      <c r="R25" s="30"/>
      <c r="S25" s="30"/>
      <c r="T25" s="30"/>
      <c r="U25">
        <f t="shared" si="1"/>
        <v>0</v>
      </c>
    </row>
    <row r="26" spans="1:21" x14ac:dyDescent="0.3">
      <c r="A26" s="3">
        <v>22</v>
      </c>
      <c r="B26" s="29" t="s">
        <v>29</v>
      </c>
      <c r="C26" s="19" t="s">
        <v>158</v>
      </c>
      <c r="D26" s="9">
        <v>108</v>
      </c>
      <c r="E26" s="9">
        <v>4</v>
      </c>
      <c r="F26" s="9">
        <v>1.4</v>
      </c>
      <c r="G26" s="8">
        <v>10.26</v>
      </c>
      <c r="H26" s="2">
        <v>30</v>
      </c>
      <c r="I26" s="7">
        <f t="shared" si="0"/>
        <v>1.0054799999999997E-2</v>
      </c>
      <c r="J26" s="30">
        <v>1.4</v>
      </c>
      <c r="K26" s="66">
        <v>1.4</v>
      </c>
      <c r="L26" s="27"/>
      <c r="O26" s="30">
        <f>P26*2</f>
        <v>1.4</v>
      </c>
      <c r="P26" s="30">
        <v>0.7</v>
      </c>
      <c r="Q26" s="30"/>
      <c r="R26" s="30"/>
      <c r="S26" s="30"/>
      <c r="T26" s="30"/>
      <c r="U26">
        <f t="shared" si="1"/>
        <v>0</v>
      </c>
    </row>
    <row r="27" spans="1:21" ht="28.8" x14ac:dyDescent="0.3">
      <c r="A27" s="8">
        <v>23</v>
      </c>
      <c r="B27" s="29" t="s">
        <v>30</v>
      </c>
      <c r="C27" s="19" t="s">
        <v>159</v>
      </c>
      <c r="D27" s="9">
        <v>57</v>
      </c>
      <c r="E27" s="9">
        <v>3.5</v>
      </c>
      <c r="F27" s="9">
        <v>1.6</v>
      </c>
      <c r="G27" s="9">
        <v>4.62</v>
      </c>
      <c r="H27" s="2">
        <v>30</v>
      </c>
      <c r="I27" s="7">
        <f t="shared" si="0"/>
        <v>5.1744E-3</v>
      </c>
      <c r="J27" s="30">
        <v>1.6</v>
      </c>
      <c r="K27" s="68">
        <v>1.6</v>
      </c>
      <c r="L27" s="90">
        <v>1.5</v>
      </c>
      <c r="O27" s="30">
        <f>P27</f>
        <v>1.6</v>
      </c>
      <c r="P27" s="30">
        <v>1.6</v>
      </c>
      <c r="Q27" s="30"/>
      <c r="R27" s="30"/>
      <c r="S27" s="30"/>
      <c r="T27" s="30"/>
      <c r="U27">
        <f t="shared" si="1"/>
        <v>0</v>
      </c>
    </row>
    <row r="28" spans="1:21" x14ac:dyDescent="0.3">
      <c r="A28" s="3">
        <v>24</v>
      </c>
      <c r="B28" s="29" t="s">
        <v>31</v>
      </c>
      <c r="C28" s="19" t="s">
        <v>160</v>
      </c>
      <c r="D28" s="9">
        <v>108</v>
      </c>
      <c r="E28" s="9">
        <v>4</v>
      </c>
      <c r="F28" s="9">
        <v>41.2</v>
      </c>
      <c r="G28" s="8">
        <v>10.26</v>
      </c>
      <c r="H28" s="2">
        <v>30</v>
      </c>
      <c r="I28" s="7">
        <f t="shared" si="0"/>
        <v>0.29589840000000001</v>
      </c>
      <c r="J28" s="30">
        <v>38</v>
      </c>
      <c r="K28" s="66">
        <v>41.2</v>
      </c>
      <c r="L28" s="90">
        <v>14.5</v>
      </c>
      <c r="M28" t="s">
        <v>305</v>
      </c>
      <c r="O28" s="30">
        <f>P28*2</f>
        <v>41.2</v>
      </c>
      <c r="P28" s="30">
        <v>20.6</v>
      </c>
      <c r="Q28" s="30"/>
      <c r="R28" s="30"/>
      <c r="S28" s="30" t="s">
        <v>270</v>
      </c>
      <c r="T28" s="30">
        <v>2</v>
      </c>
      <c r="U28">
        <f t="shared" si="1"/>
        <v>0</v>
      </c>
    </row>
    <row r="29" spans="1:21" x14ac:dyDescent="0.3">
      <c r="A29" s="3">
        <v>25</v>
      </c>
      <c r="B29" s="29" t="s">
        <v>32</v>
      </c>
      <c r="C29" s="19" t="s">
        <v>161</v>
      </c>
      <c r="D29" s="9">
        <v>159</v>
      </c>
      <c r="E29" s="9">
        <v>5</v>
      </c>
      <c r="F29" s="9">
        <v>52.6</v>
      </c>
      <c r="G29" s="9">
        <v>18.989999999999998</v>
      </c>
      <c r="H29" s="2">
        <v>30</v>
      </c>
      <c r="I29" s="7">
        <f t="shared" si="0"/>
        <v>0.69921179999999994</v>
      </c>
      <c r="J29" s="30"/>
      <c r="K29" s="46"/>
      <c r="L29" s="90" t="s">
        <v>321</v>
      </c>
      <c r="O29" s="30">
        <f>P29*2</f>
        <v>52.6</v>
      </c>
      <c r="P29" s="30">
        <v>26.3</v>
      </c>
      <c r="Q29" s="30"/>
      <c r="R29" s="30"/>
      <c r="S29" s="30" t="s">
        <v>272</v>
      </c>
      <c r="T29" s="30">
        <v>8</v>
      </c>
      <c r="U29">
        <f t="shared" si="1"/>
        <v>0</v>
      </c>
    </row>
    <row r="30" spans="1:21" ht="43.2" x14ac:dyDescent="0.3">
      <c r="A30" s="8">
        <v>26</v>
      </c>
      <c r="B30" s="50" t="s">
        <v>32</v>
      </c>
      <c r="C30" s="19" t="s">
        <v>161</v>
      </c>
      <c r="D30" s="9">
        <v>219</v>
      </c>
      <c r="E30" s="9">
        <v>6</v>
      </c>
      <c r="F30" s="9">
        <v>2</v>
      </c>
      <c r="G30" s="9">
        <v>31.52</v>
      </c>
      <c r="H30" s="2">
        <v>30</v>
      </c>
      <c r="I30" s="7">
        <f t="shared" si="0"/>
        <v>4.4127999999999994E-2</v>
      </c>
      <c r="J30" s="31"/>
      <c r="K30" s="71"/>
      <c r="L30" s="31"/>
      <c r="M30" s="1" t="s">
        <v>306</v>
      </c>
      <c r="O30" s="30"/>
      <c r="P30" s="30"/>
      <c r="Q30" s="30"/>
      <c r="R30" s="30"/>
      <c r="S30" s="30"/>
      <c r="T30" s="30"/>
      <c r="U30">
        <f t="shared" si="1"/>
        <v>2</v>
      </c>
    </row>
    <row r="31" spans="1:21" x14ac:dyDescent="0.3">
      <c r="A31" s="8">
        <v>27</v>
      </c>
      <c r="B31" s="29" t="s">
        <v>33</v>
      </c>
      <c r="C31" s="16" t="s">
        <v>140</v>
      </c>
      <c r="D31" s="9">
        <v>108</v>
      </c>
      <c r="E31" s="9">
        <v>4</v>
      </c>
      <c r="F31" s="9">
        <v>26.5</v>
      </c>
      <c r="G31" s="8">
        <v>10.26</v>
      </c>
      <c r="H31" s="2">
        <v>30</v>
      </c>
      <c r="I31" s="7">
        <f t="shared" si="0"/>
        <v>0.19032299999999996</v>
      </c>
      <c r="J31" s="35">
        <v>25</v>
      </c>
      <c r="K31" s="66">
        <v>26.5</v>
      </c>
      <c r="L31" s="27"/>
      <c r="M31" t="s">
        <v>305</v>
      </c>
      <c r="O31" s="30">
        <f>P31*2</f>
        <v>26.5</v>
      </c>
      <c r="P31" s="30">
        <v>13.25</v>
      </c>
      <c r="Q31" s="30"/>
      <c r="R31" s="30"/>
      <c r="S31" s="30" t="s">
        <v>270</v>
      </c>
      <c r="T31" s="30">
        <v>1</v>
      </c>
      <c r="U31">
        <f t="shared" si="1"/>
        <v>0</v>
      </c>
    </row>
    <row r="32" spans="1:21" x14ac:dyDescent="0.3">
      <c r="A32" s="8">
        <v>28</v>
      </c>
      <c r="B32" s="29" t="s">
        <v>34</v>
      </c>
      <c r="C32" s="19" t="s">
        <v>162</v>
      </c>
      <c r="D32" s="9">
        <v>89</v>
      </c>
      <c r="E32" s="9">
        <v>4</v>
      </c>
      <c r="F32" s="9">
        <v>11.9</v>
      </c>
      <c r="G32" s="9">
        <v>8.39</v>
      </c>
      <c r="H32" s="2">
        <v>30</v>
      </c>
      <c r="I32" s="7">
        <f t="shared" si="0"/>
        <v>6.9888699999999998E-2</v>
      </c>
      <c r="J32" s="32">
        <v>12</v>
      </c>
      <c r="K32" s="64">
        <v>11.9</v>
      </c>
      <c r="L32" s="79"/>
      <c r="O32" s="30">
        <f t="shared" ref="O32:O39" si="3">P32</f>
        <v>11.9</v>
      </c>
      <c r="P32" s="30">
        <v>11.9</v>
      </c>
      <c r="Q32" s="30"/>
      <c r="R32" s="30"/>
      <c r="S32" s="30"/>
      <c r="T32" s="30"/>
      <c r="U32">
        <f t="shared" si="1"/>
        <v>0</v>
      </c>
    </row>
    <row r="33" spans="1:21" x14ac:dyDescent="0.3">
      <c r="A33" s="3">
        <v>29</v>
      </c>
      <c r="B33" s="29" t="s">
        <v>35</v>
      </c>
      <c r="C33" s="21" t="s">
        <v>149</v>
      </c>
      <c r="D33" s="9">
        <v>159</v>
      </c>
      <c r="E33" s="9">
        <v>5</v>
      </c>
      <c r="F33" s="9">
        <v>1</v>
      </c>
      <c r="G33" s="9">
        <v>18.989999999999998</v>
      </c>
      <c r="H33" s="2">
        <v>30</v>
      </c>
      <c r="I33" s="7">
        <f t="shared" si="0"/>
        <v>1.3292999999999999E-2</v>
      </c>
      <c r="J33" s="32">
        <v>0.5</v>
      </c>
      <c r="K33" s="66">
        <v>1</v>
      </c>
      <c r="L33" s="27">
        <v>1</v>
      </c>
      <c r="M33" t="s">
        <v>305</v>
      </c>
      <c r="O33" s="30">
        <f t="shared" si="3"/>
        <v>1</v>
      </c>
      <c r="P33" s="30">
        <v>1</v>
      </c>
      <c r="Q33" s="30"/>
      <c r="R33" s="30"/>
      <c r="S33" s="30" t="s">
        <v>272</v>
      </c>
      <c r="T33" s="30">
        <v>1</v>
      </c>
      <c r="U33">
        <f t="shared" si="1"/>
        <v>0</v>
      </c>
    </row>
    <row r="34" spans="1:21" x14ac:dyDescent="0.3">
      <c r="A34" s="3">
        <v>30</v>
      </c>
      <c r="B34" s="29" t="s">
        <v>36</v>
      </c>
      <c r="C34" s="19" t="s">
        <v>163</v>
      </c>
      <c r="D34" s="9">
        <v>159</v>
      </c>
      <c r="E34" s="9">
        <v>5</v>
      </c>
      <c r="F34" s="9">
        <v>0.3</v>
      </c>
      <c r="G34" s="9">
        <v>18.989999999999998</v>
      </c>
      <c r="H34" s="2">
        <v>30</v>
      </c>
      <c r="I34" s="7">
        <f t="shared" si="0"/>
        <v>3.9878999999999991E-3</v>
      </c>
      <c r="J34" s="33">
        <v>0.3</v>
      </c>
      <c r="K34" s="72">
        <v>0.3</v>
      </c>
      <c r="L34" s="33"/>
      <c r="O34" s="30">
        <f t="shared" si="3"/>
        <v>0.3</v>
      </c>
      <c r="P34" s="30">
        <v>0.3</v>
      </c>
      <c r="Q34" s="30"/>
      <c r="R34" s="30"/>
      <c r="S34" s="30"/>
      <c r="T34" s="30"/>
      <c r="U34">
        <f t="shared" si="1"/>
        <v>0</v>
      </c>
    </row>
    <row r="35" spans="1:21" x14ac:dyDescent="0.3">
      <c r="A35" s="8">
        <v>31</v>
      </c>
      <c r="B35" s="29" t="s">
        <v>37</v>
      </c>
      <c r="C35" s="20">
        <v>11012</v>
      </c>
      <c r="D35" s="9">
        <v>57</v>
      </c>
      <c r="E35" s="9">
        <v>3.5</v>
      </c>
      <c r="F35" s="9">
        <v>0.3</v>
      </c>
      <c r="G35" s="9">
        <v>4.62</v>
      </c>
      <c r="H35" s="2">
        <v>30</v>
      </c>
      <c r="I35" s="7">
        <f t="shared" si="0"/>
        <v>9.7019999999999984E-4</v>
      </c>
      <c r="J35" s="39">
        <v>0.3</v>
      </c>
      <c r="K35" s="74">
        <v>0.3</v>
      </c>
      <c r="L35" s="79"/>
      <c r="O35" s="30">
        <f t="shared" si="3"/>
        <v>0.3</v>
      </c>
      <c r="P35" s="30">
        <v>0.3</v>
      </c>
      <c r="Q35" s="30"/>
      <c r="R35" s="30"/>
      <c r="S35" s="30"/>
      <c r="T35" s="30"/>
      <c r="U35">
        <f t="shared" si="1"/>
        <v>0</v>
      </c>
    </row>
    <row r="36" spans="1:21" x14ac:dyDescent="0.3">
      <c r="A36" s="3">
        <v>32</v>
      </c>
      <c r="B36" s="29" t="s">
        <v>38</v>
      </c>
      <c r="C36" s="21" t="s">
        <v>164</v>
      </c>
      <c r="D36" s="9">
        <v>89</v>
      </c>
      <c r="E36" s="9">
        <v>4</v>
      </c>
      <c r="F36" s="9">
        <v>5</v>
      </c>
      <c r="G36" s="9">
        <v>8.39</v>
      </c>
      <c r="H36" s="2">
        <v>30</v>
      </c>
      <c r="I36" s="7">
        <f t="shared" si="0"/>
        <v>2.9364999999999999E-2</v>
      </c>
      <c r="J36" s="30">
        <v>5</v>
      </c>
      <c r="K36" s="68">
        <v>5</v>
      </c>
      <c r="L36" s="30"/>
      <c r="O36" s="30">
        <f t="shared" si="3"/>
        <v>5</v>
      </c>
      <c r="P36" s="30">
        <v>5</v>
      </c>
      <c r="Q36" s="30"/>
      <c r="R36" s="30"/>
      <c r="S36" s="30"/>
      <c r="T36" s="30"/>
      <c r="U36">
        <f t="shared" si="1"/>
        <v>0</v>
      </c>
    </row>
    <row r="37" spans="1:21" x14ac:dyDescent="0.3">
      <c r="A37" s="3">
        <v>33</v>
      </c>
      <c r="B37" s="29" t="s">
        <v>39</v>
      </c>
      <c r="C37" s="19" t="s">
        <v>165</v>
      </c>
      <c r="D37" s="9">
        <v>89</v>
      </c>
      <c r="E37" s="9">
        <v>4</v>
      </c>
      <c r="F37" s="9">
        <v>1.5</v>
      </c>
      <c r="G37" s="9">
        <v>8.39</v>
      </c>
      <c r="H37" s="2">
        <v>30</v>
      </c>
      <c r="I37" s="7">
        <f t="shared" si="0"/>
        <v>8.8094999999999996E-3</v>
      </c>
      <c r="J37" s="34">
        <v>0.7</v>
      </c>
      <c r="K37" s="66" t="s">
        <v>307</v>
      </c>
      <c r="L37" s="27"/>
      <c r="O37" s="30">
        <f t="shared" si="3"/>
        <v>1.5</v>
      </c>
      <c r="P37" s="30">
        <v>1.5</v>
      </c>
      <c r="Q37" s="30"/>
      <c r="R37" s="30"/>
      <c r="S37" s="30"/>
      <c r="T37" s="30"/>
      <c r="U37">
        <f t="shared" ref="U37:U68" si="4">F37-O37</f>
        <v>0</v>
      </c>
    </row>
    <row r="38" spans="1:21" x14ac:dyDescent="0.3">
      <c r="A38" s="8">
        <v>34</v>
      </c>
      <c r="B38" s="29" t="s">
        <v>40</v>
      </c>
      <c r="C38" s="19" t="s">
        <v>166</v>
      </c>
      <c r="D38" s="9">
        <v>89</v>
      </c>
      <c r="E38" s="9">
        <v>4</v>
      </c>
      <c r="F38" s="9">
        <v>11</v>
      </c>
      <c r="G38" s="9">
        <v>8.39</v>
      </c>
      <c r="H38" s="2">
        <v>30</v>
      </c>
      <c r="I38" s="7">
        <f t="shared" si="0"/>
        <v>6.4603000000000008E-2</v>
      </c>
      <c r="J38" s="34">
        <v>10.199999999999999</v>
      </c>
      <c r="K38" s="66">
        <v>10.199999999999999</v>
      </c>
      <c r="L38" s="27"/>
      <c r="M38" t="s">
        <v>319</v>
      </c>
      <c r="O38" s="30">
        <f t="shared" si="3"/>
        <v>10.199999999999999</v>
      </c>
      <c r="P38" s="30">
        <v>10.199999999999999</v>
      </c>
      <c r="Q38" s="30"/>
      <c r="R38" s="30"/>
      <c r="S38" s="30"/>
      <c r="T38" s="30"/>
      <c r="U38">
        <f t="shared" si="4"/>
        <v>0.80000000000000071</v>
      </c>
    </row>
    <row r="39" spans="1:21" ht="15" customHeight="1" x14ac:dyDescent="0.3">
      <c r="A39" s="172">
        <v>35</v>
      </c>
      <c r="B39" s="166" t="s">
        <v>41</v>
      </c>
      <c r="C39" s="174" t="s">
        <v>167</v>
      </c>
      <c r="D39" s="176">
        <v>108</v>
      </c>
      <c r="E39" s="176">
        <v>4</v>
      </c>
      <c r="F39" s="176">
        <v>4.88</v>
      </c>
      <c r="G39" s="8">
        <v>10.26</v>
      </c>
      <c r="H39" s="2">
        <v>30</v>
      </c>
      <c r="I39" s="7">
        <f t="shared" si="0"/>
        <v>3.5048159999999995E-2</v>
      </c>
      <c r="J39" s="30">
        <v>4.88</v>
      </c>
      <c r="K39" s="61">
        <v>4.88</v>
      </c>
      <c r="L39" s="27">
        <v>4.88</v>
      </c>
      <c r="M39" t="s">
        <v>308</v>
      </c>
      <c r="O39" s="170">
        <f t="shared" si="3"/>
        <v>4.88</v>
      </c>
      <c r="P39" s="170">
        <v>4.88</v>
      </c>
      <c r="Q39" s="30"/>
      <c r="R39" s="30"/>
      <c r="S39" s="30" t="s">
        <v>266</v>
      </c>
      <c r="T39" s="43" t="s">
        <v>271</v>
      </c>
      <c r="U39">
        <f t="shared" si="4"/>
        <v>0</v>
      </c>
    </row>
    <row r="40" spans="1:21" x14ac:dyDescent="0.3">
      <c r="A40" s="173"/>
      <c r="B40" s="167"/>
      <c r="C40" s="175"/>
      <c r="D40" s="177"/>
      <c r="E40" s="177"/>
      <c r="F40" s="177"/>
      <c r="G40" s="8"/>
      <c r="H40" s="2"/>
      <c r="I40" s="7"/>
      <c r="J40" s="30"/>
      <c r="K40" s="46"/>
      <c r="L40" s="30"/>
      <c r="O40" s="171"/>
      <c r="P40" s="171"/>
      <c r="Q40" s="30"/>
      <c r="R40" s="30"/>
      <c r="S40" s="30" t="s">
        <v>270</v>
      </c>
      <c r="T40" s="43" t="s">
        <v>271</v>
      </c>
      <c r="U40">
        <f t="shared" si="4"/>
        <v>0</v>
      </c>
    </row>
    <row r="41" spans="1:21" x14ac:dyDescent="0.3">
      <c r="A41" s="3">
        <v>36</v>
      </c>
      <c r="B41" s="29" t="s">
        <v>42</v>
      </c>
      <c r="C41" s="19" t="s">
        <v>168</v>
      </c>
      <c r="D41" s="9">
        <v>108</v>
      </c>
      <c r="E41" s="9">
        <v>4</v>
      </c>
      <c r="F41" s="9">
        <v>4</v>
      </c>
      <c r="G41" s="8">
        <v>10.26</v>
      </c>
      <c r="H41" s="2">
        <v>30</v>
      </c>
      <c r="I41" s="7">
        <f t="shared" si="0"/>
        <v>2.8727999999999997E-2</v>
      </c>
      <c r="J41" s="30">
        <v>4</v>
      </c>
      <c r="K41" s="60">
        <v>4</v>
      </c>
      <c r="L41" s="30"/>
      <c r="O41" s="30">
        <f>P41</f>
        <v>4</v>
      </c>
      <c r="P41" s="30">
        <v>4</v>
      </c>
      <c r="Q41" s="30"/>
      <c r="R41" s="30"/>
      <c r="S41" s="30"/>
      <c r="T41" s="30"/>
      <c r="U41">
        <f t="shared" si="4"/>
        <v>0</v>
      </c>
    </row>
    <row r="42" spans="1:21" x14ac:dyDescent="0.3">
      <c r="A42" s="8">
        <v>37</v>
      </c>
      <c r="B42" s="29" t="s">
        <v>43</v>
      </c>
      <c r="C42" s="19" t="s">
        <v>169</v>
      </c>
      <c r="D42" s="9">
        <v>159</v>
      </c>
      <c r="E42" s="9">
        <v>5</v>
      </c>
      <c r="F42" s="9">
        <v>4.3</v>
      </c>
      <c r="G42" s="9">
        <v>18.989999999999998</v>
      </c>
      <c r="H42" s="2">
        <v>30</v>
      </c>
      <c r="I42" s="7">
        <f t="shared" si="0"/>
        <v>5.7159899999999993E-2</v>
      </c>
      <c r="J42" s="30"/>
      <c r="K42" s="68">
        <v>4.3</v>
      </c>
      <c r="L42" s="30"/>
      <c r="M42" t="s">
        <v>305</v>
      </c>
      <c r="O42" s="30">
        <f>P42*2</f>
        <v>4.4000000000000004</v>
      </c>
      <c r="P42" s="30">
        <v>2.2000000000000002</v>
      </c>
      <c r="Q42" s="30"/>
      <c r="R42" s="30"/>
      <c r="S42" s="30" t="s">
        <v>272</v>
      </c>
      <c r="T42" s="30">
        <v>4</v>
      </c>
      <c r="U42">
        <f t="shared" si="4"/>
        <v>-0.10000000000000053</v>
      </c>
    </row>
    <row r="43" spans="1:21" x14ac:dyDescent="0.3">
      <c r="A43" s="3">
        <v>38</v>
      </c>
      <c r="B43" s="29" t="s">
        <v>44</v>
      </c>
      <c r="C43" s="21" t="s">
        <v>149</v>
      </c>
      <c r="D43" s="9">
        <v>108</v>
      </c>
      <c r="E43" s="9">
        <v>4</v>
      </c>
      <c r="F43" s="9">
        <v>0.7</v>
      </c>
      <c r="G43" s="8">
        <v>10.26</v>
      </c>
      <c r="H43" s="2">
        <v>30</v>
      </c>
      <c r="I43" s="7">
        <f t="shared" si="0"/>
        <v>5.0273999999999987E-3</v>
      </c>
      <c r="J43" s="30"/>
      <c r="K43" s="66">
        <v>0.7</v>
      </c>
      <c r="L43" s="27"/>
      <c r="M43" t="s">
        <v>305</v>
      </c>
      <c r="O43" s="30">
        <f>P43</f>
        <v>0.7</v>
      </c>
      <c r="P43" s="30">
        <v>0.7</v>
      </c>
      <c r="Q43" s="30"/>
      <c r="R43" s="30"/>
      <c r="S43" s="30"/>
      <c r="T43" s="30"/>
      <c r="U43">
        <f t="shared" si="4"/>
        <v>0</v>
      </c>
    </row>
    <row r="44" spans="1:21" x14ac:dyDescent="0.3">
      <c r="A44" s="3">
        <v>39</v>
      </c>
      <c r="B44" s="29" t="s">
        <v>44</v>
      </c>
      <c r="C44" s="21" t="s">
        <v>149</v>
      </c>
      <c r="D44" s="9">
        <v>89</v>
      </c>
      <c r="E44" s="9">
        <v>4</v>
      </c>
      <c r="F44" s="9">
        <v>0.7</v>
      </c>
      <c r="G44" s="9">
        <v>8.39</v>
      </c>
      <c r="H44" s="2">
        <v>30</v>
      </c>
      <c r="I44" s="7">
        <f t="shared" si="0"/>
        <v>4.1111000000000003E-3</v>
      </c>
      <c r="J44" s="30"/>
      <c r="K44" s="66">
        <v>0.7</v>
      </c>
      <c r="L44" s="27"/>
      <c r="M44" t="s">
        <v>305</v>
      </c>
      <c r="O44" s="30">
        <f t="shared" ref="O44:O107" si="5">P44</f>
        <v>0.7</v>
      </c>
      <c r="P44" s="30">
        <v>0.7</v>
      </c>
      <c r="Q44" s="30"/>
      <c r="R44" s="30"/>
      <c r="S44" s="30"/>
      <c r="T44" s="30"/>
      <c r="U44">
        <f t="shared" si="4"/>
        <v>0</v>
      </c>
    </row>
    <row r="45" spans="1:21" x14ac:dyDescent="0.3">
      <c r="A45" s="8">
        <v>40</v>
      </c>
      <c r="B45" s="29" t="s">
        <v>45</v>
      </c>
      <c r="C45" s="19" t="s">
        <v>170</v>
      </c>
      <c r="D45" s="9">
        <v>108</v>
      </c>
      <c r="E45" s="9">
        <v>4</v>
      </c>
      <c r="F45" s="9">
        <v>1</v>
      </c>
      <c r="G45" s="8">
        <v>10.26</v>
      </c>
      <c r="H45" s="2">
        <v>30</v>
      </c>
      <c r="I45" s="7">
        <f t="shared" si="0"/>
        <v>7.1819999999999991E-3</v>
      </c>
      <c r="J45" s="30">
        <v>1</v>
      </c>
      <c r="K45" s="66">
        <v>1</v>
      </c>
      <c r="L45" s="27"/>
      <c r="O45" s="30">
        <f t="shared" si="5"/>
        <v>1</v>
      </c>
      <c r="P45" s="30">
        <v>1</v>
      </c>
      <c r="Q45" s="30"/>
      <c r="R45" s="30"/>
      <c r="S45" s="30"/>
      <c r="T45" s="30"/>
      <c r="U45">
        <f t="shared" si="4"/>
        <v>0</v>
      </c>
    </row>
    <row r="46" spans="1:21" x14ac:dyDescent="0.3">
      <c r="A46" s="3">
        <v>41</v>
      </c>
      <c r="B46" s="29" t="s">
        <v>46</v>
      </c>
      <c r="C46" s="19" t="s">
        <v>171</v>
      </c>
      <c r="D46" s="9">
        <v>89</v>
      </c>
      <c r="E46" s="9">
        <v>4</v>
      </c>
      <c r="F46" s="9">
        <v>1.5</v>
      </c>
      <c r="G46" s="9">
        <v>8.39</v>
      </c>
      <c r="H46" s="2">
        <v>30</v>
      </c>
      <c r="I46" s="7">
        <f t="shared" si="0"/>
        <v>8.8094999999999996E-3</v>
      </c>
      <c r="J46" s="30">
        <v>1.5</v>
      </c>
      <c r="K46" s="70">
        <v>1.5</v>
      </c>
      <c r="L46" s="27"/>
      <c r="O46" s="30">
        <f t="shared" si="5"/>
        <v>1.5</v>
      </c>
      <c r="P46" s="30">
        <v>1.5</v>
      </c>
      <c r="Q46" s="30"/>
      <c r="R46" s="30"/>
      <c r="S46" s="30"/>
      <c r="T46" s="30"/>
      <c r="U46">
        <f t="shared" si="4"/>
        <v>0</v>
      </c>
    </row>
    <row r="47" spans="1:21" x14ac:dyDescent="0.3">
      <c r="A47" s="3">
        <v>42</v>
      </c>
      <c r="B47" s="29" t="s">
        <v>47</v>
      </c>
      <c r="C47" s="19" t="s">
        <v>172</v>
      </c>
      <c r="D47" s="9">
        <v>159</v>
      </c>
      <c r="E47" s="9">
        <v>5</v>
      </c>
      <c r="F47" s="9">
        <v>1.8</v>
      </c>
      <c r="G47" s="9">
        <v>18.989999999999998</v>
      </c>
      <c r="H47" s="2">
        <v>30</v>
      </c>
      <c r="I47" s="7">
        <f t="shared" si="0"/>
        <v>2.3927399999999998E-2</v>
      </c>
      <c r="J47" s="34">
        <v>2</v>
      </c>
      <c r="K47" s="66">
        <v>1.8</v>
      </c>
      <c r="L47" s="27">
        <v>1</v>
      </c>
      <c r="M47" t="s">
        <v>308</v>
      </c>
      <c r="O47" s="30">
        <f t="shared" si="5"/>
        <v>1.8</v>
      </c>
      <c r="P47" s="30">
        <v>1.8</v>
      </c>
      <c r="Q47" s="30" t="s">
        <v>272</v>
      </c>
      <c r="R47" s="30">
        <v>1</v>
      </c>
      <c r="S47" s="30"/>
      <c r="T47" s="30"/>
      <c r="U47">
        <f t="shared" si="4"/>
        <v>0</v>
      </c>
    </row>
    <row r="48" spans="1:21" x14ac:dyDescent="0.3">
      <c r="A48" s="8">
        <v>43</v>
      </c>
      <c r="B48" s="29" t="s">
        <v>48</v>
      </c>
      <c r="C48" s="21" t="s">
        <v>149</v>
      </c>
      <c r="D48" s="9">
        <v>76</v>
      </c>
      <c r="E48" s="9">
        <v>4</v>
      </c>
      <c r="F48" s="9">
        <v>0.3</v>
      </c>
      <c r="G48" s="9">
        <v>7.1</v>
      </c>
      <c r="H48" s="2">
        <v>30</v>
      </c>
      <c r="I48" s="7">
        <f t="shared" si="0"/>
        <v>1.4909999999999999E-3</v>
      </c>
      <c r="J48" s="27">
        <v>0.3</v>
      </c>
      <c r="K48" s="66">
        <v>0.3</v>
      </c>
      <c r="L48" s="27"/>
      <c r="O48" s="30">
        <f t="shared" si="5"/>
        <v>0.3</v>
      </c>
      <c r="P48" s="30">
        <v>0.3</v>
      </c>
      <c r="Q48" s="30"/>
      <c r="R48" s="30"/>
      <c r="S48" s="30"/>
      <c r="T48" s="30"/>
      <c r="U48">
        <f t="shared" si="4"/>
        <v>0</v>
      </c>
    </row>
    <row r="49" spans="1:21" x14ac:dyDescent="0.3">
      <c r="A49" s="3">
        <v>44</v>
      </c>
      <c r="B49" s="29" t="s">
        <v>49</v>
      </c>
      <c r="C49" s="24" t="s">
        <v>173</v>
      </c>
      <c r="D49" s="9">
        <v>89</v>
      </c>
      <c r="E49" s="9">
        <v>4</v>
      </c>
      <c r="F49" s="9">
        <v>3.5</v>
      </c>
      <c r="G49" s="9">
        <v>8.39</v>
      </c>
      <c r="H49" s="2">
        <v>30</v>
      </c>
      <c r="I49" s="7">
        <f t="shared" si="0"/>
        <v>2.0555500000000001E-2</v>
      </c>
      <c r="J49" s="30">
        <v>3.5</v>
      </c>
      <c r="K49" s="66">
        <v>3.5</v>
      </c>
      <c r="L49" s="27"/>
      <c r="O49" s="30">
        <f t="shared" si="5"/>
        <v>3.5</v>
      </c>
      <c r="P49" s="30">
        <v>3.5</v>
      </c>
      <c r="Q49" s="30"/>
      <c r="R49" s="30"/>
      <c r="S49" s="30" t="s">
        <v>266</v>
      </c>
      <c r="T49" s="30">
        <v>3</v>
      </c>
      <c r="U49">
        <f t="shared" si="4"/>
        <v>0</v>
      </c>
    </row>
    <row r="50" spans="1:21" x14ac:dyDescent="0.3">
      <c r="A50" s="3">
        <v>45</v>
      </c>
      <c r="B50" s="29" t="s">
        <v>50</v>
      </c>
      <c r="C50" s="19" t="s">
        <v>174</v>
      </c>
      <c r="D50" s="9">
        <v>159</v>
      </c>
      <c r="E50" s="9">
        <v>5</v>
      </c>
      <c r="F50" s="9">
        <v>1.56</v>
      </c>
      <c r="G50" s="9">
        <v>18.989999999999998</v>
      </c>
      <c r="H50" s="2">
        <v>30</v>
      </c>
      <c r="I50" s="7">
        <f t="shared" si="0"/>
        <v>2.0737079999999998E-2</v>
      </c>
      <c r="J50" s="39">
        <v>1.56</v>
      </c>
      <c r="K50" s="74">
        <v>1.56</v>
      </c>
      <c r="L50" s="79"/>
      <c r="O50" s="30">
        <f t="shared" si="5"/>
        <v>1.56</v>
      </c>
      <c r="P50" s="30">
        <v>1.56</v>
      </c>
      <c r="Q50" s="30"/>
      <c r="R50" s="30"/>
      <c r="S50" s="30"/>
      <c r="T50" s="30"/>
      <c r="U50">
        <f t="shared" si="4"/>
        <v>0</v>
      </c>
    </row>
    <row r="51" spans="1:21" x14ac:dyDescent="0.3">
      <c r="A51" s="8">
        <v>46</v>
      </c>
      <c r="B51" s="29" t="s">
        <v>51</v>
      </c>
      <c r="C51" s="19" t="s">
        <v>175</v>
      </c>
      <c r="D51" s="9">
        <v>89</v>
      </c>
      <c r="E51" s="9">
        <v>4</v>
      </c>
      <c r="F51" s="9">
        <v>0.7</v>
      </c>
      <c r="G51" s="9">
        <v>8.39</v>
      </c>
      <c r="H51" s="2">
        <v>30</v>
      </c>
      <c r="I51" s="7">
        <f t="shared" si="0"/>
        <v>4.1111000000000003E-3</v>
      </c>
      <c r="J51" s="39">
        <v>0.7</v>
      </c>
      <c r="K51" s="74">
        <v>0.7</v>
      </c>
      <c r="L51" s="79"/>
      <c r="O51" s="30">
        <f t="shared" si="5"/>
        <v>0.7</v>
      </c>
      <c r="P51" s="30">
        <v>0.7</v>
      </c>
      <c r="Q51" s="30"/>
      <c r="R51" s="30"/>
      <c r="S51" s="30" t="s">
        <v>269</v>
      </c>
      <c r="T51" s="30">
        <v>1</v>
      </c>
      <c r="U51">
        <f t="shared" si="4"/>
        <v>0</v>
      </c>
    </row>
    <row r="52" spans="1:21" x14ac:dyDescent="0.3">
      <c r="A52" s="3">
        <v>47</v>
      </c>
      <c r="B52" s="29" t="s">
        <v>52</v>
      </c>
      <c r="C52" s="19" t="s">
        <v>176</v>
      </c>
      <c r="D52" s="9">
        <v>57</v>
      </c>
      <c r="E52" s="9">
        <v>3.5</v>
      </c>
      <c r="F52" s="9">
        <v>4.2</v>
      </c>
      <c r="G52" s="9">
        <v>4.62</v>
      </c>
      <c r="H52" s="2">
        <v>30</v>
      </c>
      <c r="I52" s="7">
        <f t="shared" si="0"/>
        <v>1.3582800000000001E-2</v>
      </c>
      <c r="J52" s="32">
        <v>4</v>
      </c>
      <c r="K52" s="74">
        <v>4.2</v>
      </c>
      <c r="L52" s="79">
        <v>4.2</v>
      </c>
      <c r="M52" t="s">
        <v>305</v>
      </c>
      <c r="O52" s="30">
        <f t="shared" si="5"/>
        <v>4.2</v>
      </c>
      <c r="P52" s="30">
        <v>4.2</v>
      </c>
      <c r="Q52" s="30" t="s">
        <v>266</v>
      </c>
      <c r="R52" s="30">
        <v>1</v>
      </c>
      <c r="S52" s="30" t="s">
        <v>274</v>
      </c>
      <c r="T52" s="30">
        <v>2</v>
      </c>
      <c r="U52">
        <f t="shared" si="4"/>
        <v>0</v>
      </c>
    </row>
    <row r="53" spans="1:21" x14ac:dyDescent="0.3">
      <c r="A53" s="3">
        <v>48</v>
      </c>
      <c r="B53" s="29" t="s">
        <v>52</v>
      </c>
      <c r="C53" s="19" t="s">
        <v>176</v>
      </c>
      <c r="D53" s="9">
        <v>89</v>
      </c>
      <c r="E53" s="9">
        <v>4</v>
      </c>
      <c r="F53" s="9">
        <v>0.5</v>
      </c>
      <c r="G53" s="9">
        <v>8.39</v>
      </c>
      <c r="H53" s="2">
        <v>30</v>
      </c>
      <c r="I53" s="7">
        <f t="shared" si="0"/>
        <v>2.9364999999999999E-3</v>
      </c>
      <c r="J53" s="32">
        <v>1</v>
      </c>
      <c r="K53" s="74">
        <v>0.5</v>
      </c>
      <c r="L53" s="79">
        <v>0.5</v>
      </c>
      <c r="M53" t="s">
        <v>308</v>
      </c>
      <c r="N53" s="42"/>
      <c r="O53" s="30">
        <f t="shared" si="5"/>
        <v>0.5</v>
      </c>
      <c r="P53" s="30">
        <v>0.5</v>
      </c>
      <c r="Q53" s="30"/>
      <c r="R53" s="30"/>
      <c r="S53" s="30"/>
      <c r="T53" s="30"/>
      <c r="U53">
        <f t="shared" si="4"/>
        <v>0</v>
      </c>
    </row>
    <row r="54" spans="1:21" x14ac:dyDescent="0.3">
      <c r="A54" s="8">
        <v>49</v>
      </c>
      <c r="B54" s="29" t="s">
        <v>53</v>
      </c>
      <c r="C54" s="24" t="s">
        <v>177</v>
      </c>
      <c r="D54" s="9">
        <v>159</v>
      </c>
      <c r="E54" s="9">
        <v>5</v>
      </c>
      <c r="F54" s="9">
        <v>8.9499999999999993</v>
      </c>
      <c r="G54" s="9">
        <v>18.989999999999998</v>
      </c>
      <c r="H54" s="2">
        <v>30</v>
      </c>
      <c r="I54" s="7">
        <f t="shared" si="0"/>
        <v>0.11897234999999996</v>
      </c>
      <c r="J54" s="30">
        <v>8.8000000000000007</v>
      </c>
      <c r="K54" s="74">
        <v>8.9499999999999993</v>
      </c>
      <c r="L54" s="79"/>
      <c r="M54" t="s">
        <v>305</v>
      </c>
      <c r="O54" s="30">
        <f t="shared" si="5"/>
        <v>8.9499999999999993</v>
      </c>
      <c r="P54" s="30">
        <v>8.9499999999999993</v>
      </c>
      <c r="Q54" s="30" t="s">
        <v>272</v>
      </c>
      <c r="R54" s="30">
        <v>1</v>
      </c>
      <c r="S54" s="30"/>
      <c r="T54" s="30"/>
      <c r="U54">
        <f t="shared" si="4"/>
        <v>0</v>
      </c>
    </row>
    <row r="55" spans="1:21" x14ac:dyDescent="0.3">
      <c r="A55" s="3">
        <v>50</v>
      </c>
      <c r="B55" s="29" t="s">
        <v>54</v>
      </c>
      <c r="C55" s="21" t="s">
        <v>157</v>
      </c>
      <c r="D55" s="9">
        <v>57</v>
      </c>
      <c r="E55" s="9">
        <v>3.5</v>
      </c>
      <c r="F55" s="9">
        <v>0.3</v>
      </c>
      <c r="G55" s="9">
        <v>4.62</v>
      </c>
      <c r="H55" s="2">
        <v>30</v>
      </c>
      <c r="I55" s="7">
        <f t="shared" si="0"/>
        <v>9.7019999999999984E-4</v>
      </c>
      <c r="J55" s="33">
        <v>0.3</v>
      </c>
      <c r="K55" s="73">
        <v>0.3</v>
      </c>
      <c r="L55" s="33"/>
      <c r="O55" s="30">
        <f t="shared" si="5"/>
        <v>0.3</v>
      </c>
      <c r="P55" s="30">
        <v>0.3</v>
      </c>
      <c r="Q55" s="30"/>
      <c r="R55" s="30"/>
      <c r="S55" s="30"/>
      <c r="T55" s="30"/>
      <c r="U55">
        <f t="shared" si="4"/>
        <v>0</v>
      </c>
    </row>
    <row r="56" spans="1:21" x14ac:dyDescent="0.3">
      <c r="A56" s="3">
        <v>51</v>
      </c>
      <c r="B56" s="29" t="s">
        <v>55</v>
      </c>
      <c r="C56" s="19" t="s">
        <v>178</v>
      </c>
      <c r="D56" s="9">
        <v>273</v>
      </c>
      <c r="E56" s="9">
        <v>6</v>
      </c>
      <c r="F56" s="9">
        <v>0.5</v>
      </c>
      <c r="G56" s="9">
        <v>39.5</v>
      </c>
      <c r="H56" s="2">
        <v>30</v>
      </c>
      <c r="I56" s="7">
        <f t="shared" si="0"/>
        <v>1.3824999999999999E-2</v>
      </c>
      <c r="J56" s="33">
        <v>0.5</v>
      </c>
      <c r="K56" s="72">
        <v>0.5</v>
      </c>
      <c r="L56" s="33"/>
      <c r="O56" s="30">
        <f t="shared" si="5"/>
        <v>0.5</v>
      </c>
      <c r="P56" s="30">
        <v>0.5</v>
      </c>
      <c r="Q56" s="30"/>
      <c r="R56" s="30"/>
      <c r="S56" s="30"/>
      <c r="T56" s="30"/>
      <c r="U56">
        <f t="shared" si="4"/>
        <v>0</v>
      </c>
    </row>
    <row r="57" spans="1:21" x14ac:dyDescent="0.3">
      <c r="A57" s="8">
        <v>52</v>
      </c>
      <c r="B57" s="29" t="s">
        <v>56</v>
      </c>
      <c r="C57" s="19" t="s">
        <v>179</v>
      </c>
      <c r="D57" s="9">
        <v>159</v>
      </c>
      <c r="E57" s="9">
        <v>5</v>
      </c>
      <c r="F57" s="9">
        <v>2.5</v>
      </c>
      <c r="G57" s="9">
        <v>18.989999999999998</v>
      </c>
      <c r="H57" s="2">
        <v>30</v>
      </c>
      <c r="I57" s="7">
        <f t="shared" si="0"/>
        <v>3.3232499999999998E-2</v>
      </c>
      <c r="J57" s="30">
        <v>2.5</v>
      </c>
      <c r="K57" s="60">
        <v>2.5</v>
      </c>
      <c r="L57" s="30"/>
      <c r="O57" s="30">
        <f t="shared" si="5"/>
        <v>2.5</v>
      </c>
      <c r="P57" s="30">
        <v>2.5</v>
      </c>
      <c r="Q57" s="30"/>
      <c r="R57" s="30"/>
      <c r="S57" s="30"/>
      <c r="T57" s="30"/>
      <c r="U57">
        <f t="shared" si="4"/>
        <v>0</v>
      </c>
    </row>
    <row r="58" spans="1:21" x14ac:dyDescent="0.3">
      <c r="A58" s="3">
        <v>53</v>
      </c>
      <c r="B58" s="29" t="s">
        <v>57</v>
      </c>
      <c r="C58" s="19" t="s">
        <v>180</v>
      </c>
      <c r="D58" s="9">
        <v>273</v>
      </c>
      <c r="E58" s="9">
        <v>6</v>
      </c>
      <c r="F58" s="9">
        <v>1</v>
      </c>
      <c r="G58" s="9">
        <v>39.5</v>
      </c>
      <c r="H58" s="2">
        <v>30</v>
      </c>
      <c r="I58" s="7">
        <f t="shared" si="0"/>
        <v>2.7649999999999997E-2</v>
      </c>
      <c r="J58" s="30">
        <v>1</v>
      </c>
      <c r="K58" s="68">
        <v>1</v>
      </c>
      <c r="L58" s="30"/>
      <c r="O58" s="30">
        <f t="shared" si="5"/>
        <v>1</v>
      </c>
      <c r="P58" s="30">
        <v>1</v>
      </c>
      <c r="Q58" s="30"/>
      <c r="R58" s="30"/>
      <c r="S58" s="30"/>
      <c r="T58" s="30"/>
      <c r="U58">
        <f t="shared" si="4"/>
        <v>0</v>
      </c>
    </row>
    <row r="59" spans="1:21" x14ac:dyDescent="0.3">
      <c r="A59" s="3">
        <v>54</v>
      </c>
      <c r="B59" s="29" t="s">
        <v>58</v>
      </c>
      <c r="C59" s="19" t="s">
        <v>181</v>
      </c>
      <c r="D59" s="9">
        <v>325</v>
      </c>
      <c r="E59" s="9">
        <v>6</v>
      </c>
      <c r="F59" s="9">
        <v>6.3</v>
      </c>
      <c r="G59" s="9">
        <v>47.2</v>
      </c>
      <c r="H59" s="2">
        <v>30</v>
      </c>
      <c r="I59" s="7">
        <f t="shared" si="0"/>
        <v>0.208152</v>
      </c>
      <c r="J59" s="30">
        <v>6.3</v>
      </c>
      <c r="K59" s="68">
        <v>6.3</v>
      </c>
      <c r="L59" s="30"/>
      <c r="O59" s="30">
        <f t="shared" si="5"/>
        <v>6.3</v>
      </c>
      <c r="P59" s="30">
        <v>6.3</v>
      </c>
      <c r="Q59" s="30"/>
      <c r="R59" s="30"/>
      <c r="S59" s="30"/>
      <c r="T59" s="30"/>
      <c r="U59">
        <f t="shared" si="4"/>
        <v>0</v>
      </c>
    </row>
    <row r="60" spans="1:21" x14ac:dyDescent="0.3">
      <c r="A60" s="8">
        <v>55</v>
      </c>
      <c r="B60" s="29" t="s">
        <v>59</v>
      </c>
      <c r="C60" s="19" t="s">
        <v>182</v>
      </c>
      <c r="D60" s="9">
        <v>108</v>
      </c>
      <c r="E60" s="9">
        <v>4</v>
      </c>
      <c r="F60" s="9">
        <v>0.5</v>
      </c>
      <c r="G60" s="8">
        <v>10.26</v>
      </c>
      <c r="H60" s="2">
        <v>30</v>
      </c>
      <c r="I60" s="7">
        <f t="shared" si="0"/>
        <v>3.5909999999999996E-3</v>
      </c>
      <c r="J60" s="35">
        <v>2</v>
      </c>
      <c r="K60" s="66">
        <v>0.5</v>
      </c>
      <c r="L60" s="27"/>
      <c r="M60" t="s">
        <v>308</v>
      </c>
      <c r="O60" s="30">
        <f t="shared" si="5"/>
        <v>0.5</v>
      </c>
      <c r="P60" s="30">
        <v>0.5</v>
      </c>
      <c r="Q60" s="30"/>
      <c r="R60" s="30"/>
      <c r="S60" s="30" t="s">
        <v>266</v>
      </c>
      <c r="T60" s="30">
        <v>1</v>
      </c>
      <c r="U60">
        <f t="shared" si="4"/>
        <v>0</v>
      </c>
    </row>
    <row r="61" spans="1:21" x14ac:dyDescent="0.3">
      <c r="A61" s="3">
        <v>56</v>
      </c>
      <c r="B61" s="29" t="s">
        <v>60</v>
      </c>
      <c r="C61" s="19" t="s">
        <v>183</v>
      </c>
      <c r="D61" s="9">
        <v>159</v>
      </c>
      <c r="E61" s="9">
        <v>5</v>
      </c>
      <c r="F61" s="9">
        <v>6</v>
      </c>
      <c r="G61" s="9">
        <v>18.989999999999998</v>
      </c>
      <c r="H61" s="2">
        <v>30</v>
      </c>
      <c r="I61" s="7">
        <f t="shared" si="0"/>
        <v>7.9757999999999996E-2</v>
      </c>
      <c r="J61" s="35">
        <v>4</v>
      </c>
      <c r="K61" s="66">
        <v>6</v>
      </c>
      <c r="L61" s="27"/>
      <c r="M61" t="s">
        <v>305</v>
      </c>
      <c r="O61" s="30">
        <f t="shared" si="5"/>
        <v>6</v>
      </c>
      <c r="P61" s="30">
        <v>6</v>
      </c>
      <c r="Q61" s="30"/>
      <c r="R61" s="30"/>
      <c r="S61" s="30"/>
      <c r="T61" s="30"/>
      <c r="U61">
        <f t="shared" si="4"/>
        <v>0</v>
      </c>
    </row>
    <row r="62" spans="1:21" x14ac:dyDescent="0.3">
      <c r="A62" s="3">
        <v>57</v>
      </c>
      <c r="B62" s="29" t="s">
        <v>61</v>
      </c>
      <c r="C62" s="19" t="s">
        <v>184</v>
      </c>
      <c r="D62" s="9">
        <v>159</v>
      </c>
      <c r="E62" s="9">
        <v>5</v>
      </c>
      <c r="F62" s="9">
        <v>2.6</v>
      </c>
      <c r="G62" s="9">
        <v>18.989999999999998</v>
      </c>
      <c r="H62" s="2">
        <v>30</v>
      </c>
      <c r="I62" s="7">
        <f t="shared" si="0"/>
        <v>3.4561799999999997E-2</v>
      </c>
      <c r="J62" s="30">
        <v>2.6</v>
      </c>
      <c r="K62" s="68">
        <v>2.6</v>
      </c>
      <c r="L62" s="30"/>
      <c r="O62" s="30">
        <f t="shared" si="5"/>
        <v>2.6</v>
      </c>
      <c r="P62" s="30">
        <v>2.6</v>
      </c>
      <c r="Q62" s="30"/>
      <c r="R62" s="30"/>
      <c r="S62" s="30"/>
      <c r="T62" s="30"/>
      <c r="U62">
        <f t="shared" si="4"/>
        <v>0</v>
      </c>
    </row>
    <row r="63" spans="1:21" x14ac:dyDescent="0.3">
      <c r="A63" s="8">
        <v>58</v>
      </c>
      <c r="B63" s="29" t="s">
        <v>62</v>
      </c>
      <c r="C63" s="19" t="s">
        <v>185</v>
      </c>
      <c r="D63" s="9">
        <v>108</v>
      </c>
      <c r="E63" s="9">
        <v>4</v>
      </c>
      <c r="F63" s="9">
        <v>12.4</v>
      </c>
      <c r="G63" s="8">
        <v>10.26</v>
      </c>
      <c r="H63" s="2">
        <v>30</v>
      </c>
      <c r="I63" s="7">
        <f t="shared" si="0"/>
        <v>8.9056799999999992E-2</v>
      </c>
      <c r="J63" s="30">
        <v>12.4</v>
      </c>
      <c r="K63" s="66">
        <v>12.4</v>
      </c>
      <c r="L63" s="27"/>
      <c r="O63" s="30">
        <f t="shared" si="5"/>
        <v>12.4</v>
      </c>
      <c r="P63" s="30">
        <v>12.4</v>
      </c>
      <c r="Q63" s="30" t="s">
        <v>266</v>
      </c>
      <c r="R63" s="30">
        <v>1</v>
      </c>
      <c r="S63" s="30"/>
      <c r="T63" s="30"/>
      <c r="U63">
        <f t="shared" si="4"/>
        <v>0</v>
      </c>
    </row>
    <row r="64" spans="1:21" x14ac:dyDescent="0.3">
      <c r="A64" s="3">
        <v>59</v>
      </c>
      <c r="B64" s="29" t="s">
        <v>63</v>
      </c>
      <c r="C64" s="19" t="s">
        <v>186</v>
      </c>
      <c r="D64" s="9">
        <v>159</v>
      </c>
      <c r="E64" s="9">
        <v>5</v>
      </c>
      <c r="F64" s="9">
        <v>1.3</v>
      </c>
      <c r="G64" s="9">
        <v>18.989999999999998</v>
      </c>
      <c r="H64" s="2">
        <v>30</v>
      </c>
      <c r="I64" s="7">
        <f t="shared" si="0"/>
        <v>1.7280899999999998E-2</v>
      </c>
      <c r="J64" s="30">
        <v>1.3</v>
      </c>
      <c r="K64" s="70">
        <v>1.3</v>
      </c>
      <c r="L64" s="27"/>
      <c r="O64" s="30">
        <f t="shared" si="5"/>
        <v>1.3</v>
      </c>
      <c r="P64" s="30">
        <v>1.3</v>
      </c>
      <c r="Q64" s="30"/>
      <c r="R64" s="30"/>
      <c r="S64" s="30"/>
      <c r="T64" s="30"/>
      <c r="U64">
        <f t="shared" si="4"/>
        <v>0</v>
      </c>
    </row>
    <row r="65" spans="1:21" x14ac:dyDescent="0.3">
      <c r="A65" s="3">
        <v>60</v>
      </c>
      <c r="B65" s="29" t="s">
        <v>64</v>
      </c>
      <c r="C65" s="19" t="s">
        <v>187</v>
      </c>
      <c r="D65" s="9">
        <v>273</v>
      </c>
      <c r="E65" s="9">
        <v>5</v>
      </c>
      <c r="F65" s="9">
        <v>9</v>
      </c>
      <c r="G65" s="9">
        <v>39.5</v>
      </c>
      <c r="H65" s="2">
        <v>30</v>
      </c>
      <c r="I65" s="7">
        <f t="shared" si="0"/>
        <v>0.24884999999999996</v>
      </c>
      <c r="J65" s="35">
        <v>15</v>
      </c>
      <c r="K65" s="70">
        <v>9</v>
      </c>
      <c r="L65" s="27"/>
      <c r="M65" t="s">
        <v>308</v>
      </c>
      <c r="O65" s="30">
        <f t="shared" si="5"/>
        <v>9</v>
      </c>
      <c r="P65" s="30">
        <v>9</v>
      </c>
      <c r="Q65" s="30"/>
      <c r="R65" s="30"/>
      <c r="S65" s="30"/>
      <c r="T65" s="30"/>
      <c r="U65">
        <f t="shared" si="4"/>
        <v>0</v>
      </c>
    </row>
    <row r="66" spans="1:21" x14ac:dyDescent="0.3">
      <c r="A66" s="8">
        <v>61</v>
      </c>
      <c r="B66" s="29" t="s">
        <v>65</v>
      </c>
      <c r="C66" s="19" t="s">
        <v>188</v>
      </c>
      <c r="D66" s="9">
        <v>76</v>
      </c>
      <c r="E66" s="9">
        <v>4</v>
      </c>
      <c r="F66" s="9">
        <v>3</v>
      </c>
      <c r="G66" s="9">
        <v>7.1</v>
      </c>
      <c r="H66" s="2">
        <v>30</v>
      </c>
      <c r="I66" s="7">
        <f t="shared" si="0"/>
        <v>1.4909999999999996E-2</v>
      </c>
      <c r="J66" s="30">
        <v>3</v>
      </c>
      <c r="K66" s="66">
        <v>3</v>
      </c>
      <c r="L66" s="27">
        <v>3</v>
      </c>
      <c r="O66" s="30">
        <f t="shared" si="5"/>
        <v>3</v>
      </c>
      <c r="P66" s="30">
        <v>3</v>
      </c>
      <c r="Q66" s="30"/>
      <c r="R66" s="30"/>
      <c r="S66" s="30" t="s">
        <v>269</v>
      </c>
      <c r="T66" s="30">
        <v>1</v>
      </c>
      <c r="U66">
        <f t="shared" si="4"/>
        <v>0</v>
      </c>
    </row>
    <row r="67" spans="1:21" x14ac:dyDescent="0.3">
      <c r="A67" s="3">
        <v>62</v>
      </c>
      <c r="B67" s="29" t="s">
        <v>66</v>
      </c>
      <c r="C67" s="19" t="s">
        <v>189</v>
      </c>
      <c r="D67" s="9">
        <v>108</v>
      </c>
      <c r="E67" s="9">
        <v>4</v>
      </c>
      <c r="F67" s="9">
        <v>9</v>
      </c>
      <c r="G67" s="8">
        <v>10.26</v>
      </c>
      <c r="H67" s="2">
        <v>30</v>
      </c>
      <c r="I67" s="7">
        <f t="shared" si="0"/>
        <v>6.4638000000000001E-2</v>
      </c>
      <c r="J67" s="30">
        <v>9</v>
      </c>
      <c r="K67" s="66">
        <v>9</v>
      </c>
      <c r="L67" s="27"/>
      <c r="O67" s="30">
        <f t="shared" si="5"/>
        <v>9</v>
      </c>
      <c r="P67" s="30">
        <v>9</v>
      </c>
      <c r="Q67" s="30"/>
      <c r="R67" s="30"/>
      <c r="S67" s="30" t="s">
        <v>269</v>
      </c>
      <c r="T67" s="30">
        <v>1</v>
      </c>
      <c r="U67">
        <f t="shared" si="4"/>
        <v>0</v>
      </c>
    </row>
    <row r="68" spans="1:21" x14ac:dyDescent="0.3">
      <c r="A68" s="3">
        <v>63</v>
      </c>
      <c r="B68" s="50" t="s">
        <v>66</v>
      </c>
      <c r="C68" s="19" t="s">
        <v>189</v>
      </c>
      <c r="D68" s="9">
        <v>159</v>
      </c>
      <c r="E68" s="9">
        <v>5</v>
      </c>
      <c r="F68" s="9">
        <v>0.4</v>
      </c>
      <c r="G68" s="9">
        <v>18.989999999999998</v>
      </c>
      <c r="H68" s="2">
        <v>30</v>
      </c>
      <c r="I68" s="7">
        <f t="shared" si="0"/>
        <v>5.3172000000000002E-3</v>
      </c>
      <c r="J68" s="30">
        <v>0.4</v>
      </c>
      <c r="K68" s="66">
        <v>0.4</v>
      </c>
      <c r="L68" s="27"/>
      <c r="O68" s="30">
        <f t="shared" si="5"/>
        <v>0</v>
      </c>
      <c r="P68" s="30"/>
      <c r="Q68" s="30"/>
      <c r="R68" s="30"/>
      <c r="S68" s="30"/>
      <c r="T68" s="30"/>
      <c r="U68">
        <f t="shared" si="4"/>
        <v>0.4</v>
      </c>
    </row>
    <row r="69" spans="1:21" x14ac:dyDescent="0.3">
      <c r="A69" s="8">
        <v>64</v>
      </c>
      <c r="B69" s="29" t="s">
        <v>67</v>
      </c>
      <c r="C69" s="19" t="s">
        <v>190</v>
      </c>
      <c r="D69" s="9">
        <v>76</v>
      </c>
      <c r="E69" s="9">
        <v>4</v>
      </c>
      <c r="F69" s="9">
        <v>0.8</v>
      </c>
      <c r="G69" s="9">
        <v>7.1</v>
      </c>
      <c r="H69" s="2">
        <v>30</v>
      </c>
      <c r="I69" s="7">
        <f t="shared" si="0"/>
        <v>3.9759999999999995E-3</v>
      </c>
      <c r="J69" s="30">
        <v>0.8</v>
      </c>
      <c r="K69" s="66">
        <v>0.8</v>
      </c>
      <c r="L69" s="27"/>
      <c r="O69" s="30">
        <f t="shared" si="5"/>
        <v>0.8</v>
      </c>
      <c r="P69" s="30">
        <v>0.8</v>
      </c>
      <c r="Q69" s="30"/>
      <c r="R69" s="30"/>
      <c r="S69" s="30"/>
      <c r="T69" s="30"/>
      <c r="U69">
        <f t="shared" ref="U69:U100" si="6">F69-O69</f>
        <v>0</v>
      </c>
    </row>
    <row r="70" spans="1:21" ht="43.2" x14ac:dyDescent="0.3">
      <c r="A70" s="3">
        <v>65</v>
      </c>
      <c r="B70" s="50" t="s">
        <v>68</v>
      </c>
      <c r="C70" s="19" t="s">
        <v>191</v>
      </c>
      <c r="D70" s="9">
        <v>219</v>
      </c>
      <c r="E70" s="9">
        <v>6</v>
      </c>
      <c r="F70" s="9">
        <v>1</v>
      </c>
      <c r="G70" s="9">
        <v>31.52</v>
      </c>
      <c r="H70" s="2">
        <v>30</v>
      </c>
      <c r="I70" s="7">
        <f t="shared" ref="I70:I132" si="7">F70*G70/1000*0.7</f>
        <v>2.2063999999999997E-2</v>
      </c>
      <c r="J70" s="30">
        <v>1</v>
      </c>
      <c r="K70" s="46"/>
      <c r="L70" s="30"/>
      <c r="M70" s="1" t="s">
        <v>309</v>
      </c>
      <c r="O70" s="30"/>
      <c r="P70" s="30"/>
      <c r="Q70" s="30"/>
      <c r="R70" s="30"/>
      <c r="S70" s="30"/>
      <c r="T70" s="30"/>
      <c r="U70">
        <f t="shared" si="6"/>
        <v>1</v>
      </c>
    </row>
    <row r="71" spans="1:21" x14ac:dyDescent="0.3">
      <c r="A71" s="3">
        <v>66</v>
      </c>
      <c r="B71" s="29" t="s">
        <v>69</v>
      </c>
      <c r="C71" s="19" t="s">
        <v>192</v>
      </c>
      <c r="D71" s="9">
        <v>57</v>
      </c>
      <c r="E71" s="9">
        <v>3.5</v>
      </c>
      <c r="F71" s="9">
        <v>9.5</v>
      </c>
      <c r="G71" s="9">
        <v>4.62</v>
      </c>
      <c r="H71" s="2">
        <v>30</v>
      </c>
      <c r="I71" s="7">
        <f t="shared" si="7"/>
        <v>3.0722999999999997E-2</v>
      </c>
      <c r="J71" s="30">
        <v>9.5</v>
      </c>
      <c r="K71" s="60">
        <v>9.5</v>
      </c>
      <c r="L71" s="30"/>
      <c r="O71" s="30">
        <f t="shared" si="5"/>
        <v>9.5</v>
      </c>
      <c r="P71" s="30">
        <v>9.5</v>
      </c>
      <c r="Q71" s="30" t="s">
        <v>270</v>
      </c>
      <c r="R71" s="30">
        <v>1</v>
      </c>
      <c r="S71" s="30"/>
      <c r="T71" s="30"/>
      <c r="U71">
        <f t="shared" si="6"/>
        <v>0</v>
      </c>
    </row>
    <row r="72" spans="1:21" x14ac:dyDescent="0.3">
      <c r="A72" s="8">
        <v>67</v>
      </c>
      <c r="B72" s="29" t="s">
        <v>70</v>
      </c>
      <c r="C72" s="24" t="s">
        <v>193</v>
      </c>
      <c r="D72" s="9">
        <v>108</v>
      </c>
      <c r="E72" s="9">
        <v>4</v>
      </c>
      <c r="F72" s="9">
        <v>3.2</v>
      </c>
      <c r="G72" s="8">
        <v>10.26</v>
      </c>
      <c r="H72" s="2">
        <v>30</v>
      </c>
      <c r="I72" s="7">
        <f t="shared" si="7"/>
        <v>2.29824E-2</v>
      </c>
      <c r="J72" s="30">
        <v>3.2</v>
      </c>
      <c r="K72" s="66">
        <v>3.2</v>
      </c>
      <c r="L72" s="27"/>
      <c r="O72" s="30">
        <f t="shared" si="5"/>
        <v>3.2</v>
      </c>
      <c r="P72" s="30">
        <v>3.2</v>
      </c>
      <c r="Q72" s="30"/>
      <c r="R72" s="30"/>
      <c r="S72" s="30"/>
      <c r="T72" s="30"/>
      <c r="U72">
        <f t="shared" si="6"/>
        <v>0</v>
      </c>
    </row>
    <row r="73" spans="1:21" x14ac:dyDescent="0.3">
      <c r="A73" s="3">
        <v>68</v>
      </c>
      <c r="B73" s="29" t="s">
        <v>71</v>
      </c>
      <c r="C73" s="19" t="s">
        <v>194</v>
      </c>
      <c r="D73" s="9">
        <v>76</v>
      </c>
      <c r="E73" s="9">
        <v>4</v>
      </c>
      <c r="F73" s="9">
        <v>1</v>
      </c>
      <c r="G73" s="9">
        <v>7.1</v>
      </c>
      <c r="H73" s="2">
        <v>30</v>
      </c>
      <c r="I73" s="7">
        <f t="shared" si="7"/>
        <v>4.9699999999999996E-3</v>
      </c>
      <c r="J73" s="30"/>
      <c r="K73" s="66">
        <v>1</v>
      </c>
      <c r="L73" s="27"/>
      <c r="O73" s="30">
        <f t="shared" si="5"/>
        <v>1</v>
      </c>
      <c r="P73" s="30">
        <v>1</v>
      </c>
      <c r="Q73" s="30"/>
      <c r="R73" s="30"/>
      <c r="S73" s="30" t="s">
        <v>269</v>
      </c>
      <c r="T73" s="30">
        <v>1</v>
      </c>
      <c r="U73">
        <f t="shared" si="6"/>
        <v>0</v>
      </c>
    </row>
    <row r="74" spans="1:21" x14ac:dyDescent="0.3">
      <c r="A74" s="3">
        <v>69</v>
      </c>
      <c r="B74" s="29" t="s">
        <v>72</v>
      </c>
      <c r="C74" s="19" t="s">
        <v>195</v>
      </c>
      <c r="D74" s="9">
        <v>76</v>
      </c>
      <c r="E74" s="9">
        <v>4</v>
      </c>
      <c r="F74" s="9">
        <v>2</v>
      </c>
      <c r="G74" s="9">
        <v>7.1</v>
      </c>
      <c r="H74" s="2">
        <v>30</v>
      </c>
      <c r="I74" s="7">
        <f t="shared" si="7"/>
        <v>9.9399999999999992E-3</v>
      </c>
      <c r="J74" s="39">
        <v>2</v>
      </c>
      <c r="K74" s="74">
        <v>2</v>
      </c>
      <c r="L74" s="79"/>
      <c r="O74" s="30">
        <f t="shared" si="5"/>
        <v>2</v>
      </c>
      <c r="P74" s="30">
        <v>2</v>
      </c>
      <c r="Q74" s="30"/>
      <c r="R74" s="30"/>
      <c r="S74" s="30"/>
      <c r="T74" s="30"/>
      <c r="U74">
        <f t="shared" si="6"/>
        <v>0</v>
      </c>
    </row>
    <row r="75" spans="1:21" x14ac:dyDescent="0.3">
      <c r="A75" s="8">
        <v>70</v>
      </c>
      <c r="B75" s="29" t="s">
        <v>73</v>
      </c>
      <c r="C75" s="19" t="s">
        <v>196</v>
      </c>
      <c r="D75" s="9">
        <v>159</v>
      </c>
      <c r="E75" s="9">
        <v>5</v>
      </c>
      <c r="F75" s="9">
        <v>1.8</v>
      </c>
      <c r="G75" s="9">
        <v>18.989999999999998</v>
      </c>
      <c r="H75" s="2">
        <v>30</v>
      </c>
      <c r="I75" s="7">
        <f t="shared" si="7"/>
        <v>2.3927399999999998E-2</v>
      </c>
      <c r="J75" s="36">
        <v>1.7</v>
      </c>
      <c r="K75" s="76"/>
      <c r="L75" s="96"/>
      <c r="O75" s="30">
        <f t="shared" si="5"/>
        <v>1.8</v>
      </c>
      <c r="P75" s="30">
        <v>1.8</v>
      </c>
      <c r="Q75" s="30"/>
      <c r="R75" s="30"/>
      <c r="S75" s="30"/>
      <c r="T75" s="30"/>
      <c r="U75">
        <f t="shared" si="6"/>
        <v>0</v>
      </c>
    </row>
    <row r="76" spans="1:21" x14ac:dyDescent="0.3">
      <c r="A76" s="3">
        <v>71</v>
      </c>
      <c r="B76" s="29" t="s">
        <v>74</v>
      </c>
      <c r="C76" s="19" t="s">
        <v>197</v>
      </c>
      <c r="D76" s="9">
        <v>89</v>
      </c>
      <c r="E76" s="9">
        <v>4</v>
      </c>
      <c r="F76" s="9">
        <v>1.5</v>
      </c>
      <c r="G76" s="9">
        <v>8.39</v>
      </c>
      <c r="H76" s="2">
        <v>30</v>
      </c>
      <c r="I76" s="7">
        <f t="shared" si="7"/>
        <v>8.8094999999999996E-3</v>
      </c>
      <c r="J76" s="30">
        <v>1.5</v>
      </c>
      <c r="K76" s="66">
        <v>1.5</v>
      </c>
      <c r="L76" s="27"/>
      <c r="O76" s="30">
        <f t="shared" si="5"/>
        <v>1.5</v>
      </c>
      <c r="P76" s="30">
        <v>1.5</v>
      </c>
      <c r="Q76" s="30"/>
      <c r="R76" s="30"/>
      <c r="S76" s="30"/>
      <c r="T76" s="30"/>
      <c r="U76">
        <f t="shared" si="6"/>
        <v>0</v>
      </c>
    </row>
    <row r="77" spans="1:21" x14ac:dyDescent="0.3">
      <c r="A77" s="3">
        <v>72</v>
      </c>
      <c r="B77" s="29" t="s">
        <v>75</v>
      </c>
      <c r="C77" s="19" t="s">
        <v>198</v>
      </c>
      <c r="D77" s="9">
        <v>108</v>
      </c>
      <c r="E77" s="9">
        <v>4</v>
      </c>
      <c r="F77" s="9">
        <v>1.5</v>
      </c>
      <c r="G77" s="8">
        <v>10.26</v>
      </c>
      <c r="H77" s="2">
        <v>30</v>
      </c>
      <c r="I77" s="7">
        <f t="shared" si="7"/>
        <v>1.0773E-2</v>
      </c>
      <c r="J77" s="30">
        <v>1.5</v>
      </c>
      <c r="K77" s="66">
        <v>1.5</v>
      </c>
      <c r="L77" s="27"/>
      <c r="O77" s="30">
        <f t="shared" si="5"/>
        <v>1.5</v>
      </c>
      <c r="P77" s="30">
        <v>1.5</v>
      </c>
      <c r="Q77" s="30"/>
      <c r="R77" s="30"/>
      <c r="S77" s="30"/>
      <c r="T77" s="30"/>
      <c r="U77">
        <f t="shared" si="6"/>
        <v>0</v>
      </c>
    </row>
    <row r="78" spans="1:21" x14ac:dyDescent="0.3">
      <c r="A78" s="8">
        <v>73</v>
      </c>
      <c r="B78" s="29" t="s">
        <v>76</v>
      </c>
      <c r="C78" s="19" t="s">
        <v>175</v>
      </c>
      <c r="D78" s="9">
        <v>108</v>
      </c>
      <c r="E78" s="9">
        <v>4</v>
      </c>
      <c r="F78" s="9">
        <v>7.77</v>
      </c>
      <c r="G78" s="8">
        <v>10.26</v>
      </c>
      <c r="H78" s="2">
        <v>30</v>
      </c>
      <c r="I78" s="7">
        <f t="shared" si="7"/>
        <v>5.5804139999999988E-2</v>
      </c>
      <c r="J78" s="35">
        <v>8</v>
      </c>
      <c r="K78" s="66">
        <v>7.77</v>
      </c>
      <c r="L78" s="27"/>
      <c r="M78" t="s">
        <v>308</v>
      </c>
      <c r="O78" s="30">
        <f t="shared" si="5"/>
        <v>7.77</v>
      </c>
      <c r="P78" s="30">
        <v>7.77</v>
      </c>
      <c r="Q78" s="30"/>
      <c r="R78" s="30"/>
      <c r="S78" s="30"/>
      <c r="T78" s="30"/>
      <c r="U78">
        <f t="shared" si="6"/>
        <v>0</v>
      </c>
    </row>
    <row r="79" spans="1:21" x14ac:dyDescent="0.3">
      <c r="A79" s="3">
        <v>74</v>
      </c>
      <c r="B79" s="29" t="s">
        <v>77</v>
      </c>
      <c r="C79" s="19" t="s">
        <v>199</v>
      </c>
      <c r="D79" s="9">
        <v>89</v>
      </c>
      <c r="E79" s="9">
        <v>4</v>
      </c>
      <c r="F79" s="9">
        <v>13.9</v>
      </c>
      <c r="G79" s="9">
        <v>8.39</v>
      </c>
      <c r="H79" s="2">
        <v>30</v>
      </c>
      <c r="I79" s="7">
        <f t="shared" si="7"/>
        <v>8.1634699999999991E-2</v>
      </c>
      <c r="J79" s="35">
        <v>13.8</v>
      </c>
      <c r="K79" s="66">
        <v>13.9</v>
      </c>
      <c r="L79" s="27"/>
      <c r="O79" s="30">
        <f t="shared" si="5"/>
        <v>13.9</v>
      </c>
      <c r="P79" s="30">
        <v>13.9</v>
      </c>
      <c r="Q79" s="30"/>
      <c r="R79" s="30"/>
      <c r="S79" s="30"/>
      <c r="T79" s="30"/>
      <c r="U79">
        <f t="shared" si="6"/>
        <v>0</v>
      </c>
    </row>
    <row r="80" spans="1:21" x14ac:dyDescent="0.3">
      <c r="A80" s="3">
        <v>75</v>
      </c>
      <c r="B80" s="29" t="s">
        <v>78</v>
      </c>
      <c r="C80" s="19" t="s">
        <v>200</v>
      </c>
      <c r="D80" s="9">
        <v>108</v>
      </c>
      <c r="E80" s="9">
        <v>4</v>
      </c>
      <c r="F80" s="9">
        <v>15</v>
      </c>
      <c r="G80" s="8">
        <v>10.26</v>
      </c>
      <c r="H80" s="2">
        <v>30</v>
      </c>
      <c r="I80" s="7">
        <f t="shared" si="7"/>
        <v>0.10773000000000001</v>
      </c>
      <c r="J80" s="30">
        <v>15</v>
      </c>
      <c r="K80" s="66">
        <v>15</v>
      </c>
      <c r="L80" s="27"/>
      <c r="O80" s="30">
        <f t="shared" si="5"/>
        <v>15</v>
      </c>
      <c r="P80" s="30">
        <v>15</v>
      </c>
      <c r="Q80" s="30"/>
      <c r="R80" s="30"/>
      <c r="S80" s="30"/>
      <c r="T80" s="30"/>
      <c r="U80">
        <f t="shared" si="6"/>
        <v>0</v>
      </c>
    </row>
    <row r="81" spans="1:21" x14ac:dyDescent="0.3">
      <c r="A81" s="8">
        <v>76</v>
      </c>
      <c r="B81" s="29" t="s">
        <v>79</v>
      </c>
      <c r="C81" s="19" t="s">
        <v>201</v>
      </c>
      <c r="D81" s="9">
        <v>76</v>
      </c>
      <c r="E81" s="9">
        <v>4</v>
      </c>
      <c r="F81" s="9">
        <v>13.5</v>
      </c>
      <c r="G81" s="9">
        <v>7.1</v>
      </c>
      <c r="H81" s="2">
        <v>30</v>
      </c>
      <c r="I81" s="7">
        <f t="shared" si="7"/>
        <v>6.7094999999999988E-2</v>
      </c>
      <c r="J81" s="30">
        <v>13.5</v>
      </c>
      <c r="K81" s="66">
        <v>13.5</v>
      </c>
      <c r="L81" s="27"/>
      <c r="O81" s="30">
        <f t="shared" si="5"/>
        <v>13.5</v>
      </c>
      <c r="P81" s="30">
        <v>13.5</v>
      </c>
      <c r="Q81" s="30"/>
      <c r="R81" s="30"/>
      <c r="S81" s="30"/>
      <c r="T81" s="30"/>
      <c r="U81">
        <f t="shared" si="6"/>
        <v>0</v>
      </c>
    </row>
    <row r="82" spans="1:21" x14ac:dyDescent="0.3">
      <c r="A82" s="3">
        <v>77</v>
      </c>
      <c r="B82" s="29" t="s">
        <v>80</v>
      </c>
      <c r="C82" s="25" t="s">
        <v>202</v>
      </c>
      <c r="D82" s="9">
        <v>108</v>
      </c>
      <c r="E82" s="9">
        <v>4</v>
      </c>
      <c r="F82" s="9">
        <v>1</v>
      </c>
      <c r="G82" s="8">
        <v>10.26</v>
      </c>
      <c r="H82" s="2">
        <v>30</v>
      </c>
      <c r="I82" s="7">
        <f t="shared" si="7"/>
        <v>7.1819999999999991E-3</v>
      </c>
      <c r="J82" s="30">
        <v>1</v>
      </c>
      <c r="K82" s="66">
        <v>1</v>
      </c>
      <c r="L82" s="27"/>
      <c r="O82" s="30">
        <f t="shared" si="5"/>
        <v>1</v>
      </c>
      <c r="P82" s="30">
        <v>1</v>
      </c>
      <c r="Q82" s="30"/>
      <c r="R82" s="30"/>
      <c r="S82" s="30"/>
      <c r="T82" s="30"/>
      <c r="U82">
        <f t="shared" si="6"/>
        <v>0</v>
      </c>
    </row>
    <row r="83" spans="1:21" x14ac:dyDescent="0.3">
      <c r="A83" s="3">
        <v>78</v>
      </c>
      <c r="B83" s="29" t="s">
        <v>81</v>
      </c>
      <c r="C83" s="19" t="s">
        <v>203</v>
      </c>
      <c r="D83" s="9">
        <v>159</v>
      </c>
      <c r="E83" s="9">
        <v>5</v>
      </c>
      <c r="F83" s="9">
        <v>2.38</v>
      </c>
      <c r="G83" s="9">
        <v>18.989999999999998</v>
      </c>
      <c r="H83" s="2">
        <v>30</v>
      </c>
      <c r="I83" s="7">
        <f t="shared" si="7"/>
        <v>3.163734E-2</v>
      </c>
      <c r="J83" s="35">
        <v>8.75</v>
      </c>
      <c r="K83" s="66">
        <v>2.38</v>
      </c>
      <c r="L83" s="27"/>
      <c r="M83" t="s">
        <v>308</v>
      </c>
      <c r="O83" s="30">
        <f t="shared" si="5"/>
        <v>2.38</v>
      </c>
      <c r="P83" s="30">
        <v>2.38</v>
      </c>
      <c r="Q83" s="30"/>
      <c r="R83" s="30"/>
      <c r="S83" s="30"/>
      <c r="T83" s="30"/>
      <c r="U83">
        <f t="shared" si="6"/>
        <v>0</v>
      </c>
    </row>
    <row r="84" spans="1:21" x14ac:dyDescent="0.3">
      <c r="A84" s="8">
        <v>79</v>
      </c>
      <c r="B84" s="29" t="s">
        <v>82</v>
      </c>
      <c r="C84" s="19" t="s">
        <v>204</v>
      </c>
      <c r="D84" s="9">
        <v>76</v>
      </c>
      <c r="E84" s="9">
        <v>4</v>
      </c>
      <c r="F84" s="9">
        <v>15.2</v>
      </c>
      <c r="G84" s="9">
        <v>7.1</v>
      </c>
      <c r="H84" s="2">
        <v>30</v>
      </c>
      <c r="I84" s="7">
        <f t="shared" si="7"/>
        <v>7.5543999999999986E-2</v>
      </c>
      <c r="J84" s="30">
        <v>15.2</v>
      </c>
      <c r="K84" s="66">
        <v>15.2</v>
      </c>
      <c r="L84" s="27"/>
      <c r="O84" s="30">
        <f t="shared" si="5"/>
        <v>15.2</v>
      </c>
      <c r="P84" s="30">
        <v>15.2</v>
      </c>
      <c r="Q84" s="30"/>
      <c r="R84" s="30"/>
      <c r="S84" s="30"/>
      <c r="T84" s="30"/>
      <c r="U84">
        <f t="shared" si="6"/>
        <v>0</v>
      </c>
    </row>
    <row r="85" spans="1:21" ht="28.8" x14ac:dyDescent="0.3">
      <c r="A85" s="3">
        <v>80</v>
      </c>
      <c r="B85" s="29" t="s">
        <v>83</v>
      </c>
      <c r="C85" s="19" t="s">
        <v>205</v>
      </c>
      <c r="D85" s="9">
        <v>89</v>
      </c>
      <c r="E85" s="9">
        <v>4</v>
      </c>
      <c r="F85" s="9">
        <v>0.65</v>
      </c>
      <c r="G85" s="9">
        <v>8.39</v>
      </c>
      <c r="H85" s="2">
        <v>30</v>
      </c>
      <c r="I85" s="7">
        <f t="shared" si="7"/>
        <v>3.8174500000000004E-3</v>
      </c>
      <c r="J85" s="35">
        <v>0.5</v>
      </c>
      <c r="K85" s="92">
        <v>0.65</v>
      </c>
      <c r="L85" s="91">
        <v>0.65</v>
      </c>
      <c r="O85" s="30">
        <f t="shared" si="5"/>
        <v>0.65</v>
      </c>
      <c r="P85" s="30">
        <v>0.65</v>
      </c>
      <c r="Q85" s="30" t="s">
        <v>266</v>
      </c>
      <c r="R85" s="30">
        <v>2</v>
      </c>
      <c r="S85" s="30"/>
      <c r="T85" s="30"/>
      <c r="U85">
        <f t="shared" si="6"/>
        <v>0</v>
      </c>
    </row>
    <row r="86" spans="1:21" x14ac:dyDescent="0.3">
      <c r="A86" s="3">
        <v>81</v>
      </c>
      <c r="B86" s="29" t="s">
        <v>84</v>
      </c>
      <c r="C86" s="19" t="s">
        <v>206</v>
      </c>
      <c r="D86" s="9">
        <v>57</v>
      </c>
      <c r="E86" s="9">
        <v>3.5</v>
      </c>
      <c r="F86" s="9">
        <v>6</v>
      </c>
      <c r="G86" s="9">
        <v>4.62</v>
      </c>
      <c r="H86" s="2">
        <v>30</v>
      </c>
      <c r="I86" s="7">
        <f t="shared" si="7"/>
        <v>1.9403999999999998E-2</v>
      </c>
      <c r="J86" s="30">
        <v>6</v>
      </c>
      <c r="K86" s="66">
        <v>6</v>
      </c>
      <c r="L86" s="27">
        <v>6</v>
      </c>
      <c r="O86" s="30">
        <f t="shared" si="5"/>
        <v>6</v>
      </c>
      <c r="P86" s="30">
        <v>6</v>
      </c>
      <c r="Q86" s="30"/>
      <c r="R86" s="30"/>
      <c r="S86" s="30" t="s">
        <v>274</v>
      </c>
      <c r="T86" s="30">
        <v>4</v>
      </c>
      <c r="U86">
        <f t="shared" si="6"/>
        <v>0</v>
      </c>
    </row>
    <row r="87" spans="1:21" x14ac:dyDescent="0.3">
      <c r="A87" s="8">
        <v>82</v>
      </c>
      <c r="B87" s="29" t="s">
        <v>85</v>
      </c>
      <c r="C87" s="19" t="s">
        <v>207</v>
      </c>
      <c r="D87" s="9">
        <v>89</v>
      </c>
      <c r="E87" s="9">
        <v>4</v>
      </c>
      <c r="F87" s="9">
        <v>20</v>
      </c>
      <c r="G87" s="9">
        <v>8.39</v>
      </c>
      <c r="H87" s="2">
        <v>30</v>
      </c>
      <c r="I87" s="7">
        <f t="shared" si="7"/>
        <v>0.11745999999999999</v>
      </c>
      <c r="J87" s="30">
        <v>20</v>
      </c>
      <c r="K87" s="66">
        <v>20</v>
      </c>
      <c r="L87" s="27"/>
      <c r="O87" s="30">
        <f t="shared" si="5"/>
        <v>20</v>
      </c>
      <c r="P87" s="40">
        <v>20</v>
      </c>
      <c r="Q87" s="40" t="s">
        <v>266</v>
      </c>
      <c r="R87" s="40">
        <v>1</v>
      </c>
      <c r="S87" s="30" t="s">
        <v>269</v>
      </c>
      <c r="T87" s="30">
        <v>18</v>
      </c>
      <c r="U87">
        <f t="shared" si="6"/>
        <v>0</v>
      </c>
    </row>
    <row r="88" spans="1:21" x14ac:dyDescent="0.3">
      <c r="A88" s="3">
        <v>83</v>
      </c>
      <c r="B88" s="29" t="s">
        <v>85</v>
      </c>
      <c r="C88" s="19" t="s">
        <v>207</v>
      </c>
      <c r="D88" s="9">
        <v>76</v>
      </c>
      <c r="E88" s="9">
        <v>4</v>
      </c>
      <c r="F88" s="9">
        <v>20.8</v>
      </c>
      <c r="G88" s="9">
        <v>7.1</v>
      </c>
      <c r="H88" s="2">
        <v>30</v>
      </c>
      <c r="I88" s="7">
        <f t="shared" si="7"/>
        <v>0.103376</v>
      </c>
      <c r="J88" s="35">
        <v>18</v>
      </c>
      <c r="K88" s="77">
        <v>20.8</v>
      </c>
      <c r="L88" s="87"/>
      <c r="O88" s="30">
        <f t="shared" si="5"/>
        <v>20.8</v>
      </c>
      <c r="P88" s="40">
        <v>20.8</v>
      </c>
      <c r="Q88" s="40"/>
      <c r="R88" s="40"/>
      <c r="S88" s="30"/>
      <c r="T88" s="30"/>
      <c r="U88">
        <f t="shared" si="6"/>
        <v>0</v>
      </c>
    </row>
    <row r="89" spans="1:21" x14ac:dyDescent="0.3">
      <c r="A89" s="3">
        <v>84</v>
      </c>
      <c r="B89" s="29" t="s">
        <v>86</v>
      </c>
      <c r="C89" s="19" t="s">
        <v>208</v>
      </c>
      <c r="D89" s="9">
        <v>108</v>
      </c>
      <c r="E89" s="9">
        <v>4</v>
      </c>
      <c r="F89" s="9">
        <v>4.05</v>
      </c>
      <c r="G89" s="8">
        <v>10.26</v>
      </c>
      <c r="H89" s="2">
        <v>30</v>
      </c>
      <c r="I89" s="7">
        <f t="shared" si="7"/>
        <v>2.9087099999999998E-2</v>
      </c>
      <c r="J89" s="30">
        <v>4.05</v>
      </c>
      <c r="K89" s="70">
        <v>4.05</v>
      </c>
      <c r="L89" s="27"/>
      <c r="O89" s="30">
        <f t="shared" si="5"/>
        <v>4.05</v>
      </c>
      <c r="P89" s="30">
        <v>4.05</v>
      </c>
      <c r="Q89" s="30"/>
      <c r="R89" s="30"/>
      <c r="S89" s="30"/>
      <c r="T89" s="30"/>
      <c r="U89">
        <f t="shared" si="6"/>
        <v>0</v>
      </c>
    </row>
    <row r="90" spans="1:21" x14ac:dyDescent="0.3">
      <c r="A90" s="8">
        <v>85</v>
      </c>
      <c r="B90" s="29" t="s">
        <v>87</v>
      </c>
      <c r="C90" s="19" t="s">
        <v>209</v>
      </c>
      <c r="D90" s="9">
        <v>89</v>
      </c>
      <c r="E90" s="9">
        <v>4</v>
      </c>
      <c r="F90" s="9">
        <v>14.9</v>
      </c>
      <c r="G90" s="9">
        <v>8.39</v>
      </c>
      <c r="H90" s="2">
        <v>30</v>
      </c>
      <c r="I90" s="7">
        <f t="shared" si="7"/>
        <v>8.7507700000000008E-2</v>
      </c>
      <c r="J90" s="35">
        <v>14.9</v>
      </c>
      <c r="K90" s="66">
        <v>14.9</v>
      </c>
      <c r="L90" s="90">
        <v>1.9</v>
      </c>
      <c r="O90" s="30">
        <f t="shared" si="5"/>
        <v>14.9</v>
      </c>
      <c r="P90" s="30">
        <v>14.9</v>
      </c>
      <c r="Q90" s="30"/>
      <c r="R90" s="30"/>
      <c r="S90" s="30"/>
      <c r="T90" s="30"/>
      <c r="U90">
        <f t="shared" si="6"/>
        <v>0</v>
      </c>
    </row>
    <row r="91" spans="1:21" x14ac:dyDescent="0.3">
      <c r="A91" s="3">
        <v>86</v>
      </c>
      <c r="B91" s="29" t="s">
        <v>88</v>
      </c>
      <c r="C91" s="19" t="s">
        <v>210</v>
      </c>
      <c r="D91" s="9">
        <v>219</v>
      </c>
      <c r="E91" s="9">
        <v>6</v>
      </c>
      <c r="F91" s="9">
        <v>1.75</v>
      </c>
      <c r="G91" s="9">
        <v>31.52</v>
      </c>
      <c r="H91" s="2">
        <v>30</v>
      </c>
      <c r="I91" s="7">
        <f t="shared" si="7"/>
        <v>3.8611999999999994E-2</v>
      </c>
      <c r="J91" s="30">
        <v>1.75</v>
      </c>
      <c r="K91" s="66">
        <v>1.75</v>
      </c>
      <c r="L91" s="90">
        <v>1.8</v>
      </c>
      <c r="O91" s="30">
        <f t="shared" si="5"/>
        <v>1.75</v>
      </c>
      <c r="P91" s="30">
        <v>1.75</v>
      </c>
      <c r="Q91" s="30"/>
      <c r="R91" s="30"/>
      <c r="S91" s="30"/>
      <c r="T91" s="30"/>
      <c r="U91">
        <f t="shared" si="6"/>
        <v>0</v>
      </c>
    </row>
    <row r="92" spans="1:21" x14ac:dyDescent="0.3">
      <c r="A92" s="3">
        <v>87</v>
      </c>
      <c r="B92" s="50" t="s">
        <v>89</v>
      </c>
      <c r="C92" s="19" t="s">
        <v>211</v>
      </c>
      <c r="D92" s="9">
        <v>89</v>
      </c>
      <c r="E92" s="9">
        <v>4</v>
      </c>
      <c r="F92" s="9">
        <v>0.5</v>
      </c>
      <c r="G92" s="9">
        <v>8.39</v>
      </c>
      <c r="H92" s="2">
        <v>30</v>
      </c>
      <c r="I92" s="7">
        <f t="shared" si="7"/>
        <v>2.9364999999999999E-3</v>
      </c>
      <c r="J92" s="30">
        <v>0.5</v>
      </c>
      <c r="K92" s="66">
        <v>0.5</v>
      </c>
      <c r="L92" s="27"/>
      <c r="O92" s="30">
        <f t="shared" si="5"/>
        <v>0.5</v>
      </c>
      <c r="P92" s="30">
        <v>0.5</v>
      </c>
      <c r="Q92" s="30"/>
      <c r="R92" s="30"/>
      <c r="S92" s="30"/>
      <c r="T92" s="30"/>
      <c r="U92">
        <f t="shared" si="6"/>
        <v>0</v>
      </c>
    </row>
    <row r="93" spans="1:21" x14ac:dyDescent="0.3">
      <c r="A93" s="8">
        <v>88</v>
      </c>
      <c r="B93" s="29" t="s">
        <v>14</v>
      </c>
      <c r="C93" s="19" t="s">
        <v>145</v>
      </c>
      <c r="D93" s="9">
        <v>89</v>
      </c>
      <c r="E93" s="9">
        <v>4</v>
      </c>
      <c r="F93" s="9">
        <v>0.5</v>
      </c>
      <c r="G93" s="9">
        <v>8.39</v>
      </c>
      <c r="H93" s="2">
        <v>30</v>
      </c>
      <c r="I93" s="7">
        <f t="shared" si="7"/>
        <v>2.9364999999999999E-3</v>
      </c>
      <c r="J93" s="30">
        <v>0.5</v>
      </c>
      <c r="K93" s="66">
        <v>0.5</v>
      </c>
      <c r="L93" s="27"/>
      <c r="O93" s="30">
        <f t="shared" si="5"/>
        <v>0.5</v>
      </c>
      <c r="P93" s="30">
        <v>0.5</v>
      </c>
      <c r="Q93" s="30"/>
      <c r="R93" s="30"/>
      <c r="S93" s="52" t="s">
        <v>266</v>
      </c>
      <c r="T93" s="52">
        <v>1</v>
      </c>
      <c r="U93">
        <f t="shared" si="6"/>
        <v>0</v>
      </c>
    </row>
    <row r="94" spans="1:21" s="6" customFormat="1" x14ac:dyDescent="0.3">
      <c r="A94" s="3">
        <v>89</v>
      </c>
      <c r="B94" s="137" t="s">
        <v>14</v>
      </c>
      <c r="C94" s="19" t="s">
        <v>145</v>
      </c>
      <c r="D94" s="12">
        <v>108</v>
      </c>
      <c r="E94" s="12">
        <v>4</v>
      </c>
      <c r="F94" s="12">
        <v>0.5</v>
      </c>
      <c r="G94" s="8">
        <v>10.26</v>
      </c>
      <c r="H94" s="2">
        <v>30</v>
      </c>
      <c r="I94" s="7">
        <f t="shared" si="7"/>
        <v>3.5909999999999996E-3</v>
      </c>
      <c r="J94" s="38"/>
      <c r="K94" s="78">
        <v>0.5</v>
      </c>
      <c r="L94" s="38"/>
      <c r="O94" s="30">
        <f t="shared" si="5"/>
        <v>0.5</v>
      </c>
      <c r="P94" s="38">
        <v>0.5</v>
      </c>
      <c r="Q94" s="38"/>
      <c r="R94" s="38"/>
      <c r="S94" s="52" t="s">
        <v>270</v>
      </c>
      <c r="T94" s="52">
        <v>1</v>
      </c>
      <c r="U94">
        <f t="shared" si="6"/>
        <v>0</v>
      </c>
    </row>
    <row r="95" spans="1:21" x14ac:dyDescent="0.3">
      <c r="A95" s="3">
        <v>90</v>
      </c>
      <c r="B95" s="37" t="s">
        <v>90</v>
      </c>
      <c r="C95" s="19" t="s">
        <v>212</v>
      </c>
      <c r="D95" s="9">
        <v>159</v>
      </c>
      <c r="E95" s="9">
        <v>5</v>
      </c>
      <c r="F95" s="9">
        <v>2.8</v>
      </c>
      <c r="G95" s="9">
        <v>18.989999999999998</v>
      </c>
      <c r="H95" s="2">
        <v>30</v>
      </c>
      <c r="I95" s="7">
        <f t="shared" si="7"/>
        <v>3.7220399999999994E-2</v>
      </c>
      <c r="J95" s="39">
        <v>2.8</v>
      </c>
      <c r="K95" s="74">
        <v>2.8</v>
      </c>
      <c r="L95" s="79"/>
      <c r="O95" s="30">
        <f t="shared" si="5"/>
        <v>2.8</v>
      </c>
      <c r="P95" s="30">
        <v>2.8</v>
      </c>
      <c r="Q95" s="30"/>
      <c r="R95" s="30"/>
      <c r="S95" s="30"/>
      <c r="T95" s="30"/>
      <c r="U95">
        <f t="shared" si="6"/>
        <v>0</v>
      </c>
    </row>
    <row r="96" spans="1:21" x14ac:dyDescent="0.3">
      <c r="A96" s="8">
        <v>91</v>
      </c>
      <c r="B96" s="37" t="s">
        <v>91</v>
      </c>
      <c r="C96" s="19" t="s">
        <v>213</v>
      </c>
      <c r="D96" s="9">
        <v>159</v>
      </c>
      <c r="E96" s="9">
        <v>5</v>
      </c>
      <c r="F96" s="9">
        <v>0.3</v>
      </c>
      <c r="G96" s="9">
        <v>18.989999999999998</v>
      </c>
      <c r="H96" s="2">
        <v>30</v>
      </c>
      <c r="I96" s="7">
        <f t="shared" si="7"/>
        <v>3.9878999999999991E-3</v>
      </c>
      <c r="J96" s="39">
        <v>0.3</v>
      </c>
      <c r="K96" s="74">
        <v>0.3</v>
      </c>
      <c r="L96" s="79">
        <v>0.3</v>
      </c>
      <c r="O96" s="30">
        <f t="shared" si="5"/>
        <v>0.3</v>
      </c>
      <c r="P96" s="30">
        <v>0.3</v>
      </c>
      <c r="Q96" s="30" t="s">
        <v>272</v>
      </c>
      <c r="R96" s="30">
        <v>1</v>
      </c>
      <c r="S96" s="30"/>
      <c r="T96" s="30"/>
      <c r="U96">
        <f t="shared" si="6"/>
        <v>0</v>
      </c>
    </row>
    <row r="97" spans="1:21" x14ac:dyDescent="0.3">
      <c r="A97" s="3">
        <v>92</v>
      </c>
      <c r="B97" s="37" t="s">
        <v>92</v>
      </c>
      <c r="C97" s="19" t="s">
        <v>191</v>
      </c>
      <c r="D97" s="9">
        <v>219</v>
      </c>
      <c r="E97" s="9">
        <v>6</v>
      </c>
      <c r="F97" s="9">
        <v>11.75</v>
      </c>
      <c r="G97" s="9">
        <v>31.52</v>
      </c>
      <c r="H97" s="2">
        <v>30</v>
      </c>
      <c r="I97" s="7">
        <f t="shared" si="7"/>
        <v>0.25925199999999998</v>
      </c>
      <c r="J97" s="39">
        <v>11.75</v>
      </c>
      <c r="K97" s="74">
        <v>11.75</v>
      </c>
      <c r="L97" s="93">
        <v>13.5</v>
      </c>
      <c r="O97" s="30">
        <f t="shared" si="5"/>
        <v>11.75</v>
      </c>
      <c r="P97" s="30">
        <v>11.75</v>
      </c>
      <c r="Q97" s="30"/>
      <c r="R97" s="30"/>
      <c r="S97" s="30"/>
      <c r="T97" s="30"/>
      <c r="U97">
        <f t="shared" si="6"/>
        <v>0</v>
      </c>
    </row>
    <row r="98" spans="1:21" x14ac:dyDescent="0.3">
      <c r="A98" s="3">
        <v>93</v>
      </c>
      <c r="B98" s="37" t="s">
        <v>93</v>
      </c>
      <c r="C98" s="19" t="s">
        <v>214</v>
      </c>
      <c r="D98" s="9">
        <v>273</v>
      </c>
      <c r="E98" s="9">
        <v>6</v>
      </c>
      <c r="F98" s="9">
        <v>1.8</v>
      </c>
      <c r="G98" s="9">
        <v>39.5</v>
      </c>
      <c r="H98" s="2">
        <v>30</v>
      </c>
      <c r="I98" s="7">
        <f t="shared" si="7"/>
        <v>4.9770000000000002E-2</v>
      </c>
      <c r="J98" s="39">
        <v>1.8</v>
      </c>
      <c r="K98" s="74">
        <v>1.8</v>
      </c>
      <c r="L98" s="79">
        <v>1.8</v>
      </c>
      <c r="O98" s="30">
        <f t="shared" si="5"/>
        <v>1.8</v>
      </c>
      <c r="P98" s="30">
        <v>1.8</v>
      </c>
      <c r="Q98" s="30"/>
      <c r="R98" s="30"/>
      <c r="S98" s="30"/>
      <c r="T98" s="30"/>
      <c r="U98">
        <f t="shared" si="6"/>
        <v>0</v>
      </c>
    </row>
    <row r="99" spans="1:21" x14ac:dyDescent="0.3">
      <c r="A99" s="8">
        <v>94</v>
      </c>
      <c r="B99" s="37" t="s">
        <v>94</v>
      </c>
      <c r="C99" s="19" t="s">
        <v>191</v>
      </c>
      <c r="D99" s="9">
        <v>219</v>
      </c>
      <c r="E99" s="9">
        <v>6</v>
      </c>
      <c r="F99" s="9">
        <v>12.5</v>
      </c>
      <c r="G99" s="9">
        <v>31.52</v>
      </c>
      <c r="H99" s="2">
        <v>30</v>
      </c>
      <c r="I99" s="7">
        <f t="shared" si="7"/>
        <v>0.27579999999999999</v>
      </c>
      <c r="J99" s="39">
        <v>12.5</v>
      </c>
      <c r="K99" s="74">
        <v>12.5</v>
      </c>
      <c r="L99" s="93">
        <v>12</v>
      </c>
      <c r="O99" s="30">
        <f t="shared" si="5"/>
        <v>12.5</v>
      </c>
      <c r="P99" s="30">
        <v>12.5</v>
      </c>
      <c r="Q99" s="30"/>
      <c r="R99" s="30"/>
      <c r="S99" s="30"/>
      <c r="T99" s="30"/>
      <c r="U99">
        <f t="shared" si="6"/>
        <v>0</v>
      </c>
    </row>
    <row r="100" spans="1:21" x14ac:dyDescent="0.3">
      <c r="A100" s="3">
        <v>95</v>
      </c>
      <c r="B100" s="37" t="s">
        <v>95</v>
      </c>
      <c r="C100" s="19" t="s">
        <v>215</v>
      </c>
      <c r="D100" s="9">
        <v>57</v>
      </c>
      <c r="E100" s="9">
        <v>3.5</v>
      </c>
      <c r="F100" s="9">
        <v>17.3</v>
      </c>
      <c r="G100" s="9">
        <v>4.62</v>
      </c>
      <c r="H100" s="2">
        <v>30</v>
      </c>
      <c r="I100" s="7">
        <f t="shared" si="7"/>
        <v>5.5948199999999997E-2</v>
      </c>
      <c r="J100" s="39">
        <v>17.3</v>
      </c>
      <c r="K100" s="74">
        <v>17.3</v>
      </c>
      <c r="L100" s="93">
        <v>17.5</v>
      </c>
      <c r="O100" s="30">
        <f t="shared" si="5"/>
        <v>17.3</v>
      </c>
      <c r="P100" s="30">
        <v>17.3</v>
      </c>
      <c r="Q100" s="30"/>
      <c r="R100" s="30"/>
      <c r="S100" s="30"/>
      <c r="T100" s="30"/>
      <c r="U100">
        <f t="shared" si="6"/>
        <v>0</v>
      </c>
    </row>
    <row r="101" spans="1:21" x14ac:dyDescent="0.3">
      <c r="A101" s="3">
        <v>96</v>
      </c>
      <c r="B101" s="37" t="s">
        <v>96</v>
      </c>
      <c r="C101" s="19" t="s">
        <v>216</v>
      </c>
      <c r="D101" s="9">
        <v>76</v>
      </c>
      <c r="E101" s="9">
        <v>4</v>
      </c>
      <c r="F101" s="9">
        <v>1.2</v>
      </c>
      <c r="G101" s="9">
        <v>7.1</v>
      </c>
      <c r="H101" s="2">
        <v>30</v>
      </c>
      <c r="I101" s="7">
        <f t="shared" si="7"/>
        <v>5.9639999999999997E-3</v>
      </c>
      <c r="J101" s="39">
        <v>1.2</v>
      </c>
      <c r="K101" s="74">
        <v>1.2</v>
      </c>
      <c r="L101" s="93">
        <v>1.75</v>
      </c>
      <c r="O101" s="30">
        <f t="shared" si="5"/>
        <v>1.2</v>
      </c>
      <c r="P101" s="30">
        <v>1.2</v>
      </c>
      <c r="Q101" s="30"/>
      <c r="R101" s="30"/>
      <c r="S101" s="30"/>
      <c r="T101" s="30"/>
      <c r="U101">
        <f t="shared" ref="U101:U131" si="8">F101-O101</f>
        <v>0</v>
      </c>
    </row>
    <row r="102" spans="1:21" x14ac:dyDescent="0.3">
      <c r="A102" s="8">
        <v>97</v>
      </c>
      <c r="B102" s="37" t="s">
        <v>97</v>
      </c>
      <c r="C102" s="19" t="s">
        <v>217</v>
      </c>
      <c r="D102" s="9">
        <v>108</v>
      </c>
      <c r="E102" s="9">
        <v>4</v>
      </c>
      <c r="F102" s="9">
        <v>7</v>
      </c>
      <c r="G102" s="8">
        <v>10.26</v>
      </c>
      <c r="H102" s="2">
        <v>30</v>
      </c>
      <c r="I102" s="7">
        <f t="shared" si="7"/>
        <v>5.0273999999999992E-2</v>
      </c>
      <c r="J102" s="39">
        <v>7</v>
      </c>
      <c r="K102" s="74">
        <v>7</v>
      </c>
      <c r="L102" s="79" t="s">
        <v>322</v>
      </c>
      <c r="O102" s="30">
        <f t="shared" si="5"/>
        <v>7</v>
      </c>
      <c r="P102" s="30">
        <v>7</v>
      </c>
      <c r="Q102" s="30"/>
      <c r="R102" s="30"/>
      <c r="S102" s="49" t="s">
        <v>270</v>
      </c>
      <c r="T102" s="49">
        <v>4</v>
      </c>
      <c r="U102">
        <f t="shared" si="8"/>
        <v>0</v>
      </c>
    </row>
    <row r="103" spans="1:21" x14ac:dyDescent="0.3">
      <c r="A103" s="3">
        <v>98</v>
      </c>
      <c r="B103" s="37" t="s">
        <v>98</v>
      </c>
      <c r="C103" s="19" t="s">
        <v>218</v>
      </c>
      <c r="D103" s="9">
        <v>76</v>
      </c>
      <c r="E103" s="9">
        <v>4</v>
      </c>
      <c r="F103" s="9">
        <v>0.6</v>
      </c>
      <c r="G103" s="9">
        <v>7.1</v>
      </c>
      <c r="H103" s="2">
        <v>30</v>
      </c>
      <c r="I103" s="7">
        <f t="shared" si="7"/>
        <v>2.9819999999999998E-3</v>
      </c>
      <c r="J103" s="39">
        <v>0.6</v>
      </c>
      <c r="K103" s="42">
        <v>0.6</v>
      </c>
      <c r="L103" s="79"/>
      <c r="O103" s="30">
        <f t="shared" si="5"/>
        <v>0.6</v>
      </c>
      <c r="P103" s="30">
        <v>0.6</v>
      </c>
      <c r="Q103" s="30"/>
      <c r="R103" s="30"/>
      <c r="S103" s="30"/>
      <c r="T103" s="30"/>
      <c r="U103">
        <f t="shared" si="8"/>
        <v>0</v>
      </c>
    </row>
    <row r="104" spans="1:21" x14ac:dyDescent="0.3">
      <c r="A104" s="3">
        <v>99</v>
      </c>
      <c r="B104" s="37" t="s">
        <v>99</v>
      </c>
      <c r="C104" s="21" t="s">
        <v>153</v>
      </c>
      <c r="D104" s="9">
        <v>57</v>
      </c>
      <c r="E104" s="9">
        <v>3.5</v>
      </c>
      <c r="F104" s="9">
        <v>2.5</v>
      </c>
      <c r="G104" s="9">
        <v>4.62</v>
      </c>
      <c r="H104" s="2">
        <v>30</v>
      </c>
      <c r="I104" s="7">
        <f t="shared" si="7"/>
        <v>8.0850000000000002E-3</v>
      </c>
      <c r="J104" s="39">
        <v>2.5</v>
      </c>
      <c r="K104" s="64">
        <v>2.5</v>
      </c>
      <c r="L104" s="79"/>
      <c r="O104" s="30">
        <f t="shared" si="5"/>
        <v>2.5</v>
      </c>
      <c r="P104" s="30">
        <v>2.5</v>
      </c>
      <c r="Q104" s="30"/>
      <c r="R104" s="30"/>
      <c r="S104" s="49" t="s">
        <v>270</v>
      </c>
      <c r="T104" s="49">
        <v>4</v>
      </c>
      <c r="U104">
        <f t="shared" si="8"/>
        <v>0</v>
      </c>
    </row>
    <row r="105" spans="1:21" x14ac:dyDescent="0.3">
      <c r="A105" s="8">
        <v>100</v>
      </c>
      <c r="B105" s="37" t="s">
        <v>100</v>
      </c>
      <c r="C105" s="15" t="s">
        <v>215</v>
      </c>
      <c r="D105" s="9">
        <v>108</v>
      </c>
      <c r="E105" s="9">
        <v>4</v>
      </c>
      <c r="F105" s="9">
        <v>1.3</v>
      </c>
      <c r="G105" s="8">
        <v>10.26</v>
      </c>
      <c r="H105" s="2">
        <v>30</v>
      </c>
      <c r="I105" s="7">
        <f t="shared" si="7"/>
        <v>9.3366000000000005E-3</v>
      </c>
      <c r="J105" s="39">
        <v>1.3</v>
      </c>
      <c r="K105" s="74">
        <v>1.3</v>
      </c>
      <c r="L105" s="79"/>
      <c r="O105" s="30">
        <f t="shared" si="5"/>
        <v>1.3</v>
      </c>
      <c r="P105" s="30">
        <v>1.3</v>
      </c>
      <c r="Q105" s="30"/>
      <c r="R105" s="30"/>
      <c r="S105" s="30"/>
      <c r="T105" s="30"/>
      <c r="U105">
        <f t="shared" si="8"/>
        <v>0</v>
      </c>
    </row>
    <row r="106" spans="1:21" x14ac:dyDescent="0.3">
      <c r="A106" s="3">
        <v>101</v>
      </c>
      <c r="B106" s="37" t="s">
        <v>101</v>
      </c>
      <c r="C106" s="15" t="s">
        <v>219</v>
      </c>
      <c r="D106" s="9">
        <v>159</v>
      </c>
      <c r="E106" s="9">
        <v>5</v>
      </c>
      <c r="F106" s="9">
        <v>1.7</v>
      </c>
      <c r="G106" s="9">
        <v>18.989999999999998</v>
      </c>
      <c r="H106" s="2">
        <v>30</v>
      </c>
      <c r="I106" s="7">
        <f t="shared" si="7"/>
        <v>2.2598099999999992E-2</v>
      </c>
      <c r="J106" s="39">
        <v>1.7</v>
      </c>
      <c r="K106" s="74">
        <v>1.7</v>
      </c>
      <c r="L106" s="79"/>
      <c r="O106" s="30">
        <f t="shared" si="5"/>
        <v>1.7</v>
      </c>
      <c r="P106" s="30">
        <v>1.7</v>
      </c>
      <c r="Q106" s="30" t="s">
        <v>272</v>
      </c>
      <c r="R106" s="30">
        <v>1</v>
      </c>
      <c r="S106" s="30"/>
      <c r="T106" s="30"/>
      <c r="U106">
        <f t="shared" si="8"/>
        <v>0</v>
      </c>
    </row>
    <row r="107" spans="1:21" x14ac:dyDescent="0.3">
      <c r="A107" s="3">
        <v>102</v>
      </c>
      <c r="B107" s="37" t="s">
        <v>102</v>
      </c>
      <c r="C107" s="15" t="s">
        <v>220</v>
      </c>
      <c r="D107" s="9">
        <v>530</v>
      </c>
      <c r="E107" s="9">
        <v>8</v>
      </c>
      <c r="F107" s="9">
        <v>6.5</v>
      </c>
      <c r="G107" s="9">
        <v>104.5</v>
      </c>
      <c r="H107" s="2">
        <v>30</v>
      </c>
      <c r="I107" s="7">
        <f t="shared" si="7"/>
        <v>0.47547499999999998</v>
      </c>
      <c r="J107" s="39">
        <v>6.5</v>
      </c>
      <c r="K107" s="74">
        <v>6.5</v>
      </c>
      <c r="L107" s="79">
        <v>6.5</v>
      </c>
      <c r="O107" s="30">
        <f t="shared" si="5"/>
        <v>6.5</v>
      </c>
      <c r="P107" s="30">
        <v>6.5</v>
      </c>
      <c r="Q107" s="30"/>
      <c r="R107" s="30"/>
      <c r="S107" s="30"/>
      <c r="T107" s="30"/>
      <c r="U107">
        <f t="shared" si="8"/>
        <v>0</v>
      </c>
    </row>
    <row r="108" spans="1:21" x14ac:dyDescent="0.3">
      <c r="A108" s="8">
        <v>103</v>
      </c>
      <c r="B108" s="37" t="s">
        <v>103</v>
      </c>
      <c r="C108" s="3" t="s">
        <v>144</v>
      </c>
      <c r="D108" s="9">
        <v>108</v>
      </c>
      <c r="E108" s="9">
        <v>4</v>
      </c>
      <c r="F108" s="9">
        <v>1.5</v>
      </c>
      <c r="G108" s="8">
        <v>10.26</v>
      </c>
      <c r="H108" s="2">
        <v>30</v>
      </c>
      <c r="I108" s="7">
        <f t="shared" si="7"/>
        <v>1.0773E-2</v>
      </c>
      <c r="J108" s="30">
        <v>1.5</v>
      </c>
      <c r="K108" s="74">
        <v>1.5</v>
      </c>
      <c r="L108" s="79">
        <v>1.5</v>
      </c>
      <c r="O108" s="30">
        <f t="shared" ref="O108:O149" si="9">P108</f>
        <v>1.5</v>
      </c>
      <c r="P108" s="30">
        <v>1.5</v>
      </c>
      <c r="Q108" s="30"/>
      <c r="R108" s="30"/>
      <c r="S108" s="30"/>
      <c r="T108" s="30"/>
      <c r="U108">
        <f t="shared" si="8"/>
        <v>0</v>
      </c>
    </row>
    <row r="109" spans="1:21" x14ac:dyDescent="0.3">
      <c r="A109" s="3">
        <v>104</v>
      </c>
      <c r="B109" s="37" t="s">
        <v>104</v>
      </c>
      <c r="C109" s="15" t="s">
        <v>221</v>
      </c>
      <c r="D109" s="9">
        <v>89</v>
      </c>
      <c r="E109" s="9">
        <v>4</v>
      </c>
      <c r="F109" s="9">
        <v>18</v>
      </c>
      <c r="G109" s="9">
        <v>8.39</v>
      </c>
      <c r="H109" s="2">
        <v>30</v>
      </c>
      <c r="I109" s="7">
        <f t="shared" si="7"/>
        <v>0.105714</v>
      </c>
      <c r="J109" s="30"/>
      <c r="K109" s="64">
        <v>18</v>
      </c>
      <c r="L109" s="79"/>
      <c r="O109" s="30">
        <f t="shared" si="9"/>
        <v>18</v>
      </c>
      <c r="P109" s="30">
        <v>18</v>
      </c>
      <c r="Q109" s="30"/>
      <c r="R109" s="30"/>
      <c r="S109" s="30"/>
      <c r="T109" s="30"/>
      <c r="U109">
        <f t="shared" si="8"/>
        <v>0</v>
      </c>
    </row>
    <row r="110" spans="1:21" x14ac:dyDescent="0.3">
      <c r="A110" s="3">
        <v>105</v>
      </c>
      <c r="B110" s="37" t="s">
        <v>104</v>
      </c>
      <c r="C110" s="15" t="s">
        <v>221</v>
      </c>
      <c r="D110" s="9">
        <v>76</v>
      </c>
      <c r="E110" s="9">
        <v>4</v>
      </c>
      <c r="F110" s="9">
        <v>36</v>
      </c>
      <c r="G110" s="9">
        <v>7.1</v>
      </c>
      <c r="H110" s="2">
        <v>30</v>
      </c>
      <c r="I110" s="7">
        <f t="shared" si="7"/>
        <v>0.17892</v>
      </c>
      <c r="J110" s="39">
        <v>36</v>
      </c>
      <c r="K110" s="74">
        <v>18</v>
      </c>
      <c r="L110" s="79"/>
      <c r="M110" t="s">
        <v>303</v>
      </c>
      <c r="O110" s="30">
        <f t="shared" si="9"/>
        <v>18</v>
      </c>
      <c r="P110" s="30">
        <v>18</v>
      </c>
      <c r="Q110" s="30"/>
      <c r="R110" s="30"/>
      <c r="S110" s="30"/>
      <c r="T110" s="30"/>
      <c r="U110">
        <f t="shared" si="8"/>
        <v>18</v>
      </c>
    </row>
    <row r="111" spans="1:21" x14ac:dyDescent="0.3">
      <c r="A111" s="8">
        <v>106</v>
      </c>
      <c r="B111" s="37" t="s">
        <v>105</v>
      </c>
      <c r="C111" s="15" t="s">
        <v>222</v>
      </c>
      <c r="D111" s="9">
        <v>108</v>
      </c>
      <c r="E111" s="9">
        <v>4</v>
      </c>
      <c r="F111" s="9">
        <v>2</v>
      </c>
      <c r="G111" s="8">
        <v>10.26</v>
      </c>
      <c r="H111" s="2">
        <v>30</v>
      </c>
      <c r="I111" s="7">
        <f t="shared" si="7"/>
        <v>1.4363999999999998E-2</v>
      </c>
      <c r="J111" s="39">
        <v>2</v>
      </c>
      <c r="K111" s="74">
        <v>2</v>
      </c>
      <c r="L111" s="79"/>
      <c r="O111" s="30">
        <f t="shared" si="9"/>
        <v>2</v>
      </c>
      <c r="P111" s="30">
        <v>2</v>
      </c>
      <c r="Q111" s="30"/>
      <c r="R111" s="30"/>
      <c r="S111" s="30"/>
      <c r="T111" s="30"/>
      <c r="U111">
        <f t="shared" si="8"/>
        <v>0</v>
      </c>
    </row>
    <row r="112" spans="1:21" x14ac:dyDescent="0.3">
      <c r="A112" s="3">
        <v>107</v>
      </c>
      <c r="B112" s="37" t="s">
        <v>106</v>
      </c>
      <c r="C112" s="15" t="s">
        <v>223</v>
      </c>
      <c r="D112" s="9">
        <v>76</v>
      </c>
      <c r="E112" s="9">
        <v>4</v>
      </c>
      <c r="F112" s="9">
        <v>5.5</v>
      </c>
      <c r="G112" s="9">
        <v>7.1</v>
      </c>
      <c r="H112" s="2">
        <v>30</v>
      </c>
      <c r="I112" s="7">
        <f t="shared" si="7"/>
        <v>2.7334999999999995E-2</v>
      </c>
      <c r="J112" s="36">
        <v>5</v>
      </c>
      <c r="K112" s="74">
        <v>5.5</v>
      </c>
      <c r="L112" s="79"/>
      <c r="M112" t="s">
        <v>311</v>
      </c>
      <c r="O112" s="30">
        <f t="shared" si="9"/>
        <v>5.5</v>
      </c>
      <c r="P112" s="30">
        <v>5.5</v>
      </c>
      <c r="Q112" s="30"/>
      <c r="R112" s="30"/>
      <c r="S112" s="30"/>
      <c r="T112" s="30"/>
      <c r="U112">
        <f t="shared" si="8"/>
        <v>0</v>
      </c>
    </row>
    <row r="113" spans="1:21" ht="28.8" x14ac:dyDescent="0.3">
      <c r="A113" s="3">
        <v>108</v>
      </c>
      <c r="B113" s="37" t="s">
        <v>107</v>
      </c>
      <c r="C113" s="15" t="s">
        <v>224</v>
      </c>
      <c r="D113" s="9">
        <v>159</v>
      </c>
      <c r="E113" s="9">
        <v>5</v>
      </c>
      <c r="F113" s="9">
        <v>0.9</v>
      </c>
      <c r="G113" s="9">
        <v>18.989999999999998</v>
      </c>
      <c r="H113" s="2">
        <v>30</v>
      </c>
      <c r="I113" s="7">
        <f t="shared" si="7"/>
        <v>1.1963699999999999E-2</v>
      </c>
      <c r="J113" s="39">
        <v>0.9</v>
      </c>
      <c r="K113" s="74">
        <v>0.9</v>
      </c>
      <c r="L113" s="79"/>
      <c r="O113" s="30">
        <f t="shared" si="9"/>
        <v>0.9</v>
      </c>
      <c r="P113" s="30">
        <v>0.9</v>
      </c>
      <c r="Q113" s="30"/>
      <c r="R113" s="30"/>
      <c r="S113" s="30"/>
      <c r="T113" s="30"/>
      <c r="U113">
        <f t="shared" si="8"/>
        <v>0</v>
      </c>
    </row>
    <row r="114" spans="1:21" x14ac:dyDescent="0.3">
      <c r="A114" s="8">
        <v>109</v>
      </c>
      <c r="B114" s="37" t="s">
        <v>25</v>
      </c>
      <c r="C114" s="18" t="s">
        <v>156</v>
      </c>
      <c r="D114" s="9">
        <v>89</v>
      </c>
      <c r="E114" s="9">
        <v>4</v>
      </c>
      <c r="F114" s="9">
        <v>4</v>
      </c>
      <c r="G114" s="9">
        <v>8.39</v>
      </c>
      <c r="H114" s="2">
        <v>30</v>
      </c>
      <c r="I114" s="7">
        <f t="shared" si="7"/>
        <v>2.3491999999999999E-2</v>
      </c>
      <c r="J114" s="39">
        <v>4</v>
      </c>
      <c r="K114" s="74">
        <v>4</v>
      </c>
      <c r="L114" s="79">
        <v>4</v>
      </c>
      <c r="O114" s="30">
        <f t="shared" si="9"/>
        <v>4</v>
      </c>
      <c r="P114" s="30">
        <v>4</v>
      </c>
      <c r="Q114" s="30"/>
      <c r="R114" s="30"/>
      <c r="S114" s="30"/>
      <c r="T114" s="30"/>
      <c r="U114">
        <f t="shared" si="8"/>
        <v>0</v>
      </c>
    </row>
    <row r="115" spans="1:21" x14ac:dyDescent="0.3">
      <c r="A115" s="3">
        <v>110</v>
      </c>
      <c r="B115" s="37" t="s">
        <v>108</v>
      </c>
      <c r="C115" s="17" t="s">
        <v>225</v>
      </c>
      <c r="D115" s="9">
        <v>57</v>
      </c>
      <c r="E115" s="9">
        <v>3.5</v>
      </c>
      <c r="F115" s="9">
        <v>4</v>
      </c>
      <c r="G115" s="9">
        <v>4.62</v>
      </c>
      <c r="H115" s="2">
        <v>30</v>
      </c>
      <c r="I115" s="7">
        <f t="shared" si="7"/>
        <v>1.2936E-2</v>
      </c>
      <c r="J115" s="33">
        <v>4</v>
      </c>
      <c r="K115" s="72">
        <v>4</v>
      </c>
      <c r="L115" s="33"/>
      <c r="O115" s="30">
        <f t="shared" si="9"/>
        <v>4</v>
      </c>
      <c r="P115" s="30">
        <v>4</v>
      </c>
      <c r="Q115" s="30"/>
      <c r="R115" s="30"/>
      <c r="S115" s="30"/>
      <c r="T115" s="30"/>
      <c r="U115">
        <f t="shared" si="8"/>
        <v>0</v>
      </c>
    </row>
    <row r="116" spans="1:21" x14ac:dyDescent="0.3">
      <c r="A116" s="3">
        <v>111</v>
      </c>
      <c r="B116" s="37" t="s">
        <v>109</v>
      </c>
      <c r="C116" s="15" t="s">
        <v>226</v>
      </c>
      <c r="D116" s="9">
        <v>57</v>
      </c>
      <c r="E116" s="9">
        <v>3.5</v>
      </c>
      <c r="F116" s="9">
        <v>14</v>
      </c>
      <c r="G116" s="9">
        <v>4.62</v>
      </c>
      <c r="H116" s="2">
        <v>30</v>
      </c>
      <c r="I116" s="7">
        <f t="shared" si="7"/>
        <v>4.5275999999999997E-2</v>
      </c>
      <c r="J116" s="30"/>
      <c r="K116" s="64">
        <v>79</v>
      </c>
      <c r="L116" s="79"/>
      <c r="O116" s="30">
        <f t="shared" si="9"/>
        <v>79</v>
      </c>
      <c r="P116" s="30">
        <v>79</v>
      </c>
      <c r="Q116" s="30"/>
      <c r="R116" s="30"/>
      <c r="S116" s="30" t="s">
        <v>274</v>
      </c>
      <c r="T116" s="30">
        <v>9</v>
      </c>
      <c r="U116">
        <f t="shared" si="8"/>
        <v>-65</v>
      </c>
    </row>
    <row r="117" spans="1:21" x14ac:dyDescent="0.3">
      <c r="A117" s="8">
        <v>112</v>
      </c>
      <c r="B117" s="37" t="s">
        <v>110</v>
      </c>
      <c r="C117" s="15" t="s">
        <v>227</v>
      </c>
      <c r="D117" s="9">
        <v>219</v>
      </c>
      <c r="E117" s="9">
        <v>6</v>
      </c>
      <c r="F117" s="9">
        <v>50</v>
      </c>
      <c r="G117" s="9">
        <v>31.52</v>
      </c>
      <c r="H117" s="2">
        <v>30</v>
      </c>
      <c r="I117" s="7">
        <f t="shared" si="7"/>
        <v>1.1032</v>
      </c>
      <c r="J117" s="30">
        <v>50</v>
      </c>
      <c r="K117" s="74">
        <v>50</v>
      </c>
      <c r="L117" s="79">
        <v>50</v>
      </c>
      <c r="M117" t="s">
        <v>301</v>
      </c>
      <c r="O117" s="30">
        <f t="shared" si="9"/>
        <v>50</v>
      </c>
      <c r="P117" s="30">
        <v>50</v>
      </c>
      <c r="Q117" s="30"/>
      <c r="R117" s="30"/>
      <c r="S117" s="30" t="s">
        <v>288</v>
      </c>
      <c r="T117" s="30">
        <v>5</v>
      </c>
      <c r="U117">
        <f t="shared" si="8"/>
        <v>0</v>
      </c>
    </row>
    <row r="118" spans="1:21" x14ac:dyDescent="0.3">
      <c r="A118" s="3">
        <v>113</v>
      </c>
      <c r="B118" s="37" t="s">
        <v>111</v>
      </c>
      <c r="C118" s="15" t="s">
        <v>228</v>
      </c>
      <c r="D118" s="9">
        <v>89</v>
      </c>
      <c r="E118" s="9">
        <v>4</v>
      </c>
      <c r="F118" s="9">
        <v>42</v>
      </c>
      <c r="G118" s="9">
        <v>8.39</v>
      </c>
      <c r="H118" s="2">
        <v>30</v>
      </c>
      <c r="I118" s="7">
        <f t="shared" si="7"/>
        <v>0.24666599999999997</v>
      </c>
      <c r="J118" s="30"/>
      <c r="K118" s="74">
        <v>42</v>
      </c>
      <c r="L118" s="93">
        <v>41.96</v>
      </c>
      <c r="M118" t="s">
        <v>301</v>
      </c>
      <c r="O118" s="30">
        <f t="shared" si="9"/>
        <v>42</v>
      </c>
      <c r="P118" s="30">
        <v>42</v>
      </c>
      <c r="Q118" s="30"/>
      <c r="R118" s="30"/>
      <c r="S118" s="30" t="s">
        <v>290</v>
      </c>
      <c r="T118" s="30">
        <v>6</v>
      </c>
      <c r="U118">
        <f t="shared" si="8"/>
        <v>0</v>
      </c>
    </row>
    <row r="119" spans="1:21" x14ac:dyDescent="0.3">
      <c r="A119" s="3">
        <v>114</v>
      </c>
      <c r="B119" s="37" t="s">
        <v>112</v>
      </c>
      <c r="C119" s="15" t="s">
        <v>229</v>
      </c>
      <c r="D119" s="9">
        <v>89</v>
      </c>
      <c r="E119" s="9">
        <v>4</v>
      </c>
      <c r="F119" s="9">
        <v>54.25</v>
      </c>
      <c r="G119" s="9">
        <v>8.39</v>
      </c>
      <c r="H119" s="2">
        <v>30</v>
      </c>
      <c r="I119" s="7">
        <f t="shared" si="7"/>
        <v>0.31861025000000004</v>
      </c>
      <c r="J119" s="181">
        <v>55.65</v>
      </c>
      <c r="K119" s="80">
        <v>54.25</v>
      </c>
      <c r="L119" s="88" t="s">
        <v>324</v>
      </c>
      <c r="M119" t="s">
        <v>301</v>
      </c>
      <c r="O119" s="30">
        <f t="shared" si="9"/>
        <v>54.25</v>
      </c>
      <c r="P119" s="30">
        <v>54.25</v>
      </c>
      <c r="Q119" s="30"/>
      <c r="R119" s="30"/>
      <c r="S119" s="30" t="s">
        <v>266</v>
      </c>
      <c r="T119" s="30">
        <v>2</v>
      </c>
      <c r="U119">
        <f t="shared" si="8"/>
        <v>0</v>
      </c>
    </row>
    <row r="120" spans="1:21" x14ac:dyDescent="0.3">
      <c r="A120" s="8">
        <v>115</v>
      </c>
      <c r="B120" s="37" t="s">
        <v>112</v>
      </c>
      <c r="C120" s="15" t="s">
        <v>229</v>
      </c>
      <c r="D120" s="9">
        <v>108</v>
      </c>
      <c r="E120" s="9">
        <v>4</v>
      </c>
      <c r="F120" s="9">
        <v>1.4</v>
      </c>
      <c r="G120" s="8">
        <v>10.26</v>
      </c>
      <c r="H120" s="2">
        <v>30</v>
      </c>
      <c r="I120" s="7">
        <f t="shared" si="7"/>
        <v>1.0054799999999997E-2</v>
      </c>
      <c r="J120" s="182"/>
      <c r="K120" s="80">
        <v>1.4</v>
      </c>
      <c r="L120" s="88"/>
      <c r="M120" t="s">
        <v>301</v>
      </c>
      <c r="O120" s="30">
        <f t="shared" si="9"/>
        <v>1.4</v>
      </c>
      <c r="P120" s="30">
        <v>1.4</v>
      </c>
      <c r="Q120" s="30"/>
      <c r="R120" s="30"/>
      <c r="S120" s="30" t="s">
        <v>289</v>
      </c>
      <c r="T120" s="30">
        <v>1</v>
      </c>
      <c r="U120">
        <f t="shared" si="8"/>
        <v>0</v>
      </c>
    </row>
    <row r="121" spans="1:21" x14ac:dyDescent="0.3">
      <c r="A121" s="3">
        <v>116</v>
      </c>
      <c r="B121" s="37" t="s">
        <v>113</v>
      </c>
      <c r="C121" s="15" t="s">
        <v>230</v>
      </c>
      <c r="D121" s="9">
        <v>89</v>
      </c>
      <c r="E121" s="9">
        <v>4</v>
      </c>
      <c r="F121" s="9">
        <v>24</v>
      </c>
      <c r="G121" s="9">
        <v>8.39</v>
      </c>
      <c r="H121" s="2">
        <v>30</v>
      </c>
      <c r="I121" s="7">
        <f t="shared" si="7"/>
        <v>0.14095199999999999</v>
      </c>
      <c r="J121" s="36">
        <v>25</v>
      </c>
      <c r="K121" s="74">
        <v>24</v>
      </c>
      <c r="L121" s="93" t="s">
        <v>323</v>
      </c>
      <c r="M121" t="s">
        <v>315</v>
      </c>
      <c r="O121" s="30">
        <f t="shared" si="9"/>
        <v>24</v>
      </c>
      <c r="P121" s="30">
        <v>24</v>
      </c>
      <c r="Q121" s="30"/>
      <c r="R121" s="30"/>
      <c r="S121" s="30"/>
      <c r="T121" s="30"/>
      <c r="U121">
        <f t="shared" si="8"/>
        <v>0</v>
      </c>
    </row>
    <row r="122" spans="1:21" x14ac:dyDescent="0.3">
      <c r="A122" s="3">
        <v>117</v>
      </c>
      <c r="B122" s="37" t="s">
        <v>114</v>
      </c>
      <c r="C122" s="15" t="s">
        <v>231</v>
      </c>
      <c r="D122" s="9">
        <v>108</v>
      </c>
      <c r="E122" s="9">
        <v>4</v>
      </c>
      <c r="F122" s="9">
        <v>9</v>
      </c>
      <c r="G122" s="8">
        <v>10.26</v>
      </c>
      <c r="H122" s="2">
        <v>30</v>
      </c>
      <c r="I122" s="7">
        <f t="shared" si="7"/>
        <v>6.4638000000000001E-2</v>
      </c>
      <c r="J122" s="30">
        <v>9</v>
      </c>
      <c r="K122" s="74">
        <v>9</v>
      </c>
      <c r="L122" s="79">
        <v>9</v>
      </c>
      <c r="O122" s="30">
        <f t="shared" si="9"/>
        <v>9</v>
      </c>
      <c r="P122" s="30">
        <v>9</v>
      </c>
      <c r="Q122" s="30"/>
      <c r="R122" s="30"/>
      <c r="S122" s="30"/>
      <c r="T122" s="30"/>
      <c r="U122">
        <f t="shared" si="8"/>
        <v>0</v>
      </c>
    </row>
    <row r="123" spans="1:21" ht="28.8" x14ac:dyDescent="0.3">
      <c r="A123" s="8">
        <v>118</v>
      </c>
      <c r="B123" s="37" t="s">
        <v>37</v>
      </c>
      <c r="C123" s="20">
        <v>11012</v>
      </c>
      <c r="D123" s="9">
        <v>219</v>
      </c>
      <c r="E123" s="9">
        <v>6</v>
      </c>
      <c r="F123" s="9">
        <v>4</v>
      </c>
      <c r="G123" s="9">
        <v>31.52</v>
      </c>
      <c r="H123" s="2">
        <v>30</v>
      </c>
      <c r="I123" s="7">
        <f t="shared" si="7"/>
        <v>8.8255999999999987E-2</v>
      </c>
      <c r="J123" s="30"/>
      <c r="K123" s="74">
        <v>4</v>
      </c>
      <c r="L123" s="93">
        <v>3.94</v>
      </c>
      <c r="M123" s="1" t="s">
        <v>312</v>
      </c>
      <c r="O123" s="30">
        <f t="shared" si="9"/>
        <v>4</v>
      </c>
      <c r="P123" s="30">
        <v>4</v>
      </c>
      <c r="Q123" s="30"/>
      <c r="R123" s="30"/>
      <c r="S123" s="30"/>
      <c r="T123" s="30"/>
      <c r="U123">
        <f t="shared" si="8"/>
        <v>0</v>
      </c>
    </row>
    <row r="124" spans="1:21" x14ac:dyDescent="0.3">
      <c r="A124" s="3">
        <v>119</v>
      </c>
      <c r="B124" s="37" t="s">
        <v>115</v>
      </c>
      <c r="C124" s="15" t="s">
        <v>232</v>
      </c>
      <c r="D124" s="9">
        <v>108</v>
      </c>
      <c r="E124" s="9">
        <v>4</v>
      </c>
      <c r="F124" s="9">
        <v>2.44</v>
      </c>
      <c r="G124" s="8">
        <v>10.26</v>
      </c>
      <c r="H124" s="2">
        <v>30</v>
      </c>
      <c r="I124" s="7">
        <f t="shared" si="7"/>
        <v>1.7524079999999997E-2</v>
      </c>
      <c r="J124" s="35">
        <v>2.4</v>
      </c>
      <c r="K124" s="81">
        <v>2.4</v>
      </c>
      <c r="L124" s="27">
        <v>2.44</v>
      </c>
      <c r="O124" s="30">
        <f t="shared" si="9"/>
        <v>2.44</v>
      </c>
      <c r="P124" s="30">
        <v>2.44</v>
      </c>
      <c r="Q124" s="30"/>
      <c r="R124" s="30"/>
      <c r="S124" s="30"/>
      <c r="T124" s="30"/>
      <c r="U124">
        <f t="shared" si="8"/>
        <v>0</v>
      </c>
    </row>
    <row r="125" spans="1:21" x14ac:dyDescent="0.3">
      <c r="A125" s="3">
        <v>120</v>
      </c>
      <c r="B125" s="37" t="s">
        <v>116</v>
      </c>
      <c r="C125" s="3" t="s">
        <v>144</v>
      </c>
      <c r="D125" s="9">
        <v>76</v>
      </c>
      <c r="E125" s="9">
        <v>4</v>
      </c>
      <c r="F125" s="9">
        <v>13.3</v>
      </c>
      <c r="G125" s="9">
        <v>7.1</v>
      </c>
      <c r="H125" s="2">
        <v>30</v>
      </c>
      <c r="I125" s="7">
        <f t="shared" si="7"/>
        <v>6.6100999999999993E-2</v>
      </c>
      <c r="J125" s="39">
        <v>13.3</v>
      </c>
      <c r="K125" s="74">
        <v>13.3</v>
      </c>
      <c r="L125" s="93">
        <v>14</v>
      </c>
      <c r="O125" s="30">
        <f t="shared" si="9"/>
        <v>13.3</v>
      </c>
      <c r="P125" s="30">
        <v>13.3</v>
      </c>
      <c r="Q125" s="30" t="s">
        <v>295</v>
      </c>
      <c r="R125" s="30">
        <v>1</v>
      </c>
      <c r="S125" s="30" t="s">
        <v>269</v>
      </c>
      <c r="T125" s="30">
        <v>2</v>
      </c>
      <c r="U125">
        <f t="shared" si="8"/>
        <v>0</v>
      </c>
    </row>
    <row r="126" spans="1:21" x14ac:dyDescent="0.3">
      <c r="A126" s="8">
        <v>121</v>
      </c>
      <c r="B126" s="37" t="s">
        <v>117</v>
      </c>
      <c r="C126" s="15" t="s">
        <v>233</v>
      </c>
      <c r="D126" s="9">
        <v>108</v>
      </c>
      <c r="E126" s="9">
        <v>4</v>
      </c>
      <c r="F126" s="9">
        <v>2.2999999999999998</v>
      </c>
      <c r="G126" s="8">
        <v>10.26</v>
      </c>
      <c r="H126" s="2">
        <v>30</v>
      </c>
      <c r="I126" s="7">
        <f t="shared" si="7"/>
        <v>1.6518599999999998E-2</v>
      </c>
      <c r="J126" s="30"/>
      <c r="K126" s="74">
        <v>2.2999999999999998</v>
      </c>
      <c r="L126" s="79">
        <v>2.2999999999999998</v>
      </c>
      <c r="M126" t="s">
        <v>313</v>
      </c>
      <c r="O126" s="30">
        <f t="shared" si="9"/>
        <v>2.2999999999999998</v>
      </c>
      <c r="P126" s="30">
        <v>2.2999999999999998</v>
      </c>
      <c r="Q126" s="30"/>
      <c r="R126" s="30"/>
      <c r="S126" s="30"/>
      <c r="T126" s="30"/>
      <c r="U126">
        <f t="shared" si="8"/>
        <v>0</v>
      </c>
    </row>
    <row r="127" spans="1:21" x14ac:dyDescent="0.3">
      <c r="A127" s="3">
        <v>122</v>
      </c>
      <c r="B127" s="37" t="s">
        <v>118</v>
      </c>
      <c r="C127" s="15" t="s">
        <v>234</v>
      </c>
      <c r="D127" s="9">
        <v>89</v>
      </c>
      <c r="E127" s="9">
        <v>4</v>
      </c>
      <c r="F127" s="9">
        <v>18.5</v>
      </c>
      <c r="G127" s="9">
        <v>8.39</v>
      </c>
      <c r="H127" s="2">
        <v>30</v>
      </c>
      <c r="I127" s="7">
        <f t="shared" si="7"/>
        <v>0.10865049999999998</v>
      </c>
      <c r="J127" s="35">
        <v>12</v>
      </c>
      <c r="K127" s="66">
        <v>18.5</v>
      </c>
      <c r="L127" s="90">
        <f>6.2+12+4.5</f>
        <v>22.7</v>
      </c>
      <c r="M127" t="s">
        <v>315</v>
      </c>
      <c r="O127" s="30">
        <f t="shared" si="9"/>
        <v>18.5</v>
      </c>
      <c r="P127" s="30">
        <v>18.5</v>
      </c>
      <c r="Q127" s="30" t="s">
        <v>266</v>
      </c>
      <c r="R127" s="30">
        <v>1</v>
      </c>
      <c r="S127" s="49" t="s">
        <v>266</v>
      </c>
      <c r="T127" s="49">
        <v>4</v>
      </c>
      <c r="U127">
        <f t="shared" si="8"/>
        <v>0</v>
      </c>
    </row>
    <row r="128" spans="1:21" x14ac:dyDescent="0.3">
      <c r="A128" s="3">
        <v>123</v>
      </c>
      <c r="B128" s="37" t="s">
        <v>118</v>
      </c>
      <c r="C128" s="15" t="s">
        <v>234</v>
      </c>
      <c r="D128" s="9">
        <v>76</v>
      </c>
      <c r="E128" s="9">
        <v>4</v>
      </c>
      <c r="F128" s="9">
        <v>8.5</v>
      </c>
      <c r="G128" s="9">
        <v>7.1</v>
      </c>
      <c r="H128" s="2">
        <v>30</v>
      </c>
      <c r="I128" s="7">
        <f t="shared" si="7"/>
        <v>4.2244999999999991E-2</v>
      </c>
      <c r="J128" s="35">
        <v>12</v>
      </c>
      <c r="K128" s="74">
        <v>8.5</v>
      </c>
      <c r="L128" s="93">
        <v>8</v>
      </c>
      <c r="M128" t="s">
        <v>315</v>
      </c>
      <c r="O128" s="30">
        <f t="shared" si="9"/>
        <v>8.5</v>
      </c>
      <c r="P128" s="30">
        <v>8.5</v>
      </c>
      <c r="Q128" s="30"/>
      <c r="R128" s="30"/>
      <c r="S128" s="30"/>
      <c r="T128" s="30"/>
      <c r="U128">
        <f t="shared" si="8"/>
        <v>0</v>
      </c>
    </row>
    <row r="129" spans="1:21" x14ac:dyDescent="0.3">
      <c r="A129" s="8">
        <v>124</v>
      </c>
      <c r="B129" s="37" t="s">
        <v>119</v>
      </c>
      <c r="C129" s="15" t="s">
        <v>235</v>
      </c>
      <c r="D129" s="9">
        <v>108</v>
      </c>
      <c r="E129" s="9">
        <v>4</v>
      </c>
      <c r="F129" s="9">
        <v>1.5</v>
      </c>
      <c r="G129" s="8">
        <v>10.26</v>
      </c>
      <c r="H129" s="2">
        <v>30</v>
      </c>
      <c r="I129" s="7">
        <f t="shared" si="7"/>
        <v>1.0773E-2</v>
      </c>
      <c r="J129" s="30"/>
      <c r="K129" s="74">
        <v>1.5</v>
      </c>
      <c r="L129" s="79">
        <v>1.5</v>
      </c>
      <c r="O129" s="30">
        <f t="shared" si="9"/>
        <v>1.5</v>
      </c>
      <c r="P129" s="30">
        <v>1.5</v>
      </c>
      <c r="Q129" s="30"/>
      <c r="R129" s="30"/>
      <c r="S129" s="30"/>
      <c r="T129" s="30"/>
      <c r="U129">
        <f t="shared" si="8"/>
        <v>0</v>
      </c>
    </row>
    <row r="130" spans="1:21" x14ac:dyDescent="0.3">
      <c r="A130" s="3">
        <v>125</v>
      </c>
      <c r="B130" s="37" t="s">
        <v>120</v>
      </c>
      <c r="C130" s="15" t="s">
        <v>236</v>
      </c>
      <c r="D130" s="9">
        <v>76</v>
      </c>
      <c r="E130" s="9">
        <v>4</v>
      </c>
      <c r="F130" s="9">
        <v>1.5</v>
      </c>
      <c r="G130" s="9">
        <v>7.1</v>
      </c>
      <c r="H130" s="2">
        <v>30</v>
      </c>
      <c r="I130" s="7">
        <f t="shared" si="7"/>
        <v>7.4549999999999981E-3</v>
      </c>
      <c r="J130" s="30"/>
      <c r="K130" s="74">
        <v>1.5</v>
      </c>
      <c r="L130" s="79">
        <v>1.5</v>
      </c>
      <c r="O130" s="30">
        <f t="shared" si="9"/>
        <v>1.5</v>
      </c>
      <c r="P130" s="30">
        <v>1.5</v>
      </c>
      <c r="Q130" s="30"/>
      <c r="R130" s="30"/>
      <c r="S130" s="30"/>
      <c r="T130" s="30"/>
      <c r="U130">
        <f t="shared" si="8"/>
        <v>0</v>
      </c>
    </row>
    <row r="131" spans="1:21" x14ac:dyDescent="0.3">
      <c r="A131" s="3">
        <v>126</v>
      </c>
      <c r="B131" s="37" t="s">
        <v>121</v>
      </c>
      <c r="C131" s="15" t="s">
        <v>184</v>
      </c>
      <c r="D131" s="9">
        <v>159</v>
      </c>
      <c r="E131" s="9">
        <v>5</v>
      </c>
      <c r="F131" s="9">
        <v>1.7</v>
      </c>
      <c r="G131" s="9">
        <v>18.989999999999998</v>
      </c>
      <c r="H131" s="2">
        <v>30</v>
      </c>
      <c r="I131" s="7">
        <f t="shared" si="7"/>
        <v>2.2598099999999992E-2</v>
      </c>
      <c r="J131" s="30"/>
      <c r="K131" s="74">
        <v>1.7</v>
      </c>
      <c r="L131" s="79">
        <v>1.7</v>
      </c>
      <c r="M131" t="s">
        <v>316</v>
      </c>
      <c r="O131" s="30">
        <f t="shared" si="9"/>
        <v>1.7</v>
      </c>
      <c r="P131" s="30">
        <v>1.7</v>
      </c>
      <c r="Q131" s="30"/>
      <c r="R131" s="30"/>
      <c r="S131" s="30"/>
      <c r="T131" s="30"/>
      <c r="U131">
        <f t="shared" si="8"/>
        <v>0</v>
      </c>
    </row>
    <row r="132" spans="1:21" x14ac:dyDescent="0.3">
      <c r="A132" s="8">
        <v>127</v>
      </c>
      <c r="B132" s="37" t="s">
        <v>122</v>
      </c>
      <c r="C132" s="3" t="s">
        <v>144</v>
      </c>
      <c r="D132" s="9">
        <v>76</v>
      </c>
      <c r="E132" s="9">
        <v>4</v>
      </c>
      <c r="F132" s="9">
        <v>6</v>
      </c>
      <c r="G132" s="9">
        <v>7.1</v>
      </c>
      <c r="H132" s="2">
        <v>30</v>
      </c>
      <c r="I132" s="7">
        <f t="shared" si="7"/>
        <v>2.9819999999999992E-2</v>
      </c>
      <c r="J132" s="39">
        <v>6</v>
      </c>
      <c r="K132" s="74">
        <v>6</v>
      </c>
      <c r="L132" s="79">
        <v>6</v>
      </c>
      <c r="M132" t="s">
        <v>316</v>
      </c>
      <c r="O132" s="30">
        <f t="shared" si="9"/>
        <v>6</v>
      </c>
      <c r="P132" s="30">
        <v>6</v>
      </c>
      <c r="Q132" s="30"/>
      <c r="R132" s="30"/>
      <c r="S132" s="30"/>
      <c r="T132" s="30"/>
      <c r="U132">
        <f t="shared" ref="U132:U149" si="10">F132-O132</f>
        <v>0</v>
      </c>
    </row>
    <row r="133" spans="1:21" x14ac:dyDescent="0.3">
      <c r="A133" s="3">
        <v>128</v>
      </c>
      <c r="B133" s="37" t="s">
        <v>123</v>
      </c>
      <c r="C133" s="3" t="s">
        <v>237</v>
      </c>
      <c r="D133" s="9">
        <v>108</v>
      </c>
      <c r="E133" s="9">
        <v>4</v>
      </c>
      <c r="F133" s="9">
        <v>2.5</v>
      </c>
      <c r="G133" s="8">
        <v>10.26</v>
      </c>
      <c r="H133" s="2">
        <v>30</v>
      </c>
      <c r="I133" s="7">
        <f t="shared" ref="I133:I149" si="11">F133*G133/1000*0.7</f>
        <v>1.7954999999999999E-2</v>
      </c>
      <c r="J133" s="30"/>
      <c r="K133" s="74">
        <v>2.5</v>
      </c>
      <c r="L133" s="93">
        <v>2.5</v>
      </c>
      <c r="M133" t="s">
        <v>316</v>
      </c>
      <c r="O133" s="30">
        <f t="shared" si="9"/>
        <v>2.5</v>
      </c>
      <c r="P133" s="30">
        <v>2.5</v>
      </c>
      <c r="Q133" s="30"/>
      <c r="R133" s="30"/>
      <c r="S133" s="30"/>
      <c r="T133" s="30"/>
      <c r="U133">
        <f t="shared" si="10"/>
        <v>0</v>
      </c>
    </row>
    <row r="134" spans="1:21" x14ac:dyDescent="0.3">
      <c r="A134" s="3">
        <v>129</v>
      </c>
      <c r="B134" s="37" t="s">
        <v>124</v>
      </c>
      <c r="C134" s="3" t="s">
        <v>238</v>
      </c>
      <c r="D134" s="9">
        <v>108</v>
      </c>
      <c r="E134" s="9">
        <v>4</v>
      </c>
      <c r="F134" s="9">
        <v>4.4000000000000004</v>
      </c>
      <c r="G134" s="8">
        <v>10.26</v>
      </c>
      <c r="H134" s="2">
        <v>30</v>
      </c>
      <c r="I134" s="7">
        <f t="shared" si="11"/>
        <v>3.1600799999999998E-2</v>
      </c>
      <c r="J134" s="35" t="s">
        <v>265</v>
      </c>
      <c r="K134" s="70">
        <v>4.4000000000000004</v>
      </c>
      <c r="L134" s="90">
        <v>4.3499999999999996</v>
      </c>
      <c r="O134" s="30">
        <f t="shared" si="9"/>
        <v>4.4000000000000004</v>
      </c>
      <c r="P134" s="30">
        <v>4.4000000000000004</v>
      </c>
      <c r="Q134" s="30"/>
      <c r="R134" s="30"/>
      <c r="S134" s="30"/>
      <c r="T134" s="30"/>
      <c r="U134">
        <f t="shared" si="10"/>
        <v>0</v>
      </c>
    </row>
    <row r="135" spans="1:21" x14ac:dyDescent="0.3">
      <c r="A135" s="8">
        <v>130</v>
      </c>
      <c r="B135" s="37" t="s">
        <v>125</v>
      </c>
      <c r="C135" s="3" t="s">
        <v>154</v>
      </c>
      <c r="D135" s="9">
        <v>108</v>
      </c>
      <c r="E135" s="9">
        <v>4</v>
      </c>
      <c r="F135" s="9">
        <v>5.5</v>
      </c>
      <c r="G135" s="8">
        <v>10.26</v>
      </c>
      <c r="H135" s="2">
        <v>30</v>
      </c>
      <c r="I135" s="7">
        <f t="shared" si="11"/>
        <v>3.9501000000000001E-2</v>
      </c>
      <c r="J135" s="30">
        <v>5.5</v>
      </c>
      <c r="K135" s="74">
        <v>5.5</v>
      </c>
      <c r="L135" s="79">
        <v>5.5</v>
      </c>
      <c r="O135" s="30">
        <f t="shared" si="9"/>
        <v>5.5</v>
      </c>
      <c r="P135" s="30">
        <v>5.5</v>
      </c>
      <c r="Q135" s="30"/>
      <c r="R135" s="30"/>
      <c r="S135" s="30"/>
      <c r="T135" s="30"/>
      <c r="U135">
        <f t="shared" si="10"/>
        <v>0</v>
      </c>
    </row>
    <row r="136" spans="1:21" ht="28.8" x14ac:dyDescent="0.3">
      <c r="A136" s="3">
        <v>131</v>
      </c>
      <c r="B136" s="37" t="s">
        <v>126</v>
      </c>
      <c r="C136" s="125" t="s">
        <v>239</v>
      </c>
      <c r="D136" s="9">
        <v>108</v>
      </c>
      <c r="E136" s="9">
        <v>4</v>
      </c>
      <c r="F136" s="9">
        <v>2</v>
      </c>
      <c r="G136" s="8">
        <v>10.26</v>
      </c>
      <c r="H136" s="2">
        <v>30</v>
      </c>
      <c r="I136" s="7">
        <f t="shared" si="11"/>
        <v>1.4363999999999998E-2</v>
      </c>
      <c r="J136" s="30">
        <v>2</v>
      </c>
      <c r="K136" s="74">
        <v>2</v>
      </c>
      <c r="L136" s="93">
        <v>2.1</v>
      </c>
      <c r="N136">
        <f>L139+L141+L143+L144</f>
        <v>60.67</v>
      </c>
      <c r="O136" s="30">
        <f t="shared" si="9"/>
        <v>2</v>
      </c>
      <c r="P136" s="30">
        <v>2</v>
      </c>
      <c r="Q136" s="30"/>
      <c r="R136" s="30"/>
      <c r="S136" s="30"/>
      <c r="T136" s="30"/>
      <c r="U136">
        <f t="shared" si="10"/>
        <v>0</v>
      </c>
    </row>
    <row r="137" spans="1:21" x14ac:dyDescent="0.3">
      <c r="A137" s="3">
        <v>132</v>
      </c>
      <c r="B137" s="37" t="s">
        <v>127</v>
      </c>
      <c r="C137" s="3" t="s">
        <v>240</v>
      </c>
      <c r="D137" s="9">
        <v>89</v>
      </c>
      <c r="E137" s="9">
        <v>4</v>
      </c>
      <c r="F137" s="9">
        <v>0.8</v>
      </c>
      <c r="G137" s="9">
        <v>8.39</v>
      </c>
      <c r="H137" s="2">
        <v>30</v>
      </c>
      <c r="I137" s="7">
        <f t="shared" si="11"/>
        <v>4.6984000000000001E-3</v>
      </c>
      <c r="J137" s="36">
        <v>0.7</v>
      </c>
      <c r="K137" s="74">
        <v>0.8</v>
      </c>
      <c r="L137" s="79"/>
      <c r="O137" s="30">
        <f t="shared" si="9"/>
        <v>0.8</v>
      </c>
      <c r="P137" s="30">
        <v>0.8</v>
      </c>
      <c r="Q137" s="30"/>
      <c r="R137" s="30"/>
      <c r="S137" s="30"/>
      <c r="T137" s="30"/>
      <c r="U137">
        <f t="shared" si="10"/>
        <v>0</v>
      </c>
    </row>
    <row r="138" spans="1:21" x14ac:dyDescent="0.3">
      <c r="A138" s="8">
        <v>133</v>
      </c>
      <c r="B138" s="37" t="s">
        <v>128</v>
      </c>
      <c r="C138" s="125" t="s">
        <v>155</v>
      </c>
      <c r="D138" s="9">
        <v>57</v>
      </c>
      <c r="E138" s="9">
        <v>3.5</v>
      </c>
      <c r="F138" s="9">
        <v>10</v>
      </c>
      <c r="G138" s="9">
        <v>4.62</v>
      </c>
      <c r="H138" s="2">
        <v>30</v>
      </c>
      <c r="I138" s="7">
        <f t="shared" si="11"/>
        <v>3.2340000000000001E-2</v>
      </c>
      <c r="J138" s="30">
        <v>10</v>
      </c>
      <c r="K138" s="74">
        <v>10</v>
      </c>
      <c r="L138" s="93">
        <v>10.1</v>
      </c>
      <c r="O138" s="30">
        <f t="shared" si="9"/>
        <v>10</v>
      </c>
      <c r="P138" s="30">
        <v>10</v>
      </c>
      <c r="Q138" s="30"/>
      <c r="R138" s="30"/>
      <c r="S138" s="49" t="s">
        <v>274</v>
      </c>
      <c r="T138" s="49">
        <v>2</v>
      </c>
      <c r="U138">
        <f t="shared" si="10"/>
        <v>0</v>
      </c>
    </row>
    <row r="139" spans="1:21" x14ac:dyDescent="0.3">
      <c r="A139" s="3">
        <v>134</v>
      </c>
      <c r="B139" s="103" t="s">
        <v>129</v>
      </c>
      <c r="C139" s="98" t="s">
        <v>241</v>
      </c>
      <c r="D139" s="99">
        <v>57</v>
      </c>
      <c r="E139" s="99">
        <v>3.5</v>
      </c>
      <c r="F139" s="99">
        <v>18</v>
      </c>
      <c r="G139" s="99">
        <v>4.62</v>
      </c>
      <c r="H139" s="100">
        <v>30</v>
      </c>
      <c r="I139" s="101">
        <f t="shared" si="11"/>
        <v>5.8211999999999993E-2</v>
      </c>
      <c r="J139" s="104">
        <v>18</v>
      </c>
      <c r="K139" s="105">
        <v>18</v>
      </c>
      <c r="L139" s="106">
        <f>18</f>
        <v>18</v>
      </c>
      <c r="O139" s="30">
        <f t="shared" si="9"/>
        <v>18</v>
      </c>
      <c r="P139" s="30">
        <v>18</v>
      </c>
      <c r="Q139" s="30"/>
      <c r="R139" s="30"/>
      <c r="S139" s="30" t="s">
        <v>274</v>
      </c>
      <c r="T139" s="30">
        <v>2</v>
      </c>
      <c r="U139">
        <f t="shared" si="10"/>
        <v>0</v>
      </c>
    </row>
    <row r="140" spans="1:21" x14ac:dyDescent="0.3">
      <c r="A140" s="3">
        <v>135</v>
      </c>
      <c r="B140" s="56" t="s">
        <v>252</v>
      </c>
      <c r="C140" s="3"/>
      <c r="D140" s="9">
        <v>219</v>
      </c>
      <c r="E140" s="9">
        <v>6</v>
      </c>
      <c r="F140" s="9">
        <v>7</v>
      </c>
      <c r="G140" s="9">
        <v>31.52</v>
      </c>
      <c r="H140" s="2">
        <v>30</v>
      </c>
      <c r="I140" s="7">
        <f t="shared" si="11"/>
        <v>0.15444799999999997</v>
      </c>
      <c r="J140" s="30"/>
      <c r="K140" s="74">
        <v>7</v>
      </c>
      <c r="L140" s="93">
        <f>4.5+1.8</f>
        <v>6.3</v>
      </c>
      <c r="M140" t="s">
        <v>318</v>
      </c>
      <c r="O140" s="30">
        <f t="shared" si="9"/>
        <v>0</v>
      </c>
      <c r="P140" s="30"/>
      <c r="Q140" s="30"/>
      <c r="R140" s="30"/>
      <c r="S140" s="30"/>
      <c r="T140" s="30"/>
      <c r="U140">
        <f t="shared" si="10"/>
        <v>7</v>
      </c>
    </row>
    <row r="141" spans="1:21" ht="28.8" x14ac:dyDescent="0.3">
      <c r="A141" s="8">
        <v>136</v>
      </c>
      <c r="B141" s="97" t="s">
        <v>253</v>
      </c>
      <c r="C141" s="98" t="s">
        <v>254</v>
      </c>
      <c r="D141" s="99">
        <v>57</v>
      </c>
      <c r="E141" s="99">
        <v>3.5</v>
      </c>
      <c r="F141" s="99">
        <v>23</v>
      </c>
      <c r="G141" s="99">
        <v>4.62</v>
      </c>
      <c r="H141" s="100">
        <v>30</v>
      </c>
      <c r="I141" s="101">
        <f>F141*G141/1000*0.7</f>
        <v>7.4382000000000004E-2</v>
      </c>
      <c r="J141" s="102">
        <v>23.01</v>
      </c>
      <c r="K141" s="92">
        <v>23.01</v>
      </c>
      <c r="L141" s="91">
        <v>23.01</v>
      </c>
      <c r="O141" s="30">
        <f t="shared" si="9"/>
        <v>0</v>
      </c>
      <c r="P141" s="30"/>
      <c r="Q141" s="30"/>
      <c r="R141" s="30"/>
      <c r="S141" s="30"/>
      <c r="T141" s="30"/>
      <c r="U141">
        <f t="shared" si="10"/>
        <v>23</v>
      </c>
    </row>
    <row r="142" spans="1:21" x14ac:dyDescent="0.3">
      <c r="A142" s="3">
        <v>137</v>
      </c>
      <c r="B142" s="56" t="s">
        <v>255</v>
      </c>
      <c r="C142" s="3"/>
      <c r="D142" s="9">
        <v>76</v>
      </c>
      <c r="E142" s="9">
        <v>4</v>
      </c>
      <c r="F142" s="9">
        <v>1</v>
      </c>
      <c r="G142" s="9">
        <v>7.1</v>
      </c>
      <c r="H142" s="2">
        <v>30</v>
      </c>
      <c r="I142" s="7">
        <f t="shared" si="11"/>
        <v>4.9699999999999996E-3</v>
      </c>
      <c r="J142" s="30">
        <v>1</v>
      </c>
      <c r="K142" s="75">
        <v>1</v>
      </c>
      <c r="L142" s="79">
        <v>1</v>
      </c>
      <c r="O142" s="30">
        <f t="shared" si="9"/>
        <v>0</v>
      </c>
      <c r="P142" s="30"/>
      <c r="Q142" s="30"/>
      <c r="R142" s="30"/>
      <c r="S142" s="30"/>
      <c r="T142" s="30"/>
      <c r="U142">
        <f t="shared" si="10"/>
        <v>1</v>
      </c>
    </row>
    <row r="143" spans="1:21" x14ac:dyDescent="0.3">
      <c r="A143" s="3">
        <v>138</v>
      </c>
      <c r="B143" s="97" t="s">
        <v>256</v>
      </c>
      <c r="C143" s="26">
        <v>12224</v>
      </c>
      <c r="D143" s="99">
        <v>57</v>
      </c>
      <c r="E143" s="99">
        <v>3.5</v>
      </c>
      <c r="F143" s="99">
        <v>4.3499999999999996</v>
      </c>
      <c r="G143" s="99">
        <v>4.62</v>
      </c>
      <c r="H143" s="100">
        <v>30</v>
      </c>
      <c r="I143" s="101">
        <f t="shared" si="11"/>
        <v>1.4067899999999996E-2</v>
      </c>
      <c r="J143" s="104"/>
      <c r="K143" s="107">
        <v>4.3499999999999996</v>
      </c>
      <c r="L143" s="91">
        <f>12.01</f>
        <v>12.01</v>
      </c>
      <c r="M143" s="165" t="s">
        <v>314</v>
      </c>
      <c r="O143" s="30">
        <f t="shared" si="9"/>
        <v>0</v>
      </c>
      <c r="P143" s="30"/>
      <c r="Q143" s="30"/>
      <c r="R143" s="30"/>
      <c r="S143" s="30"/>
      <c r="T143" s="30"/>
      <c r="U143">
        <f t="shared" si="10"/>
        <v>4.3499999999999996</v>
      </c>
    </row>
    <row r="144" spans="1:21" x14ac:dyDescent="0.3">
      <c r="A144" s="8">
        <v>139</v>
      </c>
      <c r="B144" s="97" t="s">
        <v>256</v>
      </c>
      <c r="C144" s="26">
        <v>12224</v>
      </c>
      <c r="D144" s="99">
        <v>76</v>
      </c>
      <c r="E144" s="99">
        <v>4</v>
      </c>
      <c r="F144" s="99">
        <v>15.31</v>
      </c>
      <c r="G144" s="99">
        <v>7.1</v>
      </c>
      <c r="H144" s="100">
        <v>30</v>
      </c>
      <c r="I144" s="118">
        <f>15.31*G144/1000*0.7</f>
        <v>7.6090699999999983E-2</v>
      </c>
      <c r="J144" s="104"/>
      <c r="K144" s="107">
        <v>4.3499999999999996</v>
      </c>
      <c r="L144" s="91">
        <v>7.65</v>
      </c>
      <c r="M144" s="165"/>
      <c r="O144" s="30">
        <f t="shared" si="9"/>
        <v>0</v>
      </c>
      <c r="P144" s="30"/>
      <c r="Q144" s="30"/>
      <c r="R144" s="30"/>
      <c r="S144" s="30"/>
      <c r="T144" s="30"/>
      <c r="U144">
        <f t="shared" si="10"/>
        <v>15.31</v>
      </c>
    </row>
    <row r="145" spans="1:21" x14ac:dyDescent="0.3">
      <c r="A145" s="3">
        <v>140</v>
      </c>
      <c r="B145" s="57" t="s">
        <v>257</v>
      </c>
      <c r="C145" s="9" t="s">
        <v>258</v>
      </c>
      <c r="D145" s="9">
        <v>76</v>
      </c>
      <c r="E145" s="9">
        <v>4</v>
      </c>
      <c r="F145" s="9">
        <v>1.5</v>
      </c>
      <c r="G145" s="9">
        <v>7.1</v>
      </c>
      <c r="H145" s="2">
        <v>30</v>
      </c>
      <c r="I145" s="7">
        <f t="shared" si="11"/>
        <v>7.4549999999999981E-3</v>
      </c>
      <c r="J145" s="30">
        <v>1.6</v>
      </c>
      <c r="K145" s="68">
        <v>1.5</v>
      </c>
      <c r="L145" s="30">
        <v>1.5</v>
      </c>
      <c r="M145" t="s">
        <v>314</v>
      </c>
      <c r="O145" s="30">
        <f t="shared" si="9"/>
        <v>0</v>
      </c>
      <c r="P145" s="30"/>
      <c r="Q145" s="30"/>
      <c r="R145" s="30"/>
      <c r="S145" s="30"/>
      <c r="T145" s="30"/>
      <c r="U145">
        <f t="shared" si="10"/>
        <v>1.5</v>
      </c>
    </row>
    <row r="146" spans="1:21" x14ac:dyDescent="0.3">
      <c r="A146" s="3">
        <v>141</v>
      </c>
      <c r="B146" s="56" t="s">
        <v>259</v>
      </c>
      <c r="C146" s="9" t="s">
        <v>260</v>
      </c>
      <c r="D146" s="9">
        <v>76</v>
      </c>
      <c r="E146" s="9">
        <v>4</v>
      </c>
      <c r="F146" s="9">
        <v>2.4500000000000002</v>
      </c>
      <c r="G146" s="9">
        <v>7.1</v>
      </c>
      <c r="H146" s="2">
        <v>30</v>
      </c>
      <c r="I146" s="7">
        <f t="shared" si="11"/>
        <v>1.21765E-2</v>
      </c>
      <c r="J146" s="30">
        <v>2.4500000000000002</v>
      </c>
      <c r="K146" s="68">
        <v>2.4500000000000002</v>
      </c>
      <c r="L146" s="30">
        <v>2.4500000000000002</v>
      </c>
      <c r="O146" s="30">
        <f t="shared" si="9"/>
        <v>0</v>
      </c>
      <c r="P146" s="30"/>
      <c r="Q146" s="30"/>
      <c r="R146" s="30"/>
      <c r="S146" s="30"/>
      <c r="T146" s="30"/>
      <c r="U146">
        <f t="shared" si="10"/>
        <v>2.4500000000000002</v>
      </c>
    </row>
    <row r="147" spans="1:21" x14ac:dyDescent="0.3">
      <c r="A147" s="8">
        <v>142</v>
      </c>
      <c r="B147" s="56" t="s">
        <v>261</v>
      </c>
      <c r="C147" s="9" t="s">
        <v>262</v>
      </c>
      <c r="D147" s="9">
        <v>57</v>
      </c>
      <c r="E147" s="9">
        <v>3.5</v>
      </c>
      <c r="F147" s="9">
        <v>1.5</v>
      </c>
      <c r="G147" s="9">
        <v>4.62</v>
      </c>
      <c r="H147" s="2">
        <v>30</v>
      </c>
      <c r="I147" s="7">
        <f t="shared" si="11"/>
        <v>4.8509999999999994E-3</v>
      </c>
      <c r="J147" s="35">
        <v>1.35</v>
      </c>
      <c r="K147" s="66">
        <v>1.5</v>
      </c>
      <c r="L147" s="90">
        <v>1.35</v>
      </c>
      <c r="M147" t="s">
        <v>314</v>
      </c>
      <c r="O147" s="30">
        <f t="shared" si="9"/>
        <v>0</v>
      </c>
      <c r="P147" s="30"/>
      <c r="Q147" s="30"/>
      <c r="R147" s="30"/>
      <c r="S147" s="30"/>
      <c r="T147" s="30"/>
      <c r="U147">
        <f t="shared" si="10"/>
        <v>1.5</v>
      </c>
    </row>
    <row r="148" spans="1:21" x14ac:dyDescent="0.3">
      <c r="A148" s="3">
        <v>143</v>
      </c>
      <c r="B148" s="56" t="s">
        <v>263</v>
      </c>
      <c r="C148" s="9" t="s">
        <v>149</v>
      </c>
      <c r="D148" s="9">
        <v>108</v>
      </c>
      <c r="E148" s="9">
        <v>4</v>
      </c>
      <c r="F148" s="9">
        <v>2</v>
      </c>
      <c r="G148" s="8">
        <v>10.26</v>
      </c>
      <c r="H148" s="2">
        <v>30</v>
      </c>
      <c r="I148" s="7">
        <f t="shared" si="11"/>
        <v>1.4363999999999998E-2</v>
      </c>
      <c r="J148" s="30">
        <v>2</v>
      </c>
      <c r="K148" s="66">
        <v>2</v>
      </c>
      <c r="L148" s="27">
        <v>2</v>
      </c>
      <c r="M148" t="s">
        <v>317</v>
      </c>
      <c r="O148" s="30">
        <f t="shared" si="9"/>
        <v>0</v>
      </c>
      <c r="P148" s="30"/>
      <c r="Q148" s="30"/>
      <c r="R148" s="30"/>
      <c r="S148" s="30"/>
      <c r="T148" s="30"/>
      <c r="U148">
        <f t="shared" si="10"/>
        <v>2</v>
      </c>
    </row>
    <row r="149" spans="1:21" x14ac:dyDescent="0.3">
      <c r="A149" s="3">
        <v>144</v>
      </c>
      <c r="B149" s="56" t="s">
        <v>263</v>
      </c>
      <c r="C149" s="9" t="s">
        <v>149</v>
      </c>
      <c r="D149" s="9">
        <v>57</v>
      </c>
      <c r="E149" s="9">
        <v>3.5</v>
      </c>
      <c r="F149" s="9">
        <v>0.5</v>
      </c>
      <c r="G149" s="9">
        <v>4.62</v>
      </c>
      <c r="H149" s="2">
        <v>30</v>
      </c>
      <c r="I149" s="7">
        <f t="shared" si="11"/>
        <v>1.6169999999999999E-3</v>
      </c>
      <c r="J149" s="30">
        <v>0.5</v>
      </c>
      <c r="K149" s="66">
        <v>0.5</v>
      </c>
      <c r="L149" s="27">
        <v>0.5</v>
      </c>
      <c r="O149" s="30">
        <f t="shared" si="9"/>
        <v>0</v>
      </c>
      <c r="P149" s="30"/>
      <c r="Q149" s="30"/>
      <c r="R149" s="30"/>
      <c r="S149" s="30"/>
      <c r="T149" s="30"/>
      <c r="U149">
        <f t="shared" si="10"/>
        <v>0.5</v>
      </c>
    </row>
    <row r="150" spans="1:21" x14ac:dyDescent="0.3">
      <c r="A150" s="8">
        <v>145</v>
      </c>
      <c r="B150" s="37" t="s">
        <v>299</v>
      </c>
      <c r="C150" s="48"/>
      <c r="D150" s="122">
        <v>89</v>
      </c>
      <c r="E150" s="122">
        <v>4</v>
      </c>
      <c r="F150" s="122">
        <v>35.5</v>
      </c>
      <c r="G150" s="122">
        <v>8.39</v>
      </c>
      <c r="H150" s="47">
        <v>30</v>
      </c>
      <c r="I150" s="115">
        <f>F150*G150/1000*0.7</f>
        <v>0.2084915</v>
      </c>
      <c r="J150" s="30"/>
      <c r="K150" s="30"/>
      <c r="L150" s="95">
        <f>9.28+0.97+18.6+6.7</f>
        <v>35.550000000000004</v>
      </c>
      <c r="M150" s="30"/>
      <c r="N150" s="49"/>
      <c r="O150" s="49"/>
      <c r="P150" s="49">
        <v>39.5</v>
      </c>
      <c r="Q150" s="30"/>
      <c r="R150" s="30"/>
      <c r="S150" s="49" t="s">
        <v>266</v>
      </c>
      <c r="T150" s="49">
        <v>5</v>
      </c>
    </row>
    <row r="151" spans="1:21" x14ac:dyDescent="0.3">
      <c r="A151" s="3">
        <v>146</v>
      </c>
      <c r="B151" s="37" t="s">
        <v>302</v>
      </c>
      <c r="C151" s="48"/>
      <c r="D151" s="122">
        <v>89</v>
      </c>
      <c r="E151" s="122">
        <v>4</v>
      </c>
      <c r="F151" s="122">
        <v>21.8</v>
      </c>
      <c r="G151" s="122">
        <v>8.39</v>
      </c>
      <c r="H151" s="47">
        <v>30</v>
      </c>
      <c r="I151" s="115">
        <f>F151*G151/1000*0.7</f>
        <v>0.12803139999999999</v>
      </c>
      <c r="J151" s="30"/>
      <c r="K151" s="30"/>
      <c r="L151" s="30">
        <v>13.84</v>
      </c>
      <c r="M151" s="30"/>
      <c r="N151" s="49"/>
      <c r="O151" s="49"/>
      <c r="P151" s="49">
        <v>21.8</v>
      </c>
      <c r="Q151" s="30"/>
      <c r="R151" s="30"/>
      <c r="S151" s="49"/>
      <c r="T151" s="49"/>
    </row>
    <row r="152" spans="1:21" x14ac:dyDescent="0.3">
      <c r="A152" s="3">
        <v>147</v>
      </c>
      <c r="B152" s="37" t="s">
        <v>300</v>
      </c>
      <c r="C152" s="48"/>
      <c r="D152" s="122">
        <v>108</v>
      </c>
      <c r="E152" s="122">
        <v>4</v>
      </c>
      <c r="F152" s="122">
        <v>78</v>
      </c>
      <c r="G152" s="122">
        <v>10.259</v>
      </c>
      <c r="H152" s="47">
        <v>30</v>
      </c>
      <c r="I152" s="115">
        <f>F152*G152/1000*0.7</f>
        <v>0.5601413999999999</v>
      </c>
      <c r="J152" s="30"/>
      <c r="K152" s="30"/>
      <c r="L152" s="30">
        <v>78</v>
      </c>
      <c r="M152" s="94" t="s">
        <v>301</v>
      </c>
      <c r="N152" s="49"/>
      <c r="O152" s="49"/>
      <c r="P152" s="49">
        <v>78</v>
      </c>
      <c r="Q152" s="30"/>
      <c r="R152" s="30"/>
      <c r="S152" s="49"/>
      <c r="T152" s="49"/>
    </row>
    <row r="153" spans="1:21" x14ac:dyDescent="0.3">
      <c r="A153" s="8">
        <v>148</v>
      </c>
      <c r="B153" s="50" t="s">
        <v>66</v>
      </c>
      <c r="C153" s="48"/>
      <c r="D153" s="122"/>
      <c r="E153" s="122"/>
      <c r="F153" s="122"/>
      <c r="G153" s="122"/>
      <c r="H153" s="47"/>
      <c r="I153" s="115"/>
      <c r="J153" s="30"/>
      <c r="K153" s="30"/>
      <c r="L153" s="30"/>
      <c r="M153" s="30"/>
      <c r="N153" s="49"/>
      <c r="O153" s="49"/>
      <c r="P153" s="49"/>
      <c r="Q153" s="30"/>
      <c r="R153" s="30"/>
      <c r="S153" s="49" t="s">
        <v>270</v>
      </c>
      <c r="T153" s="49">
        <v>1</v>
      </c>
    </row>
    <row r="154" spans="1:21" x14ac:dyDescent="0.3">
      <c r="A154" s="3">
        <v>149</v>
      </c>
      <c r="B154" s="51" t="s">
        <v>278</v>
      </c>
      <c r="C154" s="48"/>
      <c r="D154" s="47"/>
      <c r="E154" s="47"/>
      <c r="F154" s="47"/>
      <c r="G154" s="47"/>
      <c r="H154" s="47"/>
      <c r="I154" s="115"/>
      <c r="J154" s="30"/>
      <c r="K154" s="30"/>
      <c r="L154" s="30"/>
      <c r="M154" s="30"/>
      <c r="N154" s="49"/>
      <c r="O154" s="49"/>
      <c r="P154" s="49"/>
      <c r="Q154" s="30" t="s">
        <v>266</v>
      </c>
      <c r="R154" s="30">
        <v>1</v>
      </c>
      <c r="S154" s="49"/>
      <c r="T154" s="49"/>
    </row>
    <row r="155" spans="1:21" x14ac:dyDescent="0.3">
      <c r="A155" s="3">
        <v>150</v>
      </c>
      <c r="B155" s="51" t="s">
        <v>279</v>
      </c>
      <c r="C155" s="48"/>
      <c r="D155" s="47"/>
      <c r="E155" s="47"/>
      <c r="F155" s="47"/>
      <c r="G155" s="47"/>
      <c r="H155" s="47"/>
      <c r="I155" s="115"/>
      <c r="J155" s="30"/>
      <c r="K155" s="30"/>
      <c r="L155" s="30"/>
      <c r="M155" s="30"/>
      <c r="N155" s="49"/>
      <c r="O155" s="49"/>
      <c r="P155" s="49"/>
      <c r="Q155" s="30" t="s">
        <v>272</v>
      </c>
      <c r="R155" s="30">
        <v>1</v>
      </c>
      <c r="S155" s="49"/>
      <c r="T155" s="49"/>
    </row>
    <row r="156" spans="1:21" x14ac:dyDescent="0.3">
      <c r="A156" s="8">
        <v>151</v>
      </c>
      <c r="B156" s="51" t="s">
        <v>283</v>
      </c>
      <c r="C156" s="48"/>
      <c r="D156" s="47"/>
      <c r="E156" s="47"/>
      <c r="F156" s="47"/>
      <c r="G156" s="47"/>
      <c r="H156" s="47"/>
      <c r="I156" s="115"/>
      <c r="J156" s="30"/>
      <c r="K156" s="30"/>
      <c r="L156" s="30"/>
      <c r="M156" s="30"/>
      <c r="N156" s="49"/>
      <c r="O156" s="49"/>
      <c r="P156" s="49"/>
      <c r="Q156" s="30" t="s">
        <v>272</v>
      </c>
      <c r="R156" s="30">
        <v>1</v>
      </c>
      <c r="S156" s="49"/>
      <c r="T156" s="49"/>
    </row>
    <row r="157" spans="1:21" ht="16.5" customHeight="1" x14ac:dyDescent="0.3">
      <c r="A157" s="3">
        <v>152</v>
      </c>
      <c r="B157" s="51" t="s">
        <v>280</v>
      </c>
      <c r="C157" s="48"/>
      <c r="D157" s="47"/>
      <c r="E157" s="47"/>
      <c r="F157" s="47"/>
      <c r="G157" s="47"/>
      <c r="H157" s="47"/>
      <c r="I157" s="115"/>
      <c r="J157" s="30"/>
      <c r="K157" s="30"/>
      <c r="L157" s="30"/>
      <c r="M157" s="30"/>
      <c r="N157" s="49"/>
      <c r="O157" s="49"/>
      <c r="P157" s="49"/>
      <c r="Q157" s="30" t="s">
        <v>274</v>
      </c>
      <c r="R157" s="30">
        <v>1</v>
      </c>
      <c r="S157" s="49"/>
      <c r="T157" s="49"/>
    </row>
    <row r="158" spans="1:21" ht="16.5" customHeight="1" x14ac:dyDescent="0.3">
      <c r="A158" s="3">
        <v>153</v>
      </c>
      <c r="B158" s="51" t="s">
        <v>284</v>
      </c>
      <c r="C158" s="48"/>
      <c r="D158" s="47"/>
      <c r="E158" s="47"/>
      <c r="F158" s="47"/>
      <c r="G158" s="47"/>
      <c r="H158" s="47"/>
      <c r="I158" s="115"/>
      <c r="J158" s="30"/>
      <c r="K158" s="30"/>
      <c r="L158" s="30"/>
      <c r="M158" s="30"/>
      <c r="N158" s="49"/>
      <c r="O158" s="49"/>
      <c r="P158" s="49"/>
      <c r="Q158" s="30" t="s">
        <v>270</v>
      </c>
      <c r="R158" s="30">
        <v>1</v>
      </c>
      <c r="S158" s="49"/>
      <c r="T158" s="49"/>
    </row>
    <row r="159" spans="1:21" ht="16.5" customHeight="1" x14ac:dyDescent="0.3">
      <c r="A159" s="8">
        <v>154</v>
      </c>
      <c r="B159" s="51" t="s">
        <v>282</v>
      </c>
      <c r="C159" s="48"/>
      <c r="D159" s="47"/>
      <c r="E159" s="47"/>
      <c r="F159" s="47"/>
      <c r="G159" s="47"/>
      <c r="H159" s="47"/>
      <c r="I159" s="115"/>
      <c r="J159" s="30"/>
      <c r="K159" s="30"/>
      <c r="L159" s="30"/>
      <c r="M159" s="30"/>
      <c r="N159" s="49"/>
      <c r="O159" s="49"/>
      <c r="P159" s="49"/>
      <c r="Q159" s="30" t="s">
        <v>266</v>
      </c>
      <c r="R159" s="30">
        <v>1</v>
      </c>
      <c r="S159" s="49"/>
      <c r="T159" s="49"/>
    </row>
    <row r="160" spans="1:21" ht="16.5" customHeight="1" x14ac:dyDescent="0.3">
      <c r="A160" s="3">
        <v>155</v>
      </c>
      <c r="B160" s="51" t="s">
        <v>281</v>
      </c>
      <c r="C160" s="48"/>
      <c r="D160" s="47"/>
      <c r="E160" s="47"/>
      <c r="F160" s="47"/>
      <c r="G160" s="47"/>
      <c r="H160" s="47"/>
      <c r="I160" s="115"/>
      <c r="J160" s="30"/>
      <c r="K160" s="30"/>
      <c r="L160" s="30"/>
      <c r="M160" s="30"/>
      <c r="N160" s="49"/>
      <c r="O160" s="49"/>
      <c r="P160" s="49"/>
      <c r="Q160" s="30" t="s">
        <v>270</v>
      </c>
      <c r="R160" s="30">
        <v>1</v>
      </c>
      <c r="S160" s="49"/>
      <c r="T160" s="49"/>
    </row>
    <row r="161" spans="1:20" ht="16.5" customHeight="1" x14ac:dyDescent="0.3">
      <c r="A161" s="3">
        <v>156</v>
      </c>
      <c r="B161" s="51" t="s">
        <v>285</v>
      </c>
      <c r="C161" s="48"/>
      <c r="D161" s="47"/>
      <c r="E161" s="47"/>
      <c r="F161" s="47"/>
      <c r="G161" s="47"/>
      <c r="H161" s="47"/>
      <c r="I161" s="115"/>
      <c r="J161" s="30"/>
      <c r="K161" s="30"/>
      <c r="L161" s="30"/>
      <c r="M161" s="30"/>
      <c r="N161" s="49"/>
      <c r="O161" s="49"/>
      <c r="P161" s="49"/>
      <c r="Q161" s="30" t="s">
        <v>274</v>
      </c>
      <c r="R161" s="30">
        <v>1</v>
      </c>
      <c r="S161" s="49"/>
      <c r="T161" s="49"/>
    </row>
    <row r="162" spans="1:20" ht="16.5" customHeight="1" x14ac:dyDescent="0.3">
      <c r="A162" s="8">
        <v>157</v>
      </c>
      <c r="B162" s="51" t="s">
        <v>286</v>
      </c>
      <c r="C162" s="48"/>
      <c r="D162" s="47"/>
      <c r="E162" s="47"/>
      <c r="F162" s="47"/>
      <c r="G162" s="47"/>
      <c r="H162" s="47"/>
      <c r="I162" s="115"/>
      <c r="J162" s="30"/>
      <c r="K162" s="30"/>
      <c r="L162" s="30"/>
      <c r="M162" s="30"/>
      <c r="N162" s="49"/>
      <c r="O162" s="49"/>
      <c r="P162" s="49"/>
      <c r="Q162" s="30" t="s">
        <v>266</v>
      </c>
      <c r="R162" s="30">
        <v>1</v>
      </c>
      <c r="S162" s="49"/>
      <c r="T162" s="49"/>
    </row>
    <row r="163" spans="1:20" ht="16.5" customHeight="1" x14ac:dyDescent="0.3">
      <c r="A163" s="3">
        <v>158</v>
      </c>
      <c r="B163" s="51" t="s">
        <v>287</v>
      </c>
      <c r="C163" s="48"/>
      <c r="D163" s="47"/>
      <c r="E163" s="47"/>
      <c r="F163" s="47"/>
      <c r="G163" s="47"/>
      <c r="H163" s="47"/>
      <c r="I163" s="115"/>
      <c r="J163" s="30"/>
      <c r="K163" s="30"/>
      <c r="L163" s="30"/>
      <c r="M163" s="30"/>
      <c r="N163" s="49"/>
      <c r="O163" s="49"/>
      <c r="P163" s="49"/>
      <c r="Q163" s="30" t="s">
        <v>270</v>
      </c>
      <c r="R163" s="30">
        <v>1</v>
      </c>
      <c r="S163" s="49"/>
      <c r="T163" s="49"/>
    </row>
    <row r="164" spans="1:20" ht="16.5" customHeight="1" x14ac:dyDescent="0.3">
      <c r="A164" s="3">
        <v>159</v>
      </c>
      <c r="B164" s="51" t="s">
        <v>298</v>
      </c>
      <c r="C164" s="48"/>
      <c r="D164" s="47"/>
      <c r="E164" s="47"/>
      <c r="F164" s="47"/>
      <c r="G164" s="47"/>
      <c r="H164" s="47"/>
      <c r="I164" s="115"/>
      <c r="J164" s="30"/>
      <c r="K164" s="30"/>
      <c r="L164" s="30"/>
      <c r="M164" s="30"/>
      <c r="N164" s="49"/>
      <c r="O164" s="49"/>
      <c r="P164" s="49"/>
      <c r="Q164" s="30" t="s">
        <v>270</v>
      </c>
      <c r="R164" s="30">
        <v>1</v>
      </c>
      <c r="S164" s="49"/>
      <c r="T164" s="49"/>
    </row>
    <row r="165" spans="1:20" x14ac:dyDescent="0.3">
      <c r="A165" s="8">
        <v>160</v>
      </c>
      <c r="B165" s="138" t="s">
        <v>277</v>
      </c>
      <c r="C165" s="48"/>
      <c r="D165" s="47"/>
      <c r="E165" s="47"/>
      <c r="F165" s="47"/>
      <c r="G165" s="47"/>
      <c r="H165" s="47"/>
      <c r="I165" s="115"/>
      <c r="J165" s="30"/>
      <c r="K165" s="30"/>
      <c r="L165" s="30"/>
      <c r="M165" s="30"/>
      <c r="N165" s="49"/>
      <c r="O165" s="49"/>
      <c r="P165" s="49"/>
      <c r="Q165" s="30"/>
      <c r="R165" s="30"/>
      <c r="S165" s="49" t="s">
        <v>266</v>
      </c>
      <c r="T165" s="49">
        <v>2</v>
      </c>
    </row>
    <row r="166" spans="1:20" x14ac:dyDescent="0.3">
      <c r="A166" s="3">
        <v>161</v>
      </c>
      <c r="B166" s="138" t="s">
        <v>293</v>
      </c>
      <c r="C166" s="48"/>
      <c r="D166" s="47"/>
      <c r="E166" s="47"/>
      <c r="F166" s="47"/>
      <c r="G166" s="47"/>
      <c r="H166" s="47"/>
      <c r="I166" s="115"/>
      <c r="J166" s="30"/>
      <c r="K166" s="30"/>
      <c r="L166" s="30"/>
      <c r="M166" s="30"/>
      <c r="N166" s="49"/>
      <c r="O166" s="49"/>
      <c r="P166" s="49"/>
      <c r="Q166" s="30" t="s">
        <v>274</v>
      </c>
      <c r="R166" s="30">
        <v>1</v>
      </c>
      <c r="S166" s="49"/>
      <c r="T166" s="49"/>
    </row>
    <row r="167" spans="1:20" x14ac:dyDescent="0.3">
      <c r="A167" s="3">
        <v>162</v>
      </c>
      <c r="B167" s="138" t="s">
        <v>291</v>
      </c>
      <c r="C167" s="48"/>
      <c r="D167" s="47"/>
      <c r="E167" s="47"/>
      <c r="F167" s="47"/>
      <c r="G167" s="47"/>
      <c r="H167" s="47"/>
      <c r="I167" s="115"/>
      <c r="J167" s="30"/>
      <c r="K167" s="30"/>
      <c r="L167" s="30"/>
      <c r="M167" s="30"/>
      <c r="N167" s="49"/>
      <c r="O167" s="49"/>
      <c r="P167" s="49"/>
      <c r="Q167" s="30" t="s">
        <v>292</v>
      </c>
      <c r="R167" s="30">
        <v>1</v>
      </c>
      <c r="S167" s="49"/>
      <c r="T167" s="49"/>
    </row>
    <row r="168" spans="1:20" x14ac:dyDescent="0.3">
      <c r="A168" s="8">
        <v>163</v>
      </c>
      <c r="B168" s="138" t="s">
        <v>294</v>
      </c>
      <c r="C168" s="48"/>
      <c r="D168" s="47"/>
      <c r="E168" s="47"/>
      <c r="F168" s="47"/>
      <c r="G168" s="47"/>
      <c r="H168" s="47"/>
      <c r="I168" s="115"/>
      <c r="J168" s="30"/>
      <c r="K168" s="30"/>
      <c r="L168" s="30"/>
      <c r="M168" s="30"/>
      <c r="N168" s="49"/>
      <c r="O168" s="49"/>
      <c r="P168" s="49"/>
      <c r="Q168" s="30"/>
      <c r="R168" s="30"/>
      <c r="S168" s="49" t="s">
        <v>269</v>
      </c>
      <c r="T168" s="49">
        <v>1</v>
      </c>
    </row>
    <row r="169" spans="1:20" x14ac:dyDescent="0.3">
      <c r="A169" s="3">
        <v>164</v>
      </c>
      <c r="B169" s="138" t="s">
        <v>297</v>
      </c>
      <c r="C169" s="48"/>
      <c r="D169" s="47"/>
      <c r="E169" s="47"/>
      <c r="F169" s="47"/>
      <c r="G169" s="47"/>
      <c r="H169" s="47"/>
      <c r="I169" s="115"/>
      <c r="J169" s="30"/>
      <c r="K169" s="30"/>
      <c r="L169" s="30"/>
      <c r="M169" s="30"/>
      <c r="N169" s="49"/>
      <c r="O169" s="49"/>
      <c r="P169" s="49"/>
      <c r="Q169" s="30" t="s">
        <v>266</v>
      </c>
      <c r="R169" s="30">
        <v>1</v>
      </c>
      <c r="S169" s="49"/>
      <c r="T169" s="49"/>
    </row>
    <row r="170" spans="1:20" x14ac:dyDescent="0.3">
      <c r="A170" s="3">
        <v>165</v>
      </c>
      <c r="B170" s="138" t="s">
        <v>275</v>
      </c>
      <c r="C170" s="48"/>
      <c r="D170" s="47"/>
      <c r="E170" s="47"/>
      <c r="F170" s="47"/>
      <c r="G170" s="47"/>
      <c r="H170" s="47"/>
      <c r="I170" s="115"/>
      <c r="J170" s="30"/>
      <c r="K170" s="30"/>
      <c r="L170" s="30"/>
      <c r="M170" s="30"/>
      <c r="N170" s="49"/>
      <c r="O170" s="49"/>
      <c r="P170" s="49"/>
      <c r="Q170" s="30" t="s">
        <v>272</v>
      </c>
      <c r="R170" s="30">
        <v>1</v>
      </c>
      <c r="S170" s="49"/>
      <c r="T170" s="49"/>
    </row>
    <row r="171" spans="1:20" x14ac:dyDescent="0.3">
      <c r="A171" s="8">
        <v>166</v>
      </c>
      <c r="B171" s="37" t="s">
        <v>304</v>
      </c>
      <c r="C171" s="3"/>
      <c r="D171" s="2"/>
      <c r="E171" s="2"/>
      <c r="F171" s="2"/>
      <c r="G171" s="2"/>
      <c r="H171" s="2"/>
      <c r="I171" s="7"/>
      <c r="J171" s="30"/>
      <c r="K171" s="30"/>
      <c r="L171" s="30"/>
      <c r="M171" s="30"/>
      <c r="N171" s="30"/>
      <c r="O171" s="30"/>
      <c r="P171" s="30"/>
      <c r="Q171" s="30" t="s">
        <v>272</v>
      </c>
      <c r="R171" s="30">
        <v>1</v>
      </c>
      <c r="S171" s="30"/>
      <c r="T171" s="30"/>
    </row>
    <row r="172" spans="1:20" x14ac:dyDescent="0.3">
      <c r="A172" s="3"/>
      <c r="B172" s="153" t="s">
        <v>342</v>
      </c>
      <c r="C172" s="154"/>
      <c r="D172" s="154"/>
      <c r="E172" s="154"/>
      <c r="F172" s="133">
        <f>SUM(F5:F171)</f>
        <v>1170.0399999999997</v>
      </c>
      <c r="G172" s="123"/>
      <c r="H172" s="123"/>
      <c r="I172" s="134">
        <f t="shared" ref="I172" si="12">SUM(I5:I171)</f>
        <v>10.106641089999997</v>
      </c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</row>
    <row r="173" spans="1:20" x14ac:dyDescent="0.3">
      <c r="A173" s="3"/>
      <c r="B173" s="178" t="s">
        <v>341</v>
      </c>
      <c r="C173" s="179"/>
      <c r="D173" s="179"/>
      <c r="E173" s="179"/>
      <c r="F173" s="179"/>
      <c r="G173" s="179"/>
      <c r="H173" s="179"/>
      <c r="I173" s="180"/>
      <c r="J173" s="30"/>
      <c r="K173" s="30"/>
      <c r="L173" s="30"/>
      <c r="M173" s="30"/>
      <c r="N173" s="49"/>
      <c r="O173" s="49"/>
      <c r="P173" s="49"/>
      <c r="Q173" s="30"/>
      <c r="R173" s="30"/>
      <c r="S173" s="49"/>
      <c r="T173" s="49"/>
    </row>
    <row r="174" spans="1:20" x14ac:dyDescent="0.3">
      <c r="A174" s="3">
        <v>167</v>
      </c>
      <c r="B174" s="142" t="s">
        <v>337</v>
      </c>
      <c r="C174" s="108"/>
      <c r="D174" s="122">
        <v>76</v>
      </c>
      <c r="E174" s="122">
        <v>3.5</v>
      </c>
      <c r="F174" s="126">
        <v>21.3</v>
      </c>
      <c r="G174" s="122">
        <v>6.258</v>
      </c>
      <c r="H174" s="47">
        <v>30</v>
      </c>
      <c r="I174" s="148">
        <f>F174*G174/1000*0.7</f>
        <v>9.3306780000000006E-2</v>
      </c>
      <c r="J174" s="30"/>
      <c r="K174" s="30"/>
      <c r="L174" s="30"/>
      <c r="M174" s="94" t="s">
        <v>301</v>
      </c>
      <c r="N174" s="49"/>
      <c r="O174" s="49"/>
      <c r="P174" s="49"/>
      <c r="Q174" s="30"/>
      <c r="R174" s="30"/>
      <c r="S174" s="49"/>
      <c r="T174" s="49"/>
    </row>
    <row r="175" spans="1:20" x14ac:dyDescent="0.3">
      <c r="A175" s="3">
        <v>168</v>
      </c>
      <c r="B175" s="143" t="s">
        <v>338</v>
      </c>
      <c r="C175" s="108"/>
      <c r="D175" s="122">
        <v>133</v>
      </c>
      <c r="E175" s="122">
        <v>4.5</v>
      </c>
      <c r="F175" s="126">
        <v>161.47999999999999</v>
      </c>
      <c r="G175" s="122">
        <v>14.260999999999999</v>
      </c>
      <c r="H175" s="47">
        <v>30</v>
      </c>
      <c r="I175" s="148">
        <f t="shared" ref="I175:I196" si="13">F175*G175/1000*0.7</f>
        <v>1.612006396</v>
      </c>
      <c r="J175" s="30"/>
      <c r="K175" s="30"/>
      <c r="L175" s="30"/>
      <c r="M175" s="94" t="s">
        <v>301</v>
      </c>
      <c r="N175" s="49"/>
      <c r="O175" s="49"/>
      <c r="P175" s="49"/>
      <c r="Q175" s="30"/>
      <c r="R175" s="30"/>
      <c r="S175" s="49"/>
      <c r="T175" s="49"/>
    </row>
    <row r="176" spans="1:20" x14ac:dyDescent="0.3">
      <c r="A176" s="3">
        <v>169</v>
      </c>
      <c r="B176" s="143" t="s">
        <v>338</v>
      </c>
      <c r="C176" s="110"/>
      <c r="D176" s="122">
        <v>57</v>
      </c>
      <c r="E176" s="122">
        <v>3.5</v>
      </c>
      <c r="F176" s="126">
        <v>1</v>
      </c>
      <c r="G176" s="122">
        <v>4.62</v>
      </c>
      <c r="H176" s="47">
        <v>30</v>
      </c>
      <c r="I176" s="148">
        <f t="shared" ref="I176" si="14">F176*G176/1000*0.7</f>
        <v>3.2339999999999999E-3</v>
      </c>
      <c r="J176" s="30"/>
      <c r="K176" s="30"/>
      <c r="L176" s="30"/>
      <c r="M176" s="94"/>
      <c r="N176" s="49"/>
      <c r="O176" s="49"/>
      <c r="P176" s="49"/>
      <c r="Q176" s="30"/>
      <c r="R176" s="30"/>
      <c r="S176" s="49"/>
      <c r="T176" s="49"/>
    </row>
    <row r="177" spans="1:20" x14ac:dyDescent="0.3">
      <c r="A177" s="3">
        <v>170</v>
      </c>
      <c r="B177" s="144" t="s">
        <v>332</v>
      </c>
      <c r="C177" s="111"/>
      <c r="D177" s="127">
        <v>89</v>
      </c>
      <c r="E177" s="122">
        <v>4</v>
      </c>
      <c r="F177" s="126">
        <v>40.299999999999997</v>
      </c>
      <c r="G177" s="122">
        <v>8.39</v>
      </c>
      <c r="H177" s="47">
        <v>30</v>
      </c>
      <c r="I177" s="148">
        <f t="shared" si="13"/>
        <v>0.23668189999999997</v>
      </c>
      <c r="J177" s="30"/>
      <c r="K177" s="30"/>
      <c r="L177" s="30"/>
      <c r="M177" s="94" t="s">
        <v>301</v>
      </c>
      <c r="N177" s="49"/>
      <c r="O177" s="49"/>
      <c r="P177" s="49"/>
      <c r="Q177" s="30"/>
      <c r="R177" s="30"/>
      <c r="S177" s="49"/>
      <c r="T177" s="49"/>
    </row>
    <row r="178" spans="1:20" x14ac:dyDescent="0.3">
      <c r="A178" s="3">
        <v>171</v>
      </c>
      <c r="B178" s="144" t="s">
        <v>332</v>
      </c>
      <c r="C178" s="111"/>
      <c r="D178" s="128">
        <v>76</v>
      </c>
      <c r="E178" s="122">
        <v>3.5</v>
      </c>
      <c r="F178" s="88">
        <v>112.6</v>
      </c>
      <c r="G178" s="122">
        <v>6.258</v>
      </c>
      <c r="H178" s="47">
        <v>30</v>
      </c>
      <c r="I178" s="148">
        <f t="shared" si="13"/>
        <v>0.49325555999999998</v>
      </c>
      <c r="J178" s="30"/>
      <c r="K178" s="30"/>
      <c r="L178" s="30"/>
      <c r="M178" s="94"/>
      <c r="N178" s="49"/>
      <c r="O178" s="49"/>
      <c r="P178" s="49"/>
      <c r="Q178" s="30"/>
      <c r="R178" s="30"/>
      <c r="S178" s="49"/>
      <c r="T178" s="49"/>
    </row>
    <row r="179" spans="1:20" x14ac:dyDescent="0.3">
      <c r="A179" s="3">
        <v>172</v>
      </c>
      <c r="B179" s="144" t="s">
        <v>332</v>
      </c>
      <c r="C179" s="111"/>
      <c r="D179" s="128">
        <v>57</v>
      </c>
      <c r="E179" s="122">
        <v>3.5</v>
      </c>
      <c r="F179" s="88">
        <v>8.1</v>
      </c>
      <c r="G179" s="122">
        <v>4.62</v>
      </c>
      <c r="H179" s="47">
        <v>30</v>
      </c>
      <c r="I179" s="148">
        <f t="shared" si="13"/>
        <v>2.6195399999999997E-2</v>
      </c>
      <c r="J179" s="30"/>
      <c r="K179" s="30"/>
      <c r="L179" s="30"/>
      <c r="M179" s="94"/>
      <c r="N179" s="49"/>
      <c r="O179" s="49"/>
      <c r="P179" s="49"/>
      <c r="Q179" s="30"/>
      <c r="R179" s="30"/>
      <c r="S179" s="49"/>
      <c r="T179" s="49"/>
    </row>
    <row r="180" spans="1:20" x14ac:dyDescent="0.3">
      <c r="A180" s="3">
        <v>173</v>
      </c>
      <c r="B180" s="144" t="s">
        <v>328</v>
      </c>
      <c r="C180" s="111"/>
      <c r="D180" s="127">
        <v>133</v>
      </c>
      <c r="E180" s="122">
        <v>4.5</v>
      </c>
      <c r="F180" s="88">
        <v>25.85</v>
      </c>
      <c r="G180" s="122">
        <v>14.260999999999999</v>
      </c>
      <c r="H180" s="47">
        <v>30</v>
      </c>
      <c r="I180" s="148">
        <f t="shared" si="13"/>
        <v>0.25805279499999995</v>
      </c>
      <c r="J180" s="30"/>
      <c r="K180" s="30"/>
      <c r="L180" s="30"/>
      <c r="M180" s="94" t="s">
        <v>301</v>
      </c>
      <c r="N180" s="49"/>
      <c r="O180" s="49"/>
      <c r="P180" s="49"/>
      <c r="Q180" s="30"/>
      <c r="R180" s="30"/>
      <c r="S180" s="49"/>
      <c r="T180" s="49"/>
    </row>
    <row r="181" spans="1:20" x14ac:dyDescent="0.3">
      <c r="A181" s="3">
        <v>174</v>
      </c>
      <c r="B181" s="144" t="s">
        <v>328</v>
      </c>
      <c r="C181" s="111"/>
      <c r="D181" s="127">
        <v>108</v>
      </c>
      <c r="E181" s="122">
        <v>4</v>
      </c>
      <c r="F181" s="126">
        <v>58.7</v>
      </c>
      <c r="G181" s="122">
        <v>10.259</v>
      </c>
      <c r="H181" s="47">
        <v>30</v>
      </c>
      <c r="I181" s="148">
        <f t="shared" ref="I181" si="15">F181*G181/1000*0.7</f>
        <v>0.42154230999999998</v>
      </c>
      <c r="J181" s="30"/>
      <c r="K181" s="30"/>
      <c r="L181" s="30"/>
      <c r="M181" s="94"/>
      <c r="N181" s="49"/>
      <c r="O181" s="49"/>
      <c r="P181" s="49"/>
      <c r="Q181" s="30"/>
      <c r="R181" s="30"/>
      <c r="S181" s="49"/>
      <c r="T181" s="49"/>
    </row>
    <row r="182" spans="1:20" x14ac:dyDescent="0.3">
      <c r="A182" s="3">
        <v>175</v>
      </c>
      <c r="B182" s="144" t="s">
        <v>329</v>
      </c>
      <c r="C182" s="111"/>
      <c r="D182" s="127">
        <v>76</v>
      </c>
      <c r="E182" s="122">
        <v>3.5</v>
      </c>
      <c r="F182" s="126">
        <v>30.7</v>
      </c>
      <c r="G182" s="122">
        <v>6.258</v>
      </c>
      <c r="H182" s="47">
        <v>30</v>
      </c>
      <c r="I182" s="148">
        <f t="shared" si="13"/>
        <v>0.13448441999999999</v>
      </c>
      <c r="J182" s="30"/>
      <c r="K182" s="30"/>
      <c r="L182" s="30"/>
      <c r="M182" s="94" t="s">
        <v>301</v>
      </c>
      <c r="N182" s="49"/>
      <c r="O182" s="49"/>
      <c r="P182" s="49"/>
      <c r="Q182" s="30"/>
      <c r="R182" s="30"/>
      <c r="S182" s="49"/>
      <c r="T182" s="49"/>
    </row>
    <row r="183" spans="1:20" x14ac:dyDescent="0.3">
      <c r="A183" s="3">
        <v>176</v>
      </c>
      <c r="B183" s="144" t="s">
        <v>329</v>
      </c>
      <c r="C183" s="111"/>
      <c r="D183" s="127">
        <v>108</v>
      </c>
      <c r="E183" s="122">
        <v>4</v>
      </c>
      <c r="F183" s="126">
        <v>53.3</v>
      </c>
      <c r="G183" s="122">
        <v>10.259</v>
      </c>
      <c r="H183" s="47">
        <v>30</v>
      </c>
      <c r="I183" s="148">
        <f t="shared" ref="I183" si="16">F183*G183/1000*0.7</f>
        <v>0.38276328999999998</v>
      </c>
      <c r="J183" s="30"/>
      <c r="K183" s="30"/>
      <c r="L183" s="30"/>
      <c r="M183" s="94"/>
      <c r="N183" s="49"/>
      <c r="O183" s="49"/>
      <c r="P183" s="49"/>
      <c r="Q183" s="30"/>
      <c r="R183" s="30"/>
      <c r="S183" s="49"/>
      <c r="T183" s="49"/>
    </row>
    <row r="184" spans="1:20" x14ac:dyDescent="0.3">
      <c r="A184" s="3">
        <v>177</v>
      </c>
      <c r="B184" s="144" t="s">
        <v>330</v>
      </c>
      <c r="C184" s="111"/>
      <c r="D184" s="127">
        <v>159</v>
      </c>
      <c r="E184" s="122">
        <v>5</v>
      </c>
      <c r="F184" s="126">
        <v>5.0999999999999996</v>
      </c>
      <c r="G184" s="122">
        <v>6.258</v>
      </c>
      <c r="H184" s="47">
        <v>30</v>
      </c>
      <c r="I184" s="148">
        <f t="shared" si="13"/>
        <v>2.2341059999999996E-2</v>
      </c>
      <c r="J184" s="30"/>
      <c r="K184" s="30"/>
      <c r="L184" s="30"/>
      <c r="M184" s="94" t="s">
        <v>301</v>
      </c>
      <c r="N184" s="49"/>
      <c r="O184" s="49"/>
      <c r="P184" s="49"/>
      <c r="Q184" s="30"/>
      <c r="R184" s="30"/>
      <c r="S184" s="49"/>
      <c r="T184" s="49"/>
    </row>
    <row r="185" spans="1:20" x14ac:dyDescent="0.3">
      <c r="A185" s="3">
        <v>178</v>
      </c>
      <c r="B185" s="144" t="s">
        <v>330</v>
      </c>
      <c r="C185" s="111"/>
      <c r="D185" s="127">
        <v>133</v>
      </c>
      <c r="E185" s="122">
        <v>4.5</v>
      </c>
      <c r="F185" s="126">
        <v>21.85</v>
      </c>
      <c r="G185" s="122">
        <v>14.260999999999999</v>
      </c>
      <c r="H185" s="47">
        <v>30</v>
      </c>
      <c r="I185" s="148">
        <f t="shared" ref="I185" si="17">F185*G185/1000*0.7</f>
        <v>0.21812199499999999</v>
      </c>
      <c r="J185" s="30"/>
      <c r="K185" s="30"/>
      <c r="L185" s="30"/>
      <c r="M185" s="94"/>
      <c r="N185" s="49"/>
      <c r="O185" s="49"/>
      <c r="P185" s="49"/>
      <c r="Q185" s="30"/>
      <c r="R185" s="30"/>
      <c r="S185" s="49"/>
      <c r="T185" s="49"/>
    </row>
    <row r="186" spans="1:20" x14ac:dyDescent="0.3">
      <c r="A186" s="3">
        <v>179</v>
      </c>
      <c r="B186" s="144" t="s">
        <v>331</v>
      </c>
      <c r="C186" s="111"/>
      <c r="D186" s="127">
        <v>325</v>
      </c>
      <c r="E186" s="122">
        <v>8</v>
      </c>
      <c r="F186" s="126">
        <v>83</v>
      </c>
      <c r="G186" s="122">
        <v>62.542000000000002</v>
      </c>
      <c r="H186" s="47">
        <v>30</v>
      </c>
      <c r="I186" s="148">
        <f t="shared" si="13"/>
        <v>3.6336901999999993</v>
      </c>
      <c r="J186" s="30"/>
      <c r="K186" s="30"/>
      <c r="L186" s="30"/>
      <c r="M186" s="94" t="s">
        <v>301</v>
      </c>
      <c r="N186" s="49"/>
      <c r="O186" s="49"/>
      <c r="P186" s="49"/>
      <c r="Q186" s="30"/>
      <c r="R186" s="30"/>
      <c r="S186" s="49"/>
      <c r="T186" s="49"/>
    </row>
    <row r="187" spans="1:20" x14ac:dyDescent="0.3">
      <c r="A187" s="3">
        <v>180</v>
      </c>
      <c r="B187" s="144" t="s">
        <v>333</v>
      </c>
      <c r="C187" s="111"/>
      <c r="D187" s="127">
        <v>108</v>
      </c>
      <c r="E187" s="122">
        <v>4</v>
      </c>
      <c r="F187" s="126">
        <v>221.88</v>
      </c>
      <c r="G187" s="122">
        <v>10.259</v>
      </c>
      <c r="H187" s="47">
        <v>30</v>
      </c>
      <c r="I187" s="148">
        <f t="shared" ref="I187" si="18">F187*G187/1000*0.7</f>
        <v>1.5933868439999999</v>
      </c>
      <c r="J187" s="30"/>
      <c r="K187" s="30"/>
      <c r="L187" s="30"/>
      <c r="M187" s="94" t="s">
        <v>301</v>
      </c>
      <c r="N187" s="49"/>
      <c r="O187" s="49"/>
      <c r="P187" s="49"/>
      <c r="Q187" s="30"/>
      <c r="R187" s="30"/>
      <c r="S187" s="49"/>
      <c r="T187" s="49"/>
    </row>
    <row r="188" spans="1:20" x14ac:dyDescent="0.3">
      <c r="A188" s="3">
        <v>181</v>
      </c>
      <c r="B188" s="144" t="s">
        <v>333</v>
      </c>
      <c r="C188" s="111"/>
      <c r="D188" s="127">
        <v>76</v>
      </c>
      <c r="E188" s="122">
        <v>3.5</v>
      </c>
      <c r="F188" s="126">
        <v>95.95</v>
      </c>
      <c r="G188" s="122">
        <v>6.258</v>
      </c>
      <c r="H188" s="47">
        <v>30</v>
      </c>
      <c r="I188" s="148">
        <f t="shared" si="13"/>
        <v>0.42031857</v>
      </c>
      <c r="J188" s="30"/>
      <c r="K188" s="30"/>
      <c r="L188" s="30"/>
      <c r="M188" s="94" t="s">
        <v>301</v>
      </c>
      <c r="N188" s="49"/>
      <c r="O188" s="49"/>
      <c r="P188" s="49"/>
      <c r="Q188" s="30"/>
      <c r="R188" s="30"/>
      <c r="S188" s="49"/>
      <c r="T188" s="49"/>
    </row>
    <row r="189" spans="1:20" x14ac:dyDescent="0.3">
      <c r="A189" s="3">
        <v>182</v>
      </c>
      <c r="B189" s="144" t="s">
        <v>333</v>
      </c>
      <c r="C189" s="111"/>
      <c r="D189" s="127">
        <v>57</v>
      </c>
      <c r="E189" s="122">
        <v>3.5</v>
      </c>
      <c r="F189" s="126">
        <v>1.4</v>
      </c>
      <c r="G189" s="122">
        <v>4.62</v>
      </c>
      <c r="H189" s="47">
        <v>30</v>
      </c>
      <c r="I189" s="148">
        <f t="shared" si="13"/>
        <v>4.5275999999999997E-3</v>
      </c>
      <c r="J189" s="30"/>
      <c r="K189" s="30"/>
      <c r="L189" s="30"/>
      <c r="M189" s="94" t="s">
        <v>301</v>
      </c>
      <c r="N189" s="49"/>
      <c r="O189" s="49"/>
      <c r="P189" s="49"/>
      <c r="Q189" s="30"/>
      <c r="R189" s="30"/>
      <c r="S189" s="49"/>
      <c r="T189" s="49"/>
    </row>
    <row r="190" spans="1:20" x14ac:dyDescent="0.3">
      <c r="A190" s="3">
        <v>183</v>
      </c>
      <c r="B190" s="144" t="s">
        <v>333</v>
      </c>
      <c r="C190" s="111"/>
      <c r="D190" s="127">
        <v>89</v>
      </c>
      <c r="E190" s="122">
        <v>4</v>
      </c>
      <c r="F190" s="126">
        <v>27.39</v>
      </c>
      <c r="G190" s="122">
        <v>8.39</v>
      </c>
      <c r="H190" s="47">
        <v>30</v>
      </c>
      <c r="I190" s="148">
        <f t="shared" si="13"/>
        <v>0.16086147000000001</v>
      </c>
      <c r="J190" s="30"/>
      <c r="K190" s="30"/>
      <c r="L190" s="30"/>
      <c r="M190" s="94" t="s">
        <v>301</v>
      </c>
      <c r="N190" s="49"/>
      <c r="O190" s="49"/>
      <c r="P190" s="49"/>
      <c r="Q190" s="30"/>
      <c r="R190" s="30"/>
      <c r="S190" s="49"/>
      <c r="T190" s="49"/>
    </row>
    <row r="191" spans="1:20" x14ac:dyDescent="0.3">
      <c r="A191" s="3">
        <v>184</v>
      </c>
      <c r="B191" s="144" t="s">
        <v>339</v>
      </c>
      <c r="C191" s="111"/>
      <c r="D191" s="127">
        <v>273</v>
      </c>
      <c r="E191" s="122">
        <v>7</v>
      </c>
      <c r="F191" s="126">
        <v>58.5</v>
      </c>
      <c r="G191" s="122">
        <v>45.92</v>
      </c>
      <c r="H191" s="47">
        <v>30</v>
      </c>
      <c r="I191" s="148">
        <f t="shared" si="13"/>
        <v>1.8804240000000001</v>
      </c>
      <c r="J191" s="30"/>
      <c r="K191" s="30"/>
      <c r="L191" s="30"/>
      <c r="M191" s="94" t="s">
        <v>301</v>
      </c>
      <c r="N191" s="49"/>
      <c r="O191" s="49"/>
      <c r="P191" s="49"/>
      <c r="Q191" s="30"/>
      <c r="R191" s="30"/>
      <c r="S191" s="49"/>
      <c r="T191" s="49"/>
    </row>
    <row r="192" spans="1:20" x14ac:dyDescent="0.3">
      <c r="A192" s="3">
        <v>185</v>
      </c>
      <c r="B192" s="37" t="s">
        <v>326</v>
      </c>
      <c r="C192" s="108"/>
      <c r="D192" s="146">
        <v>219</v>
      </c>
      <c r="E192" s="122">
        <v>6</v>
      </c>
      <c r="F192" s="122">
        <v>149</v>
      </c>
      <c r="G192" s="122">
        <v>31.52</v>
      </c>
      <c r="H192" s="47">
        <v>30</v>
      </c>
      <c r="I192" s="148">
        <f t="shared" si="13"/>
        <v>3.2875359999999993</v>
      </c>
      <c r="J192" s="30"/>
      <c r="K192" s="30"/>
      <c r="L192" s="30"/>
      <c r="M192" s="94" t="s">
        <v>301</v>
      </c>
      <c r="N192" s="49"/>
      <c r="O192" s="49"/>
      <c r="P192" s="49"/>
      <c r="Q192" s="30"/>
      <c r="R192" s="30"/>
      <c r="S192" s="49"/>
      <c r="T192" s="49"/>
    </row>
    <row r="193" spans="1:22" x14ac:dyDescent="0.3">
      <c r="A193" s="3">
        <v>186</v>
      </c>
      <c r="B193" s="37" t="s">
        <v>327</v>
      </c>
      <c r="C193" s="108"/>
      <c r="D193" s="127">
        <v>108</v>
      </c>
      <c r="E193" s="122">
        <v>4</v>
      </c>
      <c r="F193" s="122">
        <v>268</v>
      </c>
      <c r="G193" s="122">
        <v>10.259</v>
      </c>
      <c r="H193" s="47">
        <v>30</v>
      </c>
      <c r="I193" s="148">
        <f t="shared" si="13"/>
        <v>1.9245884000000002</v>
      </c>
      <c r="J193" s="30"/>
      <c r="K193" s="30"/>
      <c r="L193" s="30"/>
      <c r="M193" s="94" t="s">
        <v>301</v>
      </c>
      <c r="N193" s="49"/>
      <c r="O193" s="49"/>
      <c r="P193" s="49"/>
      <c r="Q193" s="30"/>
      <c r="R193" s="30"/>
      <c r="S193" s="49"/>
      <c r="T193" s="49"/>
    </row>
    <row r="194" spans="1:22" x14ac:dyDescent="0.3">
      <c r="A194" s="3">
        <v>187</v>
      </c>
      <c r="B194" s="37" t="s">
        <v>334</v>
      </c>
      <c r="C194" s="108"/>
      <c r="D194" s="127">
        <v>89</v>
      </c>
      <c r="E194" s="122">
        <v>4</v>
      </c>
      <c r="F194" s="122">
        <v>137</v>
      </c>
      <c r="G194" s="122">
        <v>8.39</v>
      </c>
      <c r="H194" s="47">
        <v>30</v>
      </c>
      <c r="I194" s="148">
        <f t="shared" si="13"/>
        <v>0.80460100000000012</v>
      </c>
      <c r="J194" s="30"/>
      <c r="K194" s="30"/>
      <c r="L194" s="30"/>
      <c r="M194" s="94" t="s">
        <v>301</v>
      </c>
      <c r="N194" s="49"/>
      <c r="O194" s="49"/>
      <c r="P194" s="49"/>
      <c r="Q194" s="30"/>
      <c r="R194" s="30"/>
      <c r="S194" s="49"/>
      <c r="T194" s="49"/>
    </row>
    <row r="195" spans="1:22" x14ac:dyDescent="0.3">
      <c r="A195" s="3">
        <v>188</v>
      </c>
      <c r="B195" s="37" t="s">
        <v>335</v>
      </c>
      <c r="C195" s="109"/>
      <c r="D195" s="127">
        <v>108</v>
      </c>
      <c r="E195" s="122">
        <v>4</v>
      </c>
      <c r="F195" s="122">
        <v>146</v>
      </c>
      <c r="G195" s="122">
        <v>10.259</v>
      </c>
      <c r="H195" s="47">
        <v>30</v>
      </c>
      <c r="I195" s="148">
        <f t="shared" si="13"/>
        <v>1.0484697999999999</v>
      </c>
      <c r="J195" s="30"/>
      <c r="K195" s="30"/>
      <c r="L195" s="30"/>
      <c r="M195" s="94" t="s">
        <v>301</v>
      </c>
      <c r="N195" s="49"/>
      <c r="O195" s="49"/>
      <c r="P195" s="49"/>
      <c r="Q195" s="30"/>
      <c r="R195" s="30"/>
      <c r="S195" s="49"/>
      <c r="T195" s="49"/>
    </row>
    <row r="196" spans="1:22" x14ac:dyDescent="0.3">
      <c r="A196" s="3">
        <v>189</v>
      </c>
      <c r="B196" s="37" t="s">
        <v>336</v>
      </c>
      <c r="C196" s="109"/>
      <c r="D196" s="127">
        <v>76</v>
      </c>
      <c r="E196" s="122">
        <v>3.5</v>
      </c>
      <c r="F196" s="122">
        <v>76</v>
      </c>
      <c r="G196" s="122">
        <v>6.258</v>
      </c>
      <c r="H196" s="47">
        <v>30</v>
      </c>
      <c r="I196" s="148">
        <f t="shared" si="13"/>
        <v>0.33292559999999999</v>
      </c>
      <c r="J196" s="30"/>
      <c r="K196" s="30"/>
      <c r="L196" s="30"/>
      <c r="M196" s="94" t="s">
        <v>301</v>
      </c>
      <c r="N196" s="49"/>
      <c r="O196" s="49"/>
      <c r="P196" s="49"/>
      <c r="Q196" s="30"/>
      <c r="R196" s="30"/>
      <c r="S196" s="49"/>
      <c r="T196" s="49"/>
    </row>
    <row r="197" spans="1:22" x14ac:dyDescent="0.3">
      <c r="A197" s="3">
        <v>190</v>
      </c>
      <c r="B197" s="56" t="s">
        <v>130</v>
      </c>
      <c r="C197" s="3" t="s">
        <v>242</v>
      </c>
      <c r="D197" s="9">
        <v>426</v>
      </c>
      <c r="E197" s="9">
        <v>8</v>
      </c>
      <c r="F197" s="9">
        <v>253.3</v>
      </c>
      <c r="G197" s="9">
        <v>82.46</v>
      </c>
      <c r="H197" s="2">
        <v>30</v>
      </c>
      <c r="I197" s="149">
        <f t="shared" ref="I197:I213" si="19">F197*G197/1000*0.7</f>
        <v>14.620982599999998</v>
      </c>
      <c r="J197" s="30"/>
      <c r="K197" s="46"/>
      <c r="L197" s="30"/>
      <c r="M197" t="s">
        <v>264</v>
      </c>
      <c r="O197" s="30">
        <f t="shared" ref="O197:O213" si="20">P197</f>
        <v>0</v>
      </c>
      <c r="P197" s="30"/>
      <c r="Q197" s="30"/>
      <c r="R197" s="30"/>
      <c r="S197" s="30"/>
      <c r="T197" s="30"/>
      <c r="U197">
        <f t="shared" ref="U197:U213" si="21">F197-O197</f>
        <v>253.3</v>
      </c>
      <c r="V197">
        <v>253.3</v>
      </c>
    </row>
    <row r="198" spans="1:22" x14ac:dyDescent="0.3">
      <c r="A198" s="3">
        <v>191</v>
      </c>
      <c r="B198" s="56" t="s">
        <v>131</v>
      </c>
      <c r="C198" s="3" t="s">
        <v>243</v>
      </c>
      <c r="D198" s="9">
        <v>273</v>
      </c>
      <c r="E198" s="9">
        <v>6</v>
      </c>
      <c r="F198" s="9">
        <v>102.47</v>
      </c>
      <c r="G198" s="9">
        <v>39.5</v>
      </c>
      <c r="H198" s="2">
        <v>30</v>
      </c>
      <c r="I198" s="149">
        <f t="shared" si="19"/>
        <v>2.8332954999999997</v>
      </c>
      <c r="J198" s="30"/>
      <c r="K198" s="46"/>
      <c r="L198" s="30"/>
      <c r="M198" t="s">
        <v>264</v>
      </c>
      <c r="O198" s="30">
        <f t="shared" si="20"/>
        <v>0</v>
      </c>
      <c r="P198" s="30"/>
      <c r="Q198" s="30"/>
      <c r="R198" s="30"/>
      <c r="S198" s="30"/>
      <c r="T198" s="30"/>
      <c r="U198">
        <f t="shared" si="21"/>
        <v>102.47</v>
      </c>
    </row>
    <row r="199" spans="1:22" x14ac:dyDescent="0.3">
      <c r="A199" s="3">
        <v>192</v>
      </c>
      <c r="B199" s="56" t="s">
        <v>131</v>
      </c>
      <c r="C199" s="3" t="s">
        <v>243</v>
      </c>
      <c r="D199" s="9">
        <v>108</v>
      </c>
      <c r="E199" s="9">
        <v>4</v>
      </c>
      <c r="F199" s="9">
        <v>6</v>
      </c>
      <c r="G199" s="8">
        <v>10.26</v>
      </c>
      <c r="H199" s="2">
        <v>30</v>
      </c>
      <c r="I199" s="149">
        <f t="shared" si="19"/>
        <v>4.3091999999999998E-2</v>
      </c>
      <c r="J199" s="30"/>
      <c r="K199" s="46"/>
      <c r="L199" s="30"/>
      <c r="M199" t="s">
        <v>264</v>
      </c>
      <c r="O199" s="30">
        <f t="shared" si="20"/>
        <v>0</v>
      </c>
      <c r="P199" s="30"/>
      <c r="Q199" s="30"/>
      <c r="R199" s="30"/>
      <c r="S199" s="30"/>
      <c r="T199" s="30"/>
      <c r="U199">
        <f t="shared" si="21"/>
        <v>6</v>
      </c>
    </row>
    <row r="200" spans="1:22" x14ac:dyDescent="0.3">
      <c r="A200" s="3">
        <v>193</v>
      </c>
      <c r="B200" s="56" t="s">
        <v>132</v>
      </c>
      <c r="C200" s="3" t="s">
        <v>244</v>
      </c>
      <c r="D200" s="9">
        <v>108</v>
      </c>
      <c r="E200" s="9">
        <v>4</v>
      </c>
      <c r="F200" s="9">
        <v>236.32</v>
      </c>
      <c r="G200" s="8">
        <v>10.26</v>
      </c>
      <c r="H200" s="2">
        <v>30</v>
      </c>
      <c r="I200" s="149">
        <f t="shared" si="19"/>
        <v>1.6972502399999998</v>
      </c>
      <c r="J200" s="30"/>
      <c r="K200" s="46"/>
      <c r="L200" s="30"/>
      <c r="M200" t="s">
        <v>264</v>
      </c>
      <c r="O200" s="30">
        <f t="shared" si="20"/>
        <v>0</v>
      </c>
      <c r="P200" s="30"/>
      <c r="Q200" s="30"/>
      <c r="R200" s="30"/>
      <c r="S200" s="30"/>
      <c r="T200" s="30"/>
      <c r="U200">
        <f t="shared" si="21"/>
        <v>236.32</v>
      </c>
    </row>
    <row r="201" spans="1:22" x14ac:dyDescent="0.3">
      <c r="A201" s="3">
        <v>194</v>
      </c>
      <c r="B201" s="56" t="s">
        <v>133</v>
      </c>
      <c r="C201" s="3" t="s">
        <v>169</v>
      </c>
      <c r="D201" s="9">
        <v>159</v>
      </c>
      <c r="E201" s="9">
        <v>4</v>
      </c>
      <c r="F201" s="9">
        <v>60</v>
      </c>
      <c r="G201" s="9">
        <v>12.72</v>
      </c>
      <c r="H201" s="2">
        <v>30</v>
      </c>
      <c r="I201" s="149">
        <f t="shared" si="19"/>
        <v>0.53424000000000005</v>
      </c>
      <c r="J201" s="181">
        <v>163.18</v>
      </c>
      <c r="K201" s="59"/>
      <c r="L201" s="89"/>
      <c r="M201" t="s">
        <v>264</v>
      </c>
      <c r="O201" s="30">
        <f t="shared" si="20"/>
        <v>0</v>
      </c>
      <c r="P201" s="30"/>
      <c r="Q201" s="30"/>
      <c r="R201" s="30"/>
      <c r="S201" s="30"/>
      <c r="T201" s="30"/>
      <c r="U201">
        <f t="shared" si="21"/>
        <v>60</v>
      </c>
    </row>
    <row r="202" spans="1:22" x14ac:dyDescent="0.3">
      <c r="A202" s="3">
        <v>195</v>
      </c>
      <c r="B202" s="56" t="s">
        <v>133</v>
      </c>
      <c r="C202" s="3" t="s">
        <v>169</v>
      </c>
      <c r="D202" s="9">
        <v>159</v>
      </c>
      <c r="E202" s="9">
        <v>5</v>
      </c>
      <c r="F202" s="9">
        <v>94.9</v>
      </c>
      <c r="G202" s="9">
        <v>18.989999999999998</v>
      </c>
      <c r="H202" s="2">
        <v>30</v>
      </c>
      <c r="I202" s="149">
        <f t="shared" si="19"/>
        <v>1.2615057000000001</v>
      </c>
      <c r="J202" s="182"/>
      <c r="K202" s="59"/>
      <c r="L202" s="89"/>
      <c r="M202" t="s">
        <v>264</v>
      </c>
      <c r="O202" s="30">
        <f t="shared" si="20"/>
        <v>0</v>
      </c>
      <c r="P202" s="30"/>
      <c r="Q202" s="30"/>
      <c r="R202" s="30"/>
      <c r="S202" s="30"/>
      <c r="T202" s="30"/>
      <c r="U202">
        <f t="shared" si="21"/>
        <v>94.9</v>
      </c>
    </row>
    <row r="203" spans="1:22" ht="19.5" customHeight="1" x14ac:dyDescent="0.3">
      <c r="A203" s="3">
        <v>196</v>
      </c>
      <c r="B203" s="56" t="s">
        <v>134</v>
      </c>
      <c r="C203" s="3" t="s">
        <v>245</v>
      </c>
      <c r="D203" s="9">
        <v>219</v>
      </c>
      <c r="E203" s="9">
        <v>6</v>
      </c>
      <c r="F203" s="9">
        <v>129.9</v>
      </c>
      <c r="G203" s="9">
        <v>31.52</v>
      </c>
      <c r="H203" s="2">
        <v>30</v>
      </c>
      <c r="I203" s="149">
        <f t="shared" si="19"/>
        <v>2.8661136000000003</v>
      </c>
      <c r="J203" s="35">
        <v>111.61</v>
      </c>
      <c r="K203" s="58"/>
      <c r="L203" s="35"/>
      <c r="M203" t="s">
        <v>264</v>
      </c>
      <c r="O203" s="30">
        <f t="shared" si="20"/>
        <v>0</v>
      </c>
      <c r="P203" s="30"/>
      <c r="Q203" s="30"/>
      <c r="R203" s="30"/>
      <c r="S203" s="30"/>
      <c r="T203" s="30"/>
      <c r="U203">
        <f t="shared" si="21"/>
        <v>129.9</v>
      </c>
    </row>
    <row r="204" spans="1:22" x14ac:dyDescent="0.3">
      <c r="A204" s="3">
        <v>197</v>
      </c>
      <c r="B204" s="56" t="s">
        <v>135</v>
      </c>
      <c r="C204" s="3" t="s">
        <v>181</v>
      </c>
      <c r="D204" s="9">
        <v>325</v>
      </c>
      <c r="E204" s="9">
        <v>8</v>
      </c>
      <c r="F204" s="9">
        <v>152</v>
      </c>
      <c r="G204" s="9">
        <v>47.2</v>
      </c>
      <c r="H204" s="2">
        <v>30</v>
      </c>
      <c r="I204" s="149">
        <f t="shared" si="19"/>
        <v>5.0220799999999999</v>
      </c>
      <c r="J204" s="35">
        <v>150</v>
      </c>
      <c r="K204" s="58"/>
      <c r="L204" s="35"/>
      <c r="M204" t="s">
        <v>264</v>
      </c>
      <c r="O204" s="30">
        <f t="shared" si="20"/>
        <v>0</v>
      </c>
      <c r="P204" s="30"/>
      <c r="Q204" s="30"/>
      <c r="R204" s="30"/>
      <c r="S204" s="30"/>
      <c r="T204" s="30"/>
      <c r="U204">
        <f t="shared" si="21"/>
        <v>152</v>
      </c>
    </row>
    <row r="205" spans="1:22" ht="33" customHeight="1" x14ac:dyDescent="0.3">
      <c r="A205" s="3">
        <v>198</v>
      </c>
      <c r="B205" s="56" t="s">
        <v>135</v>
      </c>
      <c r="C205" s="3" t="s">
        <v>246</v>
      </c>
      <c r="D205" s="9">
        <v>273</v>
      </c>
      <c r="E205" s="9">
        <v>6</v>
      </c>
      <c r="F205" s="9">
        <v>24</v>
      </c>
      <c r="G205" s="9">
        <v>39.5</v>
      </c>
      <c r="H205" s="2">
        <v>30</v>
      </c>
      <c r="I205" s="149">
        <f t="shared" si="19"/>
        <v>0.66359999999999997</v>
      </c>
      <c r="J205" s="35">
        <v>32</v>
      </c>
      <c r="K205" s="58"/>
      <c r="L205" s="35"/>
      <c r="M205" t="s">
        <v>264</v>
      </c>
      <c r="O205" s="30">
        <f t="shared" si="20"/>
        <v>0</v>
      </c>
      <c r="P205" s="30"/>
      <c r="Q205" s="30"/>
      <c r="R205" s="30"/>
      <c r="S205" s="30"/>
      <c r="T205" s="30"/>
      <c r="U205">
        <f t="shared" si="21"/>
        <v>24</v>
      </c>
    </row>
    <row r="206" spans="1:22" ht="33" customHeight="1" x14ac:dyDescent="0.3">
      <c r="A206" s="3">
        <v>199</v>
      </c>
      <c r="B206" s="37" t="s">
        <v>136</v>
      </c>
      <c r="C206" s="3"/>
      <c r="D206" s="9">
        <v>76</v>
      </c>
      <c r="E206" s="9">
        <v>3.5</v>
      </c>
      <c r="F206" s="121">
        <v>37</v>
      </c>
      <c r="G206" s="9">
        <v>6.258</v>
      </c>
      <c r="H206" s="2">
        <v>30</v>
      </c>
      <c r="I206" s="149">
        <f t="shared" si="19"/>
        <v>0.16208219999999998</v>
      </c>
      <c r="J206" s="35"/>
      <c r="K206" s="58"/>
      <c r="L206" s="35"/>
      <c r="M206" t="s">
        <v>264</v>
      </c>
      <c r="O206" s="30">
        <f t="shared" si="20"/>
        <v>37</v>
      </c>
      <c r="P206" s="30">
        <v>37</v>
      </c>
      <c r="Q206" s="30" t="s">
        <v>266</v>
      </c>
      <c r="R206" s="30">
        <v>2</v>
      </c>
      <c r="S206" s="30"/>
      <c r="T206" s="30"/>
      <c r="U206">
        <f t="shared" si="21"/>
        <v>0</v>
      </c>
    </row>
    <row r="207" spans="1:22" ht="33" customHeight="1" x14ac:dyDescent="0.3">
      <c r="A207" s="3">
        <v>200</v>
      </c>
      <c r="B207" s="37" t="s">
        <v>136</v>
      </c>
      <c r="C207" s="15" t="s">
        <v>247</v>
      </c>
      <c r="D207" s="9">
        <v>273</v>
      </c>
      <c r="E207" s="9">
        <v>6</v>
      </c>
      <c r="F207" s="121">
        <v>228</v>
      </c>
      <c r="G207" s="9">
        <v>39.5</v>
      </c>
      <c r="H207" s="2">
        <v>30</v>
      </c>
      <c r="I207" s="149">
        <f t="shared" si="19"/>
        <v>6.3041999999999998</v>
      </c>
      <c r="J207" s="35">
        <v>228</v>
      </c>
      <c r="K207" s="58"/>
      <c r="L207" s="35"/>
      <c r="M207" t="s">
        <v>264</v>
      </c>
      <c r="O207" s="30">
        <f t="shared" si="20"/>
        <v>228</v>
      </c>
      <c r="P207" s="30">
        <v>228</v>
      </c>
      <c r="Q207" s="30" t="s">
        <v>296</v>
      </c>
      <c r="R207" s="30">
        <v>2</v>
      </c>
      <c r="S207" s="30"/>
      <c r="T207" s="30"/>
      <c r="U207">
        <f t="shared" si="21"/>
        <v>0</v>
      </c>
    </row>
    <row r="208" spans="1:22" ht="23.25" customHeight="1" x14ac:dyDescent="0.3">
      <c r="A208" s="3">
        <v>201</v>
      </c>
      <c r="B208" s="56" t="s">
        <v>137</v>
      </c>
      <c r="C208" s="15" t="s">
        <v>248</v>
      </c>
      <c r="D208" s="9">
        <v>76</v>
      </c>
      <c r="E208" s="9">
        <v>4</v>
      </c>
      <c r="F208" s="121">
        <v>50</v>
      </c>
      <c r="G208" s="9">
        <v>7.1</v>
      </c>
      <c r="H208" s="2">
        <v>30</v>
      </c>
      <c r="I208" s="149">
        <f t="shared" si="19"/>
        <v>0.24849999999999997</v>
      </c>
      <c r="J208" s="181">
        <v>89</v>
      </c>
      <c r="K208" s="59"/>
      <c r="L208" s="89"/>
      <c r="M208" t="s">
        <v>264</v>
      </c>
      <c r="O208" s="30">
        <f t="shared" si="20"/>
        <v>0</v>
      </c>
      <c r="P208" s="30"/>
      <c r="Q208" s="30"/>
      <c r="R208" s="30"/>
      <c r="S208" s="30"/>
      <c r="T208" s="30"/>
      <c r="U208">
        <f t="shared" si="21"/>
        <v>50</v>
      </c>
    </row>
    <row r="209" spans="1:25" ht="31.5" customHeight="1" x14ac:dyDescent="0.3">
      <c r="A209" s="3">
        <v>202</v>
      </c>
      <c r="B209" s="37" t="s">
        <v>137</v>
      </c>
      <c r="C209" s="15" t="s">
        <v>248</v>
      </c>
      <c r="D209" s="9">
        <v>89</v>
      </c>
      <c r="E209" s="9">
        <v>4</v>
      </c>
      <c r="F209" s="121">
        <v>60</v>
      </c>
      <c r="G209" s="9">
        <v>8.39</v>
      </c>
      <c r="H209" s="2">
        <v>30</v>
      </c>
      <c r="I209" s="149">
        <f t="shared" si="19"/>
        <v>0.35238000000000003</v>
      </c>
      <c r="J209" s="182"/>
      <c r="K209" s="59"/>
      <c r="L209" s="89"/>
      <c r="M209" t="s">
        <v>264</v>
      </c>
      <c r="O209" s="30">
        <f t="shared" si="20"/>
        <v>110</v>
      </c>
      <c r="P209" s="30">
        <v>110</v>
      </c>
      <c r="Q209" s="30"/>
      <c r="R209" s="30"/>
      <c r="S209" s="30"/>
      <c r="T209" s="30"/>
      <c r="U209">
        <f t="shared" si="21"/>
        <v>-50</v>
      </c>
    </row>
    <row r="210" spans="1:25" ht="34.5" customHeight="1" x14ac:dyDescent="0.3">
      <c r="A210" s="3">
        <v>203</v>
      </c>
      <c r="B210" s="147" t="s">
        <v>138</v>
      </c>
      <c r="C210" s="150" t="s">
        <v>250</v>
      </c>
      <c r="D210" s="9">
        <v>426</v>
      </c>
      <c r="E210" s="9">
        <v>8</v>
      </c>
      <c r="F210" s="9">
        <v>310</v>
      </c>
      <c r="G210" s="9">
        <v>82.46</v>
      </c>
      <c r="H210" s="2">
        <v>30</v>
      </c>
      <c r="I210" s="149">
        <f t="shared" si="19"/>
        <v>17.893819999999998</v>
      </c>
      <c r="J210" s="30"/>
      <c r="K210" s="46"/>
      <c r="L210" s="30"/>
      <c r="M210" t="s">
        <v>264</v>
      </c>
      <c r="N210" t="s">
        <v>303</v>
      </c>
      <c r="O210" s="30">
        <f t="shared" si="20"/>
        <v>300</v>
      </c>
      <c r="P210" s="30">
        <v>300</v>
      </c>
      <c r="Q210" s="30"/>
      <c r="R210" s="30"/>
      <c r="S210" s="30"/>
      <c r="T210" s="30"/>
      <c r="U210">
        <f t="shared" si="21"/>
        <v>10</v>
      </c>
      <c r="V210" s="6" t="s">
        <v>358</v>
      </c>
      <c r="W210" s="6"/>
      <c r="X210" s="6"/>
      <c r="Y210" s="6"/>
    </row>
    <row r="211" spans="1:25" ht="20.25" customHeight="1" x14ac:dyDescent="0.3">
      <c r="A211" s="3">
        <v>204</v>
      </c>
      <c r="B211" s="37" t="s">
        <v>138</v>
      </c>
      <c r="C211" s="15" t="s">
        <v>249</v>
      </c>
      <c r="D211" s="9">
        <v>159</v>
      </c>
      <c r="E211" s="9">
        <v>5</v>
      </c>
      <c r="F211" s="9">
        <v>95.95</v>
      </c>
      <c r="G211" s="9">
        <v>18.989999999999998</v>
      </c>
      <c r="H211" s="2">
        <v>30</v>
      </c>
      <c r="I211" s="149">
        <f t="shared" si="19"/>
        <v>1.2754633499999999</v>
      </c>
      <c r="J211" s="35">
        <v>96</v>
      </c>
      <c r="K211" s="58"/>
      <c r="L211" s="30"/>
      <c r="M211" t="s">
        <v>264</v>
      </c>
      <c r="O211" s="30">
        <f t="shared" si="20"/>
        <v>96</v>
      </c>
      <c r="P211" s="30">
        <v>96</v>
      </c>
      <c r="Q211" s="30" t="s">
        <v>272</v>
      </c>
      <c r="R211" s="30">
        <v>8</v>
      </c>
      <c r="S211" s="30"/>
      <c r="T211" s="30"/>
      <c r="U211">
        <f t="shared" si="21"/>
        <v>-4.9999999999997158E-2</v>
      </c>
    </row>
    <row r="212" spans="1:25" x14ac:dyDescent="0.3">
      <c r="A212" s="3">
        <v>205</v>
      </c>
      <c r="B212" s="37" t="s">
        <v>139</v>
      </c>
      <c r="C212" s="3" t="s">
        <v>251</v>
      </c>
      <c r="D212" s="9">
        <v>57</v>
      </c>
      <c r="E212" s="9">
        <v>3.5</v>
      </c>
      <c r="F212" s="9">
        <v>106</v>
      </c>
      <c r="G212" s="9">
        <v>4.62</v>
      </c>
      <c r="H212" s="2">
        <v>30</v>
      </c>
      <c r="I212" s="149">
        <f t="shared" si="19"/>
        <v>0.342804</v>
      </c>
      <c r="J212" s="35">
        <v>106</v>
      </c>
      <c r="K212" s="58"/>
      <c r="L212" s="30"/>
      <c r="M212" t="s">
        <v>264</v>
      </c>
      <c r="O212" s="30">
        <f t="shared" si="20"/>
        <v>106</v>
      </c>
      <c r="P212" s="30">
        <v>106</v>
      </c>
      <c r="Q212" s="30"/>
      <c r="R212" s="30"/>
      <c r="S212" s="30"/>
      <c r="T212" s="30"/>
      <c r="U212">
        <f t="shared" si="21"/>
        <v>0</v>
      </c>
    </row>
    <row r="213" spans="1:25" x14ac:dyDescent="0.3">
      <c r="A213" s="3">
        <v>206</v>
      </c>
      <c r="B213" s="145" t="s">
        <v>325</v>
      </c>
      <c r="C213" s="3"/>
      <c r="D213" s="9">
        <v>273</v>
      </c>
      <c r="E213" s="9">
        <v>6</v>
      </c>
      <c r="F213" s="9">
        <v>220</v>
      </c>
      <c r="G213" s="9">
        <v>39.5</v>
      </c>
      <c r="H213" s="2">
        <v>30</v>
      </c>
      <c r="I213" s="149">
        <f t="shared" si="19"/>
        <v>6.0829999999999993</v>
      </c>
      <c r="J213" s="49"/>
      <c r="K213" s="46"/>
      <c r="L213" s="30"/>
      <c r="M213" t="s">
        <v>264</v>
      </c>
      <c r="O213" s="30">
        <f t="shared" si="20"/>
        <v>0</v>
      </c>
      <c r="P213" s="30"/>
      <c r="Q213" s="30"/>
      <c r="R213" s="30"/>
      <c r="S213" s="30"/>
      <c r="T213" s="30"/>
      <c r="U213">
        <f t="shared" si="21"/>
        <v>220</v>
      </c>
    </row>
    <row r="214" spans="1:25" x14ac:dyDescent="0.3">
      <c r="A214" s="3">
        <v>207</v>
      </c>
      <c r="B214" s="37" t="s">
        <v>136</v>
      </c>
      <c r="C214" s="48"/>
      <c r="D214" s="122"/>
      <c r="E214" s="122"/>
      <c r="F214" s="122"/>
      <c r="G214" s="122"/>
      <c r="H214" s="47"/>
      <c r="I214" s="148"/>
      <c r="J214" s="30"/>
      <c r="K214" s="30"/>
      <c r="L214" s="30"/>
      <c r="M214" s="30" t="s">
        <v>301</v>
      </c>
      <c r="N214" s="49"/>
      <c r="O214" s="49"/>
      <c r="P214" s="49"/>
      <c r="Q214" s="30" t="s">
        <v>295</v>
      </c>
      <c r="R214" s="30">
        <v>2</v>
      </c>
      <c r="S214" s="49"/>
      <c r="T214" s="49"/>
    </row>
    <row r="215" spans="1:25" x14ac:dyDescent="0.3">
      <c r="A215" s="3">
        <v>208</v>
      </c>
      <c r="B215" s="37" t="s">
        <v>138</v>
      </c>
      <c r="C215" s="3"/>
      <c r="D215" s="2"/>
      <c r="E215" s="2"/>
      <c r="F215" s="2"/>
      <c r="G215" s="2"/>
      <c r="H215" s="2"/>
      <c r="I215" s="7"/>
      <c r="J215" s="120"/>
      <c r="K215" s="30"/>
      <c r="L215" s="30"/>
      <c r="M215" s="30" t="s">
        <v>301</v>
      </c>
      <c r="N215" s="49"/>
      <c r="O215" s="49"/>
      <c r="P215" s="49"/>
      <c r="Q215" s="30" t="s">
        <v>274</v>
      </c>
      <c r="R215" s="30">
        <v>8</v>
      </c>
      <c r="S215" s="49"/>
      <c r="T215" s="49"/>
    </row>
    <row r="216" spans="1:25" x14ac:dyDescent="0.3">
      <c r="A216" s="153" t="s">
        <v>343</v>
      </c>
      <c r="B216" s="154"/>
      <c r="C216" s="154"/>
      <c r="D216" s="154"/>
      <c r="E216" s="155"/>
      <c r="F216" s="133">
        <f>SUM(F174:F215)</f>
        <v>3970.2400000000002</v>
      </c>
      <c r="G216" s="123"/>
      <c r="H216" s="123"/>
      <c r="I216" s="124">
        <f t="shared" ref="I216" si="22">SUM(I174:I215)</f>
        <v>81.197724579999999</v>
      </c>
      <c r="O216" s="46"/>
      <c r="P216" s="46"/>
      <c r="Q216" s="46"/>
      <c r="R216" s="46"/>
      <c r="S216" s="46"/>
      <c r="T216" s="46"/>
    </row>
    <row r="217" spans="1:25" x14ac:dyDescent="0.3">
      <c r="A217" s="156" t="s">
        <v>354</v>
      </c>
      <c r="B217" s="156"/>
      <c r="C217" s="156"/>
      <c r="D217" s="156"/>
      <c r="E217" s="156"/>
      <c r="F217" s="156"/>
      <c r="G217" s="156"/>
      <c r="H217" s="156"/>
      <c r="I217" s="156"/>
      <c r="O217" s="46"/>
      <c r="P217" s="46"/>
      <c r="Q217" s="46"/>
      <c r="R217" s="46"/>
      <c r="S217" s="46"/>
      <c r="T217" s="46"/>
    </row>
    <row r="218" spans="1:25" x14ac:dyDescent="0.3">
      <c r="A218" s="157" t="s">
        <v>340</v>
      </c>
      <c r="B218" s="158"/>
      <c r="C218" s="158"/>
      <c r="D218" s="158"/>
      <c r="E218" s="158"/>
      <c r="F218" s="158"/>
      <c r="G218" s="158"/>
      <c r="H218" s="158"/>
      <c r="I218" s="159"/>
      <c r="O218" s="46"/>
      <c r="P218" s="46"/>
      <c r="Q218" s="46"/>
      <c r="R218" s="46"/>
      <c r="S218" s="46"/>
      <c r="T218" s="46"/>
    </row>
    <row r="219" spans="1:25" x14ac:dyDescent="0.3">
      <c r="A219" s="162">
        <v>1</v>
      </c>
      <c r="B219" s="160" t="s">
        <v>345</v>
      </c>
      <c r="C219" s="3"/>
      <c r="D219" s="129">
        <v>89</v>
      </c>
      <c r="E219" s="9">
        <v>4</v>
      </c>
      <c r="F219" s="9">
        <v>22.6</v>
      </c>
      <c r="G219" s="129">
        <v>8.3800000000000008</v>
      </c>
      <c r="H219" s="2">
        <v>30</v>
      </c>
      <c r="I219" s="7">
        <f t="shared" ref="I219:I229" si="23">F219*G219/1000*0.7</f>
        <v>0.13257160000000001</v>
      </c>
      <c r="J219" s="10"/>
      <c r="K219" s="63"/>
      <c r="L219" s="82"/>
      <c r="O219" s="30"/>
      <c r="P219" s="30"/>
      <c r="Q219" s="30" t="s">
        <v>266</v>
      </c>
      <c r="R219" s="30">
        <v>1</v>
      </c>
      <c r="S219" s="30" t="s">
        <v>266</v>
      </c>
      <c r="T219" s="130">
        <v>2</v>
      </c>
    </row>
    <row r="220" spans="1:25" x14ac:dyDescent="0.3">
      <c r="A220" s="162"/>
      <c r="B220" s="160"/>
      <c r="C220" s="3"/>
      <c r="D220" s="129">
        <v>133</v>
      </c>
      <c r="E220" s="9">
        <v>4.5</v>
      </c>
      <c r="F220" s="9">
        <v>0.7</v>
      </c>
      <c r="G220" s="129">
        <v>14.26</v>
      </c>
      <c r="H220" s="2">
        <v>30</v>
      </c>
      <c r="I220" s="7">
        <f t="shared" si="23"/>
        <v>6.9873999999999995E-3</v>
      </c>
      <c r="J220" s="10"/>
      <c r="K220" s="63"/>
      <c r="L220" s="82"/>
      <c r="O220" s="30"/>
      <c r="P220" s="30"/>
      <c r="Q220" s="30"/>
      <c r="R220" s="30"/>
      <c r="S220" s="30"/>
      <c r="T220" s="30"/>
    </row>
    <row r="221" spans="1:25" x14ac:dyDescent="0.3">
      <c r="A221" s="162"/>
      <c r="B221" s="161"/>
      <c r="C221" s="3"/>
      <c r="D221" s="129">
        <v>76</v>
      </c>
      <c r="E221" s="9">
        <v>3.5</v>
      </c>
      <c r="F221" s="9">
        <v>3</v>
      </c>
      <c r="G221" s="129">
        <v>6.26</v>
      </c>
      <c r="H221" s="2">
        <v>30</v>
      </c>
      <c r="I221" s="7">
        <f t="shared" si="23"/>
        <v>1.3146E-2</v>
      </c>
      <c r="J221" s="10"/>
      <c r="K221" s="63"/>
      <c r="L221" s="82"/>
      <c r="O221" s="30"/>
      <c r="P221" s="30"/>
      <c r="Q221" s="30"/>
      <c r="R221" s="30"/>
      <c r="S221" s="30"/>
      <c r="T221" s="30"/>
    </row>
    <row r="222" spans="1:25" x14ac:dyDescent="0.3">
      <c r="A222" s="3">
        <v>2</v>
      </c>
      <c r="B222" s="29" t="s">
        <v>346</v>
      </c>
      <c r="C222" s="3"/>
      <c r="D222" s="9">
        <v>108</v>
      </c>
      <c r="E222" s="9">
        <v>4</v>
      </c>
      <c r="F222" s="9">
        <v>2.8</v>
      </c>
      <c r="G222" s="9">
        <v>10.26</v>
      </c>
      <c r="H222" s="5">
        <v>30</v>
      </c>
      <c r="I222" s="7">
        <f t="shared" si="23"/>
        <v>2.0109599999999995E-2</v>
      </c>
      <c r="J222" s="28"/>
      <c r="K222" s="63"/>
      <c r="L222" s="82"/>
      <c r="O222" s="30"/>
      <c r="P222" s="30"/>
      <c r="Q222" s="30"/>
      <c r="R222" s="30"/>
      <c r="S222" s="30"/>
      <c r="T222" s="30"/>
    </row>
    <row r="223" spans="1:25" ht="43.2" x14ac:dyDescent="0.3">
      <c r="A223" s="3">
        <v>3</v>
      </c>
      <c r="B223" s="29" t="s">
        <v>347</v>
      </c>
      <c r="C223" s="3"/>
      <c r="D223" s="9">
        <v>57</v>
      </c>
      <c r="E223" s="9">
        <v>3.5</v>
      </c>
      <c r="F223" s="9">
        <v>1.6</v>
      </c>
      <c r="G223" s="9">
        <v>4.62</v>
      </c>
      <c r="H223" s="2">
        <v>30</v>
      </c>
      <c r="I223" s="7">
        <f t="shared" si="23"/>
        <v>5.1744E-3</v>
      </c>
      <c r="J223" s="10"/>
      <c r="K223" s="63"/>
      <c r="L223" s="82"/>
      <c r="O223" s="30"/>
      <c r="P223" s="30"/>
      <c r="Q223" s="30"/>
      <c r="R223" s="30"/>
      <c r="S223" s="30"/>
      <c r="T223" s="30"/>
    </row>
    <row r="224" spans="1:25" x14ac:dyDescent="0.3">
      <c r="A224" s="3">
        <v>4</v>
      </c>
      <c r="B224" s="29" t="s">
        <v>348</v>
      </c>
      <c r="C224" s="3"/>
      <c r="D224" s="9">
        <v>219</v>
      </c>
      <c r="E224" s="9">
        <v>6</v>
      </c>
      <c r="F224" s="9">
        <v>6.83</v>
      </c>
      <c r="G224" s="9">
        <v>11.75</v>
      </c>
      <c r="H224" s="2">
        <v>30</v>
      </c>
      <c r="I224" s="7">
        <f t="shared" si="23"/>
        <v>5.6176749999999998E-2</v>
      </c>
      <c r="J224" s="28"/>
      <c r="K224" s="69"/>
      <c r="L224" s="83"/>
      <c r="O224" s="30"/>
      <c r="P224" s="30"/>
      <c r="Q224" s="30"/>
      <c r="R224" s="30"/>
      <c r="S224" s="30"/>
      <c r="T224" s="30"/>
    </row>
    <row r="225" spans="1:20" x14ac:dyDescent="0.3">
      <c r="A225" s="3">
        <v>5</v>
      </c>
      <c r="B225" s="29" t="s">
        <v>349</v>
      </c>
      <c r="C225" s="3"/>
      <c r="D225" s="9">
        <v>76</v>
      </c>
      <c r="E225" s="9">
        <v>3.5</v>
      </c>
      <c r="F225" s="131">
        <v>23.8</v>
      </c>
      <c r="G225" s="9">
        <v>6.26</v>
      </c>
      <c r="H225" s="2">
        <v>30</v>
      </c>
      <c r="I225" s="7">
        <f t="shared" si="23"/>
        <v>0.1042916</v>
      </c>
      <c r="J225" s="163"/>
      <c r="K225" s="151"/>
      <c r="L225" s="42"/>
      <c r="O225" s="54"/>
      <c r="P225" s="30"/>
      <c r="Q225" s="30"/>
      <c r="R225" s="30"/>
      <c r="S225" s="30" t="s">
        <v>353</v>
      </c>
      <c r="T225" s="130">
        <v>1</v>
      </c>
    </row>
    <row r="226" spans="1:20" ht="28.8" x14ac:dyDescent="0.3">
      <c r="A226" s="3">
        <v>6</v>
      </c>
      <c r="B226" s="29" t="s">
        <v>350</v>
      </c>
      <c r="C226" s="3"/>
      <c r="D226" s="9">
        <v>108</v>
      </c>
      <c r="E226" s="9">
        <v>4</v>
      </c>
      <c r="F226" s="9">
        <v>2</v>
      </c>
      <c r="G226" s="9">
        <v>10.26</v>
      </c>
      <c r="H226" s="2">
        <v>30</v>
      </c>
      <c r="I226" s="7">
        <f t="shared" si="23"/>
        <v>1.4363999999999998E-2</v>
      </c>
      <c r="J226" s="163"/>
      <c r="K226" s="152"/>
      <c r="L226" s="84"/>
      <c r="O226" s="30"/>
      <c r="P226" s="30"/>
      <c r="Q226" s="30"/>
      <c r="R226" s="30"/>
      <c r="S226" s="30"/>
      <c r="T226" s="30"/>
    </row>
    <row r="227" spans="1:20" x14ac:dyDescent="0.3">
      <c r="A227" s="3">
        <v>7</v>
      </c>
      <c r="B227" s="29" t="s">
        <v>348</v>
      </c>
      <c r="C227" s="3"/>
      <c r="D227" s="9">
        <v>219</v>
      </c>
      <c r="E227" s="9">
        <v>6</v>
      </c>
      <c r="F227" s="9">
        <v>11</v>
      </c>
      <c r="G227" s="129">
        <v>11.75</v>
      </c>
      <c r="H227" s="2">
        <v>30</v>
      </c>
      <c r="I227" s="7">
        <f t="shared" si="23"/>
        <v>9.0475E-2</v>
      </c>
      <c r="J227" s="34"/>
      <c r="K227" s="66"/>
      <c r="L227" s="85"/>
      <c r="O227" s="30"/>
      <c r="P227" s="30"/>
      <c r="Q227" s="30"/>
      <c r="R227" s="30"/>
      <c r="S227" s="30"/>
      <c r="T227" s="30"/>
    </row>
    <row r="228" spans="1:20" x14ac:dyDescent="0.3">
      <c r="A228" s="3">
        <v>8</v>
      </c>
      <c r="B228" s="29" t="s">
        <v>351</v>
      </c>
      <c r="C228" s="3"/>
      <c r="D228" s="9">
        <v>76</v>
      </c>
      <c r="E228" s="9">
        <v>3.5</v>
      </c>
      <c r="F228" s="9">
        <v>1.4</v>
      </c>
      <c r="G228" s="9">
        <v>6.26</v>
      </c>
      <c r="H228" s="2">
        <v>30</v>
      </c>
      <c r="I228" s="7">
        <f t="shared" si="23"/>
        <v>6.1347999999999993E-3</v>
      </c>
      <c r="J228" s="34"/>
      <c r="K228" s="66"/>
      <c r="L228" s="85"/>
      <c r="O228" s="30"/>
      <c r="P228" s="30"/>
      <c r="Q228" s="30"/>
      <c r="R228" s="30"/>
      <c r="S228" s="30" t="s">
        <v>353</v>
      </c>
      <c r="T228" s="30">
        <v>2</v>
      </c>
    </row>
    <row r="229" spans="1:20" x14ac:dyDescent="0.3">
      <c r="A229" s="3">
        <v>9</v>
      </c>
      <c r="B229" s="29" t="s">
        <v>352</v>
      </c>
      <c r="C229" s="3"/>
      <c r="D229" s="9">
        <v>108</v>
      </c>
      <c r="E229" s="9">
        <v>4</v>
      </c>
      <c r="F229" s="9">
        <v>4.2</v>
      </c>
      <c r="G229" s="9">
        <v>10.26</v>
      </c>
      <c r="H229" s="2">
        <v>30</v>
      </c>
      <c r="I229" s="7">
        <f t="shared" si="23"/>
        <v>3.0164399999999997E-2</v>
      </c>
      <c r="J229" s="34"/>
      <c r="K229" s="66"/>
      <c r="L229" s="85"/>
      <c r="O229" s="30"/>
      <c r="P229" s="30"/>
      <c r="Q229" s="30"/>
      <c r="R229" s="30"/>
      <c r="S229" s="30"/>
      <c r="T229" s="30"/>
    </row>
    <row r="230" spans="1:20" x14ac:dyDescent="0.3">
      <c r="A230" s="153" t="s">
        <v>343</v>
      </c>
      <c r="B230" s="154"/>
      <c r="C230" s="154"/>
      <c r="D230" s="154"/>
      <c r="E230" s="155"/>
      <c r="F230" s="133">
        <f>SUM(F219:F229)</f>
        <v>79.930000000000007</v>
      </c>
      <c r="G230" s="132"/>
      <c r="H230" s="132"/>
      <c r="I230" s="135">
        <f t="shared" ref="I230" si="24">SUM(I219:I229)</f>
        <v>0.47959554999999998</v>
      </c>
      <c r="J230" s="82"/>
      <c r="K230" s="82"/>
      <c r="L230" s="82"/>
      <c r="O230" s="46"/>
      <c r="P230" s="46"/>
      <c r="Q230" s="46"/>
      <c r="R230" s="46"/>
      <c r="S230" s="46"/>
      <c r="T230" s="46"/>
    </row>
    <row r="231" spans="1:20" x14ac:dyDescent="0.3">
      <c r="A231" s="44"/>
      <c r="B231" s="44"/>
      <c r="C231" s="45"/>
      <c r="D231" s="44"/>
      <c r="E231" s="44"/>
      <c r="F231" s="44"/>
      <c r="G231" s="44"/>
      <c r="H231" s="44"/>
      <c r="I231" s="116"/>
      <c r="O231" s="46"/>
      <c r="P231" s="46"/>
      <c r="Q231" s="46"/>
      <c r="R231" s="46"/>
      <c r="S231" s="46"/>
      <c r="T231" s="46"/>
    </row>
    <row r="233" spans="1:20" x14ac:dyDescent="0.3">
      <c r="E233" s="1" t="s">
        <v>344</v>
      </c>
      <c r="F233" s="112">
        <f>SUM(F5:F215)+15.31-F172</f>
        <v>5155.5899999999992</v>
      </c>
      <c r="G233" s="112"/>
      <c r="H233" s="112"/>
      <c r="I233" s="117">
        <f>SUM(I5:I215)-I172</f>
        <v>91.304365669999967</v>
      </c>
      <c r="J233" s="112">
        <f t="shared" ref="J233:P233" si="25">SUM(J5:J215)+15.31</f>
        <v>1847.97</v>
      </c>
      <c r="K233" s="112">
        <f t="shared" si="25"/>
        <v>1023.9599999999999</v>
      </c>
      <c r="L233" s="112">
        <f t="shared" si="25"/>
        <v>523.01</v>
      </c>
      <c r="M233" s="112">
        <f t="shared" si="25"/>
        <v>15.31</v>
      </c>
      <c r="N233" s="112">
        <f t="shared" si="25"/>
        <v>75.98</v>
      </c>
      <c r="O233" s="112">
        <f t="shared" si="25"/>
        <v>1910.9399999999996</v>
      </c>
      <c r="P233" s="112">
        <f t="shared" si="25"/>
        <v>1950.9049999999997</v>
      </c>
      <c r="Q233" s="112">
        <f>SUM(Q5:Q215)</f>
        <v>0</v>
      </c>
      <c r="R233" s="112">
        <f>SUM(R5:R215)</f>
        <v>52</v>
      </c>
      <c r="S233" s="112">
        <f>SUM(S5:S215)</f>
        <v>0</v>
      </c>
      <c r="T233" s="112">
        <f>SUM(T5:T215)</f>
        <v>108</v>
      </c>
    </row>
    <row r="234" spans="1:20" ht="28.8" x14ac:dyDescent="0.3">
      <c r="E234" s="1" t="s">
        <v>354</v>
      </c>
      <c r="F234" s="1">
        <f>F230</f>
        <v>79.930000000000007</v>
      </c>
      <c r="I234" s="1">
        <f t="shared" ref="I234" si="26">I230</f>
        <v>0.47959554999999998</v>
      </c>
    </row>
    <row r="237" spans="1:20" x14ac:dyDescent="0.3">
      <c r="B237" s="139" t="s">
        <v>355</v>
      </c>
    </row>
    <row r="238" spans="1:20" x14ac:dyDescent="0.3">
      <c r="B238" s="140" t="s">
        <v>356</v>
      </c>
    </row>
    <row r="239" spans="1:20" x14ac:dyDescent="0.3">
      <c r="B239" s="141" t="s">
        <v>357</v>
      </c>
    </row>
  </sheetData>
  <autoFilter ref="A2:T215"/>
  <mergeCells count="29">
    <mergeCell ref="B173:I173"/>
    <mergeCell ref="B172:E172"/>
    <mergeCell ref="A216:E216"/>
    <mergeCell ref="J119:J120"/>
    <mergeCell ref="J201:J202"/>
    <mergeCell ref="J208:J209"/>
    <mergeCell ref="Q1:R1"/>
    <mergeCell ref="S1:T1"/>
    <mergeCell ref="K10:K11"/>
    <mergeCell ref="M143:M144"/>
    <mergeCell ref="B39:B40"/>
    <mergeCell ref="O1:P1"/>
    <mergeCell ref="J10:J11"/>
    <mergeCell ref="O39:O40"/>
    <mergeCell ref="P39:P40"/>
    <mergeCell ref="A4:I4"/>
    <mergeCell ref="A39:A40"/>
    <mergeCell ref="C39:C40"/>
    <mergeCell ref="D39:D40"/>
    <mergeCell ref="E39:E40"/>
    <mergeCell ref="F39:F40"/>
    <mergeCell ref="A3:I3"/>
    <mergeCell ref="K225:K226"/>
    <mergeCell ref="A230:E230"/>
    <mergeCell ref="A217:I217"/>
    <mergeCell ref="A218:I218"/>
    <mergeCell ref="B219:B221"/>
    <mergeCell ref="A219:A221"/>
    <mergeCell ref="J225:J226"/>
  </mergeCells>
  <conditionalFormatting sqref="C6">
    <cfRule type="duplicateValues" dxfId="124" priority="126"/>
  </conditionalFormatting>
  <conditionalFormatting sqref="C7">
    <cfRule type="duplicateValues" dxfId="123" priority="125"/>
  </conditionalFormatting>
  <conditionalFormatting sqref="C8">
    <cfRule type="duplicateValues" dxfId="122" priority="124"/>
  </conditionalFormatting>
  <conditionalFormatting sqref="C10">
    <cfRule type="duplicateValues" dxfId="121" priority="123"/>
  </conditionalFormatting>
  <conditionalFormatting sqref="C11">
    <cfRule type="duplicateValues" dxfId="120" priority="122"/>
  </conditionalFormatting>
  <conditionalFormatting sqref="C12">
    <cfRule type="duplicateValues" dxfId="119" priority="121"/>
  </conditionalFormatting>
  <conditionalFormatting sqref="C13">
    <cfRule type="duplicateValues" dxfId="118" priority="120"/>
  </conditionalFormatting>
  <conditionalFormatting sqref="C14">
    <cfRule type="duplicateValues" dxfId="117" priority="119"/>
  </conditionalFormatting>
  <conditionalFormatting sqref="C15">
    <cfRule type="duplicateValues" dxfId="116" priority="118"/>
  </conditionalFormatting>
  <conditionalFormatting sqref="C16">
    <cfRule type="duplicateValues" dxfId="115" priority="117"/>
  </conditionalFormatting>
  <conditionalFormatting sqref="C17">
    <cfRule type="duplicateValues" dxfId="114" priority="116"/>
  </conditionalFormatting>
  <conditionalFormatting sqref="C18">
    <cfRule type="duplicateValues" dxfId="113" priority="115"/>
  </conditionalFormatting>
  <conditionalFormatting sqref="C19">
    <cfRule type="duplicateValues" dxfId="112" priority="114"/>
  </conditionalFormatting>
  <conditionalFormatting sqref="C20">
    <cfRule type="duplicateValues" dxfId="111" priority="113"/>
  </conditionalFormatting>
  <conditionalFormatting sqref="C22">
    <cfRule type="duplicateValues" dxfId="110" priority="112"/>
  </conditionalFormatting>
  <conditionalFormatting sqref="C23">
    <cfRule type="duplicateValues" dxfId="109" priority="111"/>
  </conditionalFormatting>
  <conditionalFormatting sqref="C24">
    <cfRule type="duplicateValues" dxfId="108" priority="110"/>
  </conditionalFormatting>
  <conditionalFormatting sqref="C25">
    <cfRule type="duplicateValues" dxfId="107" priority="109"/>
  </conditionalFormatting>
  <conditionalFormatting sqref="C26">
    <cfRule type="duplicateValues" dxfId="106" priority="108"/>
  </conditionalFormatting>
  <conditionalFormatting sqref="C27">
    <cfRule type="duplicateValues" dxfId="105" priority="107"/>
  </conditionalFormatting>
  <conditionalFormatting sqref="C28">
    <cfRule type="duplicateValues" dxfId="104" priority="106"/>
  </conditionalFormatting>
  <conditionalFormatting sqref="C29">
    <cfRule type="duplicateValues" dxfId="103" priority="105"/>
  </conditionalFormatting>
  <conditionalFormatting sqref="C30">
    <cfRule type="duplicateValues" dxfId="102" priority="104"/>
  </conditionalFormatting>
  <conditionalFormatting sqref="C32">
    <cfRule type="duplicateValues" dxfId="101" priority="103"/>
  </conditionalFormatting>
  <conditionalFormatting sqref="C33">
    <cfRule type="duplicateValues" dxfId="100" priority="102"/>
  </conditionalFormatting>
  <conditionalFormatting sqref="C34">
    <cfRule type="duplicateValues" dxfId="99" priority="101"/>
  </conditionalFormatting>
  <conditionalFormatting sqref="C36">
    <cfRule type="duplicateValues" dxfId="98" priority="100"/>
  </conditionalFormatting>
  <conditionalFormatting sqref="C37">
    <cfRule type="duplicateValues" dxfId="97" priority="99"/>
  </conditionalFormatting>
  <conditionalFormatting sqref="C38">
    <cfRule type="duplicateValues" dxfId="96" priority="98"/>
  </conditionalFormatting>
  <conditionalFormatting sqref="C39">
    <cfRule type="duplicateValues" dxfId="95" priority="97"/>
  </conditionalFormatting>
  <conditionalFormatting sqref="C41">
    <cfRule type="duplicateValues" dxfId="94" priority="96"/>
  </conditionalFormatting>
  <conditionalFormatting sqref="C42">
    <cfRule type="duplicateValues" dxfId="93" priority="95"/>
  </conditionalFormatting>
  <conditionalFormatting sqref="C43">
    <cfRule type="duplicateValues" dxfId="92" priority="94"/>
  </conditionalFormatting>
  <conditionalFormatting sqref="C44">
    <cfRule type="duplicateValues" dxfId="91" priority="93"/>
  </conditionalFormatting>
  <conditionalFormatting sqref="C45">
    <cfRule type="duplicateValues" dxfId="90" priority="92"/>
  </conditionalFormatting>
  <conditionalFormatting sqref="C46">
    <cfRule type="duplicateValues" dxfId="89" priority="91"/>
  </conditionalFormatting>
  <conditionalFormatting sqref="C47">
    <cfRule type="duplicateValues" dxfId="88" priority="90"/>
  </conditionalFormatting>
  <conditionalFormatting sqref="C48">
    <cfRule type="duplicateValues" dxfId="87" priority="89"/>
  </conditionalFormatting>
  <conditionalFormatting sqref="C49">
    <cfRule type="duplicateValues" dxfId="86" priority="88"/>
  </conditionalFormatting>
  <conditionalFormatting sqref="C50">
    <cfRule type="duplicateValues" dxfId="85" priority="87"/>
  </conditionalFormatting>
  <conditionalFormatting sqref="C51">
    <cfRule type="duplicateValues" dxfId="84" priority="86"/>
  </conditionalFormatting>
  <conditionalFormatting sqref="C52">
    <cfRule type="duplicateValues" dxfId="83" priority="85"/>
  </conditionalFormatting>
  <conditionalFormatting sqref="C53">
    <cfRule type="duplicateValues" dxfId="82" priority="84"/>
  </conditionalFormatting>
  <conditionalFormatting sqref="C54">
    <cfRule type="duplicateValues" dxfId="81" priority="83"/>
  </conditionalFormatting>
  <conditionalFormatting sqref="C55">
    <cfRule type="duplicateValues" dxfId="80" priority="82"/>
  </conditionalFormatting>
  <conditionalFormatting sqref="C56">
    <cfRule type="duplicateValues" dxfId="79" priority="81"/>
  </conditionalFormatting>
  <conditionalFormatting sqref="C57">
    <cfRule type="duplicateValues" dxfId="78" priority="80"/>
  </conditionalFormatting>
  <conditionalFormatting sqref="C58">
    <cfRule type="duplicateValues" dxfId="77" priority="79"/>
  </conditionalFormatting>
  <conditionalFormatting sqref="C59">
    <cfRule type="duplicateValues" dxfId="76" priority="78"/>
  </conditionalFormatting>
  <conditionalFormatting sqref="C60">
    <cfRule type="duplicateValues" dxfId="75" priority="77"/>
  </conditionalFormatting>
  <conditionalFormatting sqref="C61">
    <cfRule type="duplicateValues" dxfId="74" priority="76"/>
  </conditionalFormatting>
  <conditionalFormatting sqref="C62">
    <cfRule type="duplicateValues" dxfId="73" priority="75"/>
  </conditionalFormatting>
  <conditionalFormatting sqref="C63">
    <cfRule type="duplicateValues" dxfId="72" priority="74"/>
  </conditionalFormatting>
  <conditionalFormatting sqref="C64">
    <cfRule type="duplicateValues" dxfId="71" priority="73"/>
  </conditionalFormatting>
  <conditionalFormatting sqref="C65">
    <cfRule type="duplicateValues" dxfId="70" priority="72"/>
  </conditionalFormatting>
  <conditionalFormatting sqref="C66">
    <cfRule type="duplicateValues" dxfId="69" priority="71"/>
  </conditionalFormatting>
  <conditionalFormatting sqref="C67">
    <cfRule type="duplicateValues" dxfId="68" priority="70"/>
  </conditionalFormatting>
  <conditionalFormatting sqref="C68">
    <cfRule type="duplicateValues" dxfId="67" priority="69"/>
  </conditionalFormatting>
  <conditionalFormatting sqref="C69">
    <cfRule type="duplicateValues" dxfId="66" priority="68"/>
  </conditionalFormatting>
  <conditionalFormatting sqref="C70">
    <cfRule type="duplicateValues" dxfId="65" priority="67"/>
  </conditionalFormatting>
  <conditionalFormatting sqref="C71">
    <cfRule type="duplicateValues" dxfId="64" priority="66"/>
  </conditionalFormatting>
  <conditionalFormatting sqref="C72">
    <cfRule type="duplicateValues" dxfId="63" priority="65"/>
  </conditionalFormatting>
  <conditionalFormatting sqref="C73">
    <cfRule type="duplicateValues" dxfId="62" priority="64"/>
  </conditionalFormatting>
  <conditionalFormatting sqref="C74">
    <cfRule type="duplicateValues" dxfId="61" priority="63"/>
  </conditionalFormatting>
  <conditionalFormatting sqref="C75">
    <cfRule type="duplicateValues" dxfId="60" priority="62"/>
  </conditionalFormatting>
  <conditionalFormatting sqref="C76">
    <cfRule type="duplicateValues" dxfId="59" priority="61"/>
  </conditionalFormatting>
  <conditionalFormatting sqref="C77">
    <cfRule type="duplicateValues" dxfId="58" priority="60"/>
  </conditionalFormatting>
  <conditionalFormatting sqref="C78">
    <cfRule type="duplicateValues" dxfId="57" priority="59"/>
  </conditionalFormatting>
  <conditionalFormatting sqref="C79">
    <cfRule type="duplicateValues" dxfId="56" priority="58"/>
  </conditionalFormatting>
  <conditionalFormatting sqref="C80">
    <cfRule type="duplicateValues" dxfId="55" priority="57"/>
  </conditionalFormatting>
  <conditionalFormatting sqref="C81">
    <cfRule type="duplicateValues" dxfId="54" priority="56"/>
  </conditionalFormatting>
  <conditionalFormatting sqref="C82">
    <cfRule type="duplicateValues" dxfId="53" priority="55"/>
  </conditionalFormatting>
  <conditionalFormatting sqref="C83">
    <cfRule type="duplicateValues" dxfId="52" priority="54"/>
  </conditionalFormatting>
  <conditionalFormatting sqref="C84">
    <cfRule type="duplicateValues" dxfId="51" priority="53"/>
  </conditionalFormatting>
  <conditionalFormatting sqref="C85">
    <cfRule type="duplicateValues" dxfId="50" priority="52"/>
  </conditionalFormatting>
  <conditionalFormatting sqref="C86">
    <cfRule type="duplicateValues" dxfId="49" priority="51"/>
  </conditionalFormatting>
  <conditionalFormatting sqref="C87">
    <cfRule type="duplicateValues" dxfId="48" priority="50"/>
  </conditionalFormatting>
  <conditionalFormatting sqref="C88">
    <cfRule type="duplicateValues" dxfId="47" priority="49"/>
  </conditionalFormatting>
  <conditionalFormatting sqref="C89">
    <cfRule type="duplicateValues" dxfId="46" priority="48"/>
  </conditionalFormatting>
  <conditionalFormatting sqref="C90">
    <cfRule type="duplicateValues" dxfId="45" priority="47"/>
  </conditionalFormatting>
  <conditionalFormatting sqref="C91">
    <cfRule type="duplicateValues" dxfId="44" priority="46"/>
  </conditionalFormatting>
  <conditionalFormatting sqref="C92">
    <cfRule type="duplicateValues" dxfId="43" priority="45"/>
  </conditionalFormatting>
  <conditionalFormatting sqref="C93">
    <cfRule type="duplicateValues" dxfId="42" priority="44"/>
  </conditionalFormatting>
  <conditionalFormatting sqref="C94">
    <cfRule type="duplicateValues" dxfId="41" priority="43"/>
  </conditionalFormatting>
  <conditionalFormatting sqref="C95">
    <cfRule type="duplicateValues" dxfId="40" priority="42"/>
  </conditionalFormatting>
  <conditionalFormatting sqref="C96">
    <cfRule type="duplicateValues" dxfId="39" priority="41"/>
  </conditionalFormatting>
  <conditionalFormatting sqref="C97">
    <cfRule type="duplicateValues" dxfId="38" priority="40"/>
  </conditionalFormatting>
  <conditionalFormatting sqref="C98">
    <cfRule type="duplicateValues" dxfId="37" priority="39"/>
  </conditionalFormatting>
  <conditionalFormatting sqref="C99">
    <cfRule type="duplicateValues" dxfId="36" priority="38"/>
  </conditionalFormatting>
  <conditionalFormatting sqref="C100">
    <cfRule type="duplicateValues" dxfId="35" priority="37"/>
  </conditionalFormatting>
  <conditionalFormatting sqref="C101">
    <cfRule type="duplicateValues" dxfId="34" priority="36"/>
  </conditionalFormatting>
  <conditionalFormatting sqref="C102">
    <cfRule type="duplicateValues" dxfId="33" priority="35"/>
  </conditionalFormatting>
  <conditionalFormatting sqref="C103">
    <cfRule type="duplicateValues" dxfId="32" priority="34"/>
  </conditionalFormatting>
  <conditionalFormatting sqref="C104">
    <cfRule type="duplicateValues" dxfId="31" priority="33"/>
  </conditionalFormatting>
  <conditionalFormatting sqref="C105">
    <cfRule type="duplicateValues" dxfId="30" priority="32"/>
  </conditionalFormatting>
  <conditionalFormatting sqref="C106">
    <cfRule type="duplicateValues" dxfId="29" priority="31"/>
  </conditionalFormatting>
  <conditionalFormatting sqref="C107">
    <cfRule type="duplicateValues" dxfId="28" priority="30"/>
  </conditionalFormatting>
  <conditionalFormatting sqref="C109">
    <cfRule type="duplicateValues" dxfId="27" priority="29"/>
  </conditionalFormatting>
  <conditionalFormatting sqref="C110">
    <cfRule type="duplicateValues" dxfId="26" priority="28"/>
  </conditionalFormatting>
  <conditionalFormatting sqref="C111">
    <cfRule type="duplicateValues" dxfId="25" priority="27"/>
  </conditionalFormatting>
  <conditionalFormatting sqref="C112">
    <cfRule type="duplicateValues" dxfId="24" priority="26"/>
  </conditionalFormatting>
  <conditionalFormatting sqref="C113">
    <cfRule type="duplicateValues" dxfId="23" priority="25"/>
  </conditionalFormatting>
  <conditionalFormatting sqref="C114">
    <cfRule type="duplicateValues" dxfId="22" priority="24"/>
  </conditionalFormatting>
  <conditionalFormatting sqref="C115">
    <cfRule type="duplicateValues" dxfId="21" priority="23"/>
  </conditionalFormatting>
  <conditionalFormatting sqref="C116">
    <cfRule type="duplicateValues" dxfId="20" priority="21"/>
  </conditionalFormatting>
  <conditionalFormatting sqref="C117">
    <cfRule type="duplicateValues" dxfId="19" priority="20"/>
  </conditionalFormatting>
  <conditionalFormatting sqref="C118">
    <cfRule type="duplicateValues" dxfId="18" priority="19"/>
  </conditionalFormatting>
  <conditionalFormatting sqref="C119">
    <cfRule type="duplicateValues" dxfId="17" priority="18"/>
  </conditionalFormatting>
  <conditionalFormatting sqref="C120">
    <cfRule type="duplicateValues" dxfId="16" priority="17"/>
  </conditionalFormatting>
  <conditionalFormatting sqref="C121">
    <cfRule type="duplicateValues" dxfId="15" priority="16"/>
  </conditionalFormatting>
  <conditionalFormatting sqref="C122">
    <cfRule type="duplicateValues" dxfId="14" priority="15"/>
  </conditionalFormatting>
  <conditionalFormatting sqref="C124">
    <cfRule type="duplicateValues" dxfId="13" priority="14"/>
  </conditionalFormatting>
  <conditionalFormatting sqref="C126">
    <cfRule type="duplicateValues" dxfId="12" priority="13"/>
  </conditionalFormatting>
  <conditionalFormatting sqref="C127">
    <cfRule type="duplicateValues" dxfId="11" priority="12"/>
  </conditionalFormatting>
  <conditionalFormatting sqref="C128">
    <cfRule type="duplicateValues" dxfId="10" priority="11"/>
  </conditionalFormatting>
  <conditionalFormatting sqref="C129">
    <cfRule type="duplicateValues" dxfId="9" priority="10"/>
  </conditionalFormatting>
  <conditionalFormatting sqref="C130">
    <cfRule type="duplicateValues" dxfId="8" priority="9"/>
  </conditionalFormatting>
  <conditionalFormatting sqref="C131">
    <cfRule type="duplicateValues" dxfId="7" priority="8"/>
  </conditionalFormatting>
  <conditionalFormatting sqref="C136">
    <cfRule type="duplicateValues" dxfId="6" priority="7"/>
  </conditionalFormatting>
  <conditionalFormatting sqref="C138">
    <cfRule type="duplicateValues" dxfId="5" priority="6"/>
  </conditionalFormatting>
  <conditionalFormatting sqref="C207">
    <cfRule type="duplicateValues" dxfId="4" priority="5"/>
  </conditionalFormatting>
  <conditionalFormatting sqref="C208">
    <cfRule type="duplicateValues" dxfId="3" priority="4"/>
  </conditionalFormatting>
  <conditionalFormatting sqref="C209">
    <cfRule type="duplicateValues" dxfId="2" priority="3"/>
  </conditionalFormatting>
  <conditionalFormatting sqref="C211">
    <cfRule type="duplicateValues" dxfId="1" priority="2"/>
  </conditionalFormatting>
  <conditionalFormatting sqref="C210">
    <cfRule type="duplicateValues" dxfId="0" priority="1"/>
  </conditionalFormatting>
  <pageMargins left="0.7" right="0.7" top="0.75" bottom="0.75" header="0.3" footer="0.3"/>
  <pageSetup paperSize="9" scale="6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2023-02-13T10:02:32Z</dcterms:modified>
</cp:coreProperties>
</file>