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ороги" sheetId="4" r:id="rId1"/>
  </sheets>
  <definedNames>
    <definedName name="_xlnm._FilterDatabase" localSheetId="0" hidden="1">Дороги!$A$1:$N$41</definedName>
    <definedName name="_xlnm.Print_Area" localSheetId="0">Дороги!$A$1:$N$41</definedName>
  </definedNames>
  <calcPr calcId="152511"/>
</workbook>
</file>

<file path=xl/calcChain.xml><?xml version="1.0" encoding="utf-8"?>
<calcChain xmlns="http://schemas.openxmlformats.org/spreadsheetml/2006/main">
  <c r="O1" i="4" l="1"/>
  <c r="P40" i="4" l="1"/>
  <c r="O40" i="4"/>
  <c r="K41" i="4" l="1"/>
  <c r="I41" i="4"/>
  <c r="F41" i="4"/>
  <c r="K40" i="4"/>
  <c r="I40" i="4"/>
  <c r="F40" i="4"/>
  <c r="K39" i="4"/>
  <c r="I39" i="4"/>
  <c r="F39" i="4"/>
  <c r="D39" i="4"/>
  <c r="G25" i="4"/>
  <c r="E25" i="4"/>
  <c r="G15" i="4"/>
  <c r="E15" i="4"/>
  <c r="G11" i="4"/>
  <c r="J11" i="4" s="1"/>
  <c r="E11" i="4"/>
  <c r="G13" i="4"/>
  <c r="E13" i="4"/>
  <c r="G34" i="4"/>
  <c r="J34" i="4" s="1"/>
  <c r="E34" i="4"/>
  <c r="G29" i="4"/>
  <c r="E29" i="4"/>
  <c r="G31" i="4"/>
  <c r="J31" i="4" s="1"/>
  <c r="E31" i="4"/>
  <c r="G38" i="4"/>
  <c r="E38" i="4"/>
  <c r="G18" i="4"/>
  <c r="J18" i="4" s="1"/>
  <c r="E18" i="4"/>
  <c r="G24" i="4"/>
  <c r="J24" i="4" s="1"/>
  <c r="E24" i="4"/>
  <c r="G21" i="4"/>
  <c r="E21" i="4"/>
  <c r="G30" i="4"/>
  <c r="E30" i="4"/>
  <c r="G10" i="4"/>
  <c r="E10" i="4"/>
  <c r="G16" i="4"/>
  <c r="E16" i="4"/>
  <c r="G20" i="4"/>
  <c r="E20" i="4"/>
  <c r="G5" i="4"/>
  <c r="E5" i="4"/>
  <c r="G4" i="4"/>
  <c r="E4" i="4"/>
  <c r="G19" i="4"/>
  <c r="E19" i="4"/>
  <c r="G7" i="4"/>
  <c r="E7" i="4"/>
  <c r="G14" i="4"/>
  <c r="J14" i="4" s="1"/>
  <c r="E14" i="4"/>
  <c r="G35" i="4"/>
  <c r="J35" i="4" s="1"/>
  <c r="E35" i="4"/>
  <c r="G12" i="4"/>
  <c r="E12" i="4"/>
  <c r="G22" i="4"/>
  <c r="E22" i="4"/>
  <c r="G2" i="4"/>
  <c r="E2" i="4"/>
  <c r="G32" i="4"/>
  <c r="J32" i="4" s="1"/>
  <c r="E32" i="4"/>
  <c r="G17" i="4"/>
  <c r="E17" i="4"/>
  <c r="G23" i="4"/>
  <c r="E23" i="4"/>
  <c r="G8" i="4"/>
  <c r="J8" i="4" s="1"/>
  <c r="E8" i="4"/>
  <c r="G9" i="4"/>
  <c r="E9" i="4"/>
  <c r="G36" i="4"/>
  <c r="J36" i="4" s="1"/>
  <c r="E36" i="4"/>
  <c r="G33" i="4"/>
  <c r="E33" i="4"/>
  <c r="G3" i="4"/>
  <c r="J3" i="4" s="1"/>
  <c r="E3" i="4"/>
  <c r="G6" i="4"/>
  <c r="E6" i="4"/>
  <c r="G26" i="4"/>
  <c r="J26" i="4" s="1"/>
  <c r="E26" i="4"/>
  <c r="G27" i="4"/>
  <c r="J27" i="4" s="1"/>
  <c r="E27" i="4"/>
  <c r="G28" i="4"/>
  <c r="E28" i="4"/>
  <c r="G37" i="4"/>
  <c r="E37" i="4"/>
  <c r="H8" i="4" l="1"/>
  <c r="H14" i="4"/>
  <c r="H11" i="4"/>
  <c r="H18" i="4"/>
  <c r="H34" i="4"/>
  <c r="J10" i="4"/>
  <c r="H10" i="4"/>
  <c r="J2" i="4"/>
  <c r="H2" i="4"/>
  <c r="G40" i="4"/>
  <c r="H26" i="4"/>
  <c r="H32" i="4"/>
  <c r="J5" i="4"/>
  <c r="H5" i="4"/>
  <c r="J12" i="4"/>
  <c r="H12" i="4"/>
  <c r="J21" i="4"/>
  <c r="H21" i="4"/>
  <c r="J19" i="4"/>
  <c r="H19" i="4"/>
  <c r="H36" i="4"/>
  <c r="J23" i="4"/>
  <c r="H23" i="4"/>
  <c r="J16" i="4"/>
  <c r="H16" i="4"/>
  <c r="J28" i="4"/>
  <c r="H28" i="4"/>
  <c r="J20" i="4"/>
  <c r="H20" i="4"/>
  <c r="J15" i="4"/>
  <c r="H15" i="4"/>
  <c r="G39" i="4"/>
  <c r="G41" i="4"/>
  <c r="J29" i="4"/>
  <c r="H29" i="4"/>
  <c r="J37" i="4"/>
  <c r="H37" i="4"/>
  <c r="J22" i="4"/>
  <c r="H22" i="4"/>
  <c r="J30" i="4"/>
  <c r="H30" i="4"/>
  <c r="J25" i="4"/>
  <c r="H25" i="4"/>
  <c r="J33" i="4"/>
  <c r="H33" i="4"/>
  <c r="J7" i="4"/>
  <c r="H7" i="4"/>
  <c r="J17" i="4"/>
  <c r="H17" i="4"/>
  <c r="H27" i="4"/>
  <c r="H3" i="4"/>
  <c r="J9" i="4"/>
  <c r="H9" i="4"/>
  <c r="H35" i="4"/>
  <c r="J4" i="4"/>
  <c r="H4" i="4"/>
  <c r="H24" i="4"/>
  <c r="H31" i="4"/>
  <c r="J13" i="4"/>
  <c r="H13" i="4"/>
  <c r="J6" i="4"/>
  <c r="H6" i="4"/>
  <c r="J38" i="4"/>
  <c r="H38" i="4"/>
  <c r="E41" i="4"/>
  <c r="E39" i="4"/>
  <c r="E40" i="4"/>
  <c r="J41" i="4" l="1"/>
  <c r="J39" i="4"/>
  <c r="J40" i="4"/>
</calcChain>
</file>

<file path=xl/sharedStrings.xml><?xml version="1.0" encoding="utf-8"?>
<sst xmlns="http://schemas.openxmlformats.org/spreadsheetml/2006/main" count="214" uniqueCount="97">
  <si>
    <t>Номер заявки</t>
  </si>
  <si>
    <t>Муниципальный округ</t>
  </si>
  <si>
    <t>Наименование проекта</t>
  </si>
  <si>
    <t>Направление проекта</t>
  </si>
  <si>
    <t>Полная стоимость проекта, руб.</t>
  </si>
  <si>
    <t>Денежные поступления от населения, руб.</t>
  </si>
  <si>
    <t>Денежные поступления от юридических лиц или индивидуальных предпринимателей, руб.</t>
  </si>
  <si>
    <t>Субсидия из республиканского бюджета Чувашской Республики, руб.</t>
  </si>
  <si>
    <t>Количество баллов</t>
  </si>
  <si>
    <t>Статус</t>
  </si>
  <si>
    <t>Принято в работу</t>
  </si>
  <si>
    <t xml:space="preserve">Проект «Наши дороги» </t>
  </si>
  <si>
    <t>Проект «Наши дороги» - Многодетные семьи</t>
  </si>
  <si>
    <t>00009114/2025</t>
  </si>
  <si>
    <t>Красночетайский муниципальный округ</t>
  </si>
  <si>
    <t>Ремонт грунтовой дороги по ул. 2 Молодежная с. Красные Четаи Красночетайского муниципального округа Чувашской Республики</t>
  </si>
  <si>
    <t>00009102/2025</t>
  </si>
  <si>
    <t>Ремонт грунтовой дороги по ул. Храмова д.Янгильдино Красночетайского муниципального округа Чувашской Республики</t>
  </si>
  <si>
    <t>00008972/2025</t>
  </si>
  <si>
    <t>«Ремонт  дороги местного значения по ул. Зеленая д.Томлей Красночетайского муниципального округа Чувашской Республики»</t>
  </si>
  <si>
    <t>00008968/2025</t>
  </si>
  <si>
    <t>«Ремонт грунтовой дороги по ул.Лесная от дома №2 до дома №20 д.Ижекей Красночетайского муниципального округа Чувашской Республики»</t>
  </si>
  <si>
    <t>00008957/2025</t>
  </si>
  <si>
    <t>«Ремонт грунтовой дороги по ул.Лесная от дома №88 до дома 100 д.Ижекей Красночетайского муниципального округа Чувашской Республики»</t>
  </si>
  <si>
    <t>00008914/2025</t>
  </si>
  <si>
    <t>Ремонт автодороги дороги по ул. 3 Заводская с. Красные Четаи Красночетайского муниципального округа Чувашской Республики</t>
  </si>
  <si>
    <t>00008904/2025</t>
  </si>
  <si>
    <t>Ремонт автодороги дороги по ул. 2 Заводская с. Красные Четаи Красночетайского муниципального округа Чувашской Республики</t>
  </si>
  <si>
    <t>00008890/2025</t>
  </si>
  <si>
    <t>Ремонт грунтовой дороги по ул. Октябрьская и тротуар с. Красные Четаи Красночетайского муниципального округа Чувашской Республики</t>
  </si>
  <si>
    <t>00008882/2025</t>
  </si>
  <si>
    <t>Ремонт грунтовой дороги по ул. Октябрьская с. Красные Четаи Красночетайского муниципального округа Чувашской Республики»</t>
  </si>
  <si>
    <t>00008859/2025</t>
  </si>
  <si>
    <t>Ремонт грунтовой дороги по ул. Придорожная с. Красные Четаи Красночетайского муниципального округа Чувашской Республики»</t>
  </si>
  <si>
    <t>00008856/2025</t>
  </si>
  <si>
    <t>Ремонт грунтовой дороги по ул. Придорожная-3 с. Красные Четаи Красночетайского муниципального округа Чувашской Республики»к земельным участкам для многодетных семей</t>
  </si>
  <si>
    <t>00008852/2025</t>
  </si>
  <si>
    <t>Ремонт грунтовой дороги по ул. Придорожная-2 с. Красные Четаи Красночетайского муниципального округа Чувашской Республики»к земельным участкам для многодетных семей</t>
  </si>
  <si>
    <t>00008849/2025</t>
  </si>
  <si>
    <t>Ремонт грунтовой дороги по ул. Придорожная-1 с. Красные Четаи Красночетайского муниципального округа Чувашской Республики» к земельным участкам для многодетных семей</t>
  </si>
  <si>
    <t>00008815/2025</t>
  </si>
  <si>
    <t>«Ремонт дороги местного значения по ул.Майорова деревни Испуханы Красночетайского муниципального округа Чувашской Республики»</t>
  </si>
  <si>
    <t>00008814/2025</t>
  </si>
  <si>
    <t>Ремонт  дороги  местного  значения по ул. Школьная деревни Испуханы Красночетайского муниципального округа Чувашской Республики</t>
  </si>
  <si>
    <t>00008806/2025</t>
  </si>
  <si>
    <t>Ремонт  грунтовой дороги   по ул. Советская д. Шумшеваши Красночетайского муниципального округа  Чувашской Республики»</t>
  </si>
  <si>
    <t>00008664/2025</t>
  </si>
  <si>
    <t>Ремонт грунтовой дороги по ул. Заводская д.Черепаново Красночетайского муниципального округа Чувашской Республики</t>
  </si>
  <si>
    <t>00008635/2025</t>
  </si>
  <si>
    <t xml:space="preserve">«Ремонт грунтовой дороги   в переулке   от улицы Лесная к улице Центральная д. Тоганаши Красночетайского муниципального округа Чувашской Республики» </t>
  </si>
  <si>
    <t>00008626/2025</t>
  </si>
  <si>
    <t>«Ремонт грунтовой дороги от ул.Заречная по ул.Лесная с.Атнары Красночетайского муниципального округа Чувашской Республики»</t>
  </si>
  <si>
    <t>00008622/2025</t>
  </si>
  <si>
    <t>«Ремонт грунтовой дороги от ул.Молодежная до ул.Заречной с.Атнары Красночетайского муниципального округа Чувашсой Республики»</t>
  </si>
  <si>
    <t>00008606/2025</t>
  </si>
  <si>
    <t>Ремонт автомобильной дороги «Сура-Тарабай» от дома 18-34 по ул.Центральная Красночетайского муниципального округа Чувашской Республики»</t>
  </si>
  <si>
    <t>00008592/2025</t>
  </si>
  <si>
    <t>Ремонт грунтовой дороги по ул. Школьная  д.Вторые Хоршеваши Красночетайского муниципального округа Чувашской Республики</t>
  </si>
  <si>
    <t>00008575/2025</t>
  </si>
  <si>
    <t>Ремонт дороги местного значения по ул.Новая д.Питеркино Красночетайского муниципального округа Чувашской Республики</t>
  </si>
  <si>
    <t>00008572/2025</t>
  </si>
  <si>
    <t>Ремонт дороги местного значения по ул.Кубань д.Питеркино Красночетайского муниципального округа Чувашской Республики</t>
  </si>
  <si>
    <t>00008270/2025</t>
  </si>
  <si>
    <t xml:space="preserve">Ремонт грунтовой дороги по ул.Центральная д.Новые Атаи к местам захоронения Красночетайского муниципального округа Чувашской Республики
</t>
  </si>
  <si>
    <t>00008239/2025</t>
  </si>
  <si>
    <t xml:space="preserve">Ремонт дороги местного значения по ул.Молодежная,  д.Большие Атмени  Красночетайского муниципального округа Чувашской Республики
</t>
  </si>
  <si>
    <t>00008213/2025</t>
  </si>
  <si>
    <t xml:space="preserve"> «Ремонт автодороги местного значения  по ул. А.Г.Николаева д.Хирлукасы от Красночетайского муниципального округа Чувашской Республики».
</t>
  </si>
  <si>
    <t>00008198/2025</t>
  </si>
  <si>
    <t xml:space="preserve"> «Ремонт автодороги от ул.Ленина  с. Мижеркасы до ул.Пушкина  д.Питишево  Красночетайского муниципального округа Чувшской Республики»	</t>
  </si>
  <si>
    <t>00008177/2025</t>
  </si>
  <si>
    <t xml:space="preserve"> «Ремонт грунтовой дороги д. Хвадукасы   Красночетайского муниципального округа Чувашской Республики».</t>
  </si>
  <si>
    <t>00008110/2025</t>
  </si>
  <si>
    <t xml:space="preserve">«Ремонт грунтовой дороги от ул. Молодежная до улицы Новая в д. Ямаши Красночетайского муниципального округа Чувашской Республики» </t>
  </si>
  <si>
    <t>00008107/2025</t>
  </si>
  <si>
    <t xml:space="preserve">«Ремонт грунтовой дороги по улице Новая в деревне Ямаши Красночетайского муниципального округа Чувашской Республики» </t>
  </si>
  <si>
    <t>00008105/2025</t>
  </si>
  <si>
    <t xml:space="preserve">«Ремонт дороги местного значения по улице  Молодежная в деревни Ямаши от дома №24б до дома №50 Красночетайского муниципального округа Чувашской Республики» </t>
  </si>
  <si>
    <t>00008102/2025</t>
  </si>
  <si>
    <t xml:space="preserve">Ремонт  дороги местного значения по ул. Садовая д. Калугино Красночетайского муниципального округа Чувашской Республики» </t>
  </si>
  <si>
    <t>00008101/2025</t>
  </si>
  <si>
    <t xml:space="preserve">«Ремонт дороги от ул. Новая до ул. Васюкова д. Акчикасы Красночетайского муниципального округа Чувашской Республики» </t>
  </si>
  <si>
    <t>00008100/2025</t>
  </si>
  <si>
    <t xml:space="preserve">«Ремонт грунтовой дороги по ул.Индрякова д.Акчикасы Красночетайского муниципального округа Чувашской Республики» 
</t>
  </si>
  <si>
    <t>00008098/2025</t>
  </si>
  <si>
    <t>«Ремонт дороги местного значения  по ул. Пушкина от д.№55 до д. №5  д.Питишево  Красночетайского муниципального округа Чувашской Республики».</t>
  </si>
  <si>
    <t>00008092/2025</t>
  </si>
  <si>
    <t>"Ремонт  автодороги  «Сура»- Питишево- Мижеркасы по ул.Горького д. Питишево    Красночетайского муниципального округа Чувашской Республики"</t>
  </si>
  <si>
    <t>Объем финансирования из бюджета муниципального округа, руб.</t>
  </si>
  <si>
    <t>Субсидия из республиканского бюджета Чувашской Республики с учетом Kэф, руб.</t>
  </si>
  <si>
    <t>Объем финансирования из бюджета муниципального округа с учетом Kэф, руб.</t>
  </si>
  <si>
    <t>% софинансирования</t>
  </si>
  <si>
    <t>Итого, рублей</t>
  </si>
  <si>
    <t>*</t>
  </si>
  <si>
    <t>Итого, тыс рублей</t>
  </si>
  <si>
    <t>Итого, млн, рубл</t>
  </si>
  <si>
    <t>щебень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</si>
</sst>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3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0" borderId="0" xfId="0" applyFill="1" applyAlignment="1">
      <alignment horizontal="left" vertical="top" wrapText="1"/>
    </xf>
    <xf numFmtId="164" fontId="0" fillId="0" borderId="0" xfId="0" applyNumberFormat="1" applyFill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 wrapText="1"/>
    </xf>
    <xf numFmtId="4" fontId="0" fillId="0" borderId="0" xfId="0" applyNumberFormat="1" applyAlignment="1">
      <alignment horizontal="center" wrapText="1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5"/>
  <sheetViews>
    <sheetView tabSelected="1" view="pageBreakPreview" zoomScale="70" zoomScaleNormal="70" zoomScaleSheetLayoutView="70" workbookViewId="0">
      <pane ySplit="1" topLeftCell="A2" activePane="bottomLeft" state="frozen"/>
      <selection pane="bottomLeft" activeCell="C7" sqref="C7"/>
    </sheetView>
  </sheetViews>
  <sheetFormatPr defaultColWidth="8.85546875" defaultRowHeight="15" x14ac:dyDescent="0.25"/>
  <cols>
    <col min="1" max="2" width="16" style="1" customWidth="1"/>
    <col min="3" max="3" width="48" style="1" customWidth="1"/>
    <col min="4" max="7" width="16" style="1" customWidth="1"/>
    <col min="8" max="8" width="8.7109375" style="2" customWidth="1"/>
    <col min="9" max="14" width="16" style="1" customWidth="1"/>
    <col min="15" max="15" width="42.140625" style="14" customWidth="1"/>
    <col min="16" max="16" width="41.85546875" style="1" customWidth="1"/>
    <col min="17" max="16384" width="8.85546875" style="1"/>
  </cols>
  <sheetData>
    <row r="1" spans="1:16" ht="114.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7</v>
      </c>
      <c r="G1" s="4" t="s">
        <v>89</v>
      </c>
      <c r="H1" s="5" t="s">
        <v>91</v>
      </c>
      <c r="I1" s="6" t="s">
        <v>88</v>
      </c>
      <c r="J1" s="4" t="s">
        <v>90</v>
      </c>
      <c r="K1" s="3" t="s">
        <v>5</v>
      </c>
      <c r="L1" s="3" t="s">
        <v>6</v>
      </c>
      <c r="M1" s="3" t="s">
        <v>8</v>
      </c>
      <c r="N1" s="3" t="s">
        <v>9</v>
      </c>
      <c r="O1" s="15">
        <f>E2+E3+E6+E8+E9+E12+E14+E16+E17+E19+E20+E21+E22+E23+E24+E29+E30+E31+E32+E33+E35+E36+E37+E38</f>
        <v>87899644.299999997</v>
      </c>
      <c r="P1" s="1" t="s">
        <v>96</v>
      </c>
    </row>
    <row r="2" spans="1:16" ht="60" x14ac:dyDescent="0.25">
      <c r="A2" s="13" t="s">
        <v>78</v>
      </c>
      <c r="B2" s="13" t="s">
        <v>14</v>
      </c>
      <c r="C2" s="7" t="s">
        <v>79</v>
      </c>
      <c r="D2" s="7" t="s">
        <v>11</v>
      </c>
      <c r="E2" s="8">
        <f t="shared" ref="E2:E4" si="0">F2+I2+K2+L2</f>
        <v>3922331.18</v>
      </c>
      <c r="F2" s="8">
        <v>3137864.94</v>
      </c>
      <c r="G2" s="8">
        <f t="shared" ref="G2:G4" si="1">F2</f>
        <v>3137864.94</v>
      </c>
      <c r="H2" s="9">
        <f t="shared" ref="H2:H4" si="2">G2/E2*100</f>
        <v>79.999999898019823</v>
      </c>
      <c r="I2" s="8">
        <v>392233.12</v>
      </c>
      <c r="J2" s="8">
        <f t="shared" ref="J2:J4" si="3">IF(G2&lt;F2,I2+(F2-G2),I2)</f>
        <v>392233.12</v>
      </c>
      <c r="K2" s="8">
        <v>392233.12</v>
      </c>
      <c r="L2" s="8">
        <v>0</v>
      </c>
      <c r="M2" s="10">
        <v>445</v>
      </c>
      <c r="N2" s="7" t="s">
        <v>10</v>
      </c>
      <c r="O2" s="16">
        <v>700</v>
      </c>
    </row>
    <row r="3" spans="1:16" ht="60" x14ac:dyDescent="0.25">
      <c r="A3" s="13" t="s">
        <v>76</v>
      </c>
      <c r="B3" s="13" t="s">
        <v>14</v>
      </c>
      <c r="C3" s="7" t="s">
        <v>77</v>
      </c>
      <c r="D3" s="7" t="s">
        <v>11</v>
      </c>
      <c r="E3" s="8">
        <f t="shared" si="0"/>
        <v>5659070.290000001</v>
      </c>
      <c r="F3" s="8">
        <v>4527256.2300000004</v>
      </c>
      <c r="G3" s="8">
        <f t="shared" si="1"/>
        <v>4527256.2300000004</v>
      </c>
      <c r="H3" s="9">
        <f t="shared" si="2"/>
        <v>79.9999999646585</v>
      </c>
      <c r="I3" s="8">
        <v>565907.03</v>
      </c>
      <c r="J3" s="8">
        <f t="shared" si="3"/>
        <v>565907.03</v>
      </c>
      <c r="K3" s="8">
        <v>0</v>
      </c>
      <c r="L3" s="8">
        <v>565907.03</v>
      </c>
      <c r="M3" s="10">
        <v>445</v>
      </c>
      <c r="N3" s="7" t="s">
        <v>10</v>
      </c>
      <c r="O3" s="16">
        <v>866</v>
      </c>
    </row>
    <row r="4" spans="1:16" ht="60" x14ac:dyDescent="0.25">
      <c r="A4" s="13" t="s">
        <v>72</v>
      </c>
      <c r="B4" s="13" t="s">
        <v>14</v>
      </c>
      <c r="C4" s="7" t="s">
        <v>73</v>
      </c>
      <c r="D4" s="7" t="s">
        <v>11</v>
      </c>
      <c r="E4" s="8">
        <f t="shared" si="0"/>
        <v>2778443.84</v>
      </c>
      <c r="F4" s="8">
        <v>2222755.0699999998</v>
      </c>
      <c r="G4" s="8">
        <f t="shared" si="1"/>
        <v>2222755.0699999998</v>
      </c>
      <c r="H4" s="9">
        <f t="shared" si="2"/>
        <v>79.99999992801726</v>
      </c>
      <c r="I4" s="8">
        <v>277844.38</v>
      </c>
      <c r="J4" s="8">
        <f t="shared" si="3"/>
        <v>277844.38</v>
      </c>
      <c r="K4" s="8">
        <v>277844.39</v>
      </c>
      <c r="L4" s="8">
        <v>0</v>
      </c>
      <c r="M4" s="10">
        <v>445</v>
      </c>
      <c r="N4" s="7" t="s">
        <v>10</v>
      </c>
      <c r="O4" s="16"/>
      <c r="P4" s="1">
        <v>528</v>
      </c>
    </row>
    <row r="5" spans="1:16" ht="60" x14ac:dyDescent="0.25">
      <c r="A5" s="13" t="s">
        <v>74</v>
      </c>
      <c r="B5" s="13" t="s">
        <v>14</v>
      </c>
      <c r="C5" s="7" t="s">
        <v>75</v>
      </c>
      <c r="D5" s="7" t="s">
        <v>11</v>
      </c>
      <c r="E5" s="8">
        <f t="shared" ref="E5:E8" si="4">F5+I5+K5+L5</f>
        <v>2727125.5199999996</v>
      </c>
      <c r="F5" s="8">
        <v>2181700.42</v>
      </c>
      <c r="G5" s="8">
        <f t="shared" ref="G5:G8" si="5">F5</f>
        <v>2181700.42</v>
      </c>
      <c r="H5" s="9">
        <f t="shared" ref="H5:H8" si="6">G5/E5*100</f>
        <v>80.000000146674594</v>
      </c>
      <c r="I5" s="8">
        <v>272712.55</v>
      </c>
      <c r="J5" s="8">
        <f t="shared" ref="J5:J8" si="7">IF(G5&lt;F5,I5+(F5-G5),I5)</f>
        <v>272712.55</v>
      </c>
      <c r="K5" s="8">
        <v>272712.55</v>
      </c>
      <c r="L5" s="8">
        <v>0</v>
      </c>
      <c r="M5" s="10">
        <v>420</v>
      </c>
      <c r="N5" s="7" t="s">
        <v>10</v>
      </c>
      <c r="O5" s="16"/>
      <c r="P5" s="1">
        <v>637</v>
      </c>
    </row>
    <row r="6" spans="1:16" ht="75" x14ac:dyDescent="0.25">
      <c r="A6" s="13" t="s">
        <v>64</v>
      </c>
      <c r="B6" s="13" t="s">
        <v>14</v>
      </c>
      <c r="C6" s="7" t="s">
        <v>65</v>
      </c>
      <c r="D6" s="7" t="s">
        <v>11</v>
      </c>
      <c r="E6" s="8">
        <f t="shared" si="4"/>
        <v>6106452.6099999994</v>
      </c>
      <c r="F6" s="8">
        <v>4885162.09</v>
      </c>
      <c r="G6" s="8">
        <f t="shared" si="5"/>
        <v>4885162.09</v>
      </c>
      <c r="H6" s="9">
        <f t="shared" si="6"/>
        <v>80.000000032752254</v>
      </c>
      <c r="I6" s="8">
        <v>610645.26</v>
      </c>
      <c r="J6" s="8">
        <f t="shared" si="7"/>
        <v>610645.26</v>
      </c>
      <c r="K6" s="8">
        <v>610645.26</v>
      </c>
      <c r="L6" s="8">
        <v>0</v>
      </c>
      <c r="M6" s="10">
        <v>420</v>
      </c>
      <c r="N6" s="7" t="s">
        <v>10</v>
      </c>
      <c r="O6" s="16">
        <v>911</v>
      </c>
    </row>
    <row r="7" spans="1:16" ht="75" x14ac:dyDescent="0.25">
      <c r="A7" s="13" t="s">
        <v>62</v>
      </c>
      <c r="B7" s="13" t="s">
        <v>14</v>
      </c>
      <c r="C7" s="7" t="s">
        <v>63</v>
      </c>
      <c r="D7" s="7" t="s">
        <v>11</v>
      </c>
      <c r="E7" s="8">
        <f t="shared" si="4"/>
        <v>2863285.5199999996</v>
      </c>
      <c r="F7" s="8">
        <v>2290628.42</v>
      </c>
      <c r="G7" s="8">
        <f t="shared" si="5"/>
        <v>2290628.42</v>
      </c>
      <c r="H7" s="9">
        <f t="shared" si="6"/>
        <v>80.000000139699665</v>
      </c>
      <c r="I7" s="8">
        <v>286328.55</v>
      </c>
      <c r="J7" s="8">
        <f t="shared" si="7"/>
        <v>286328.55</v>
      </c>
      <c r="K7" s="8">
        <v>286328.55</v>
      </c>
      <c r="L7" s="8">
        <v>0</v>
      </c>
      <c r="M7" s="10">
        <v>420</v>
      </c>
      <c r="N7" s="7" t="s">
        <v>10</v>
      </c>
      <c r="O7" s="17"/>
      <c r="P7" s="1">
        <v>660</v>
      </c>
    </row>
    <row r="8" spans="1:16" ht="60" x14ac:dyDescent="0.25">
      <c r="A8" s="13" t="s">
        <v>40</v>
      </c>
      <c r="B8" s="13" t="s">
        <v>14</v>
      </c>
      <c r="C8" s="7" t="s">
        <v>41</v>
      </c>
      <c r="D8" s="7" t="s">
        <v>11</v>
      </c>
      <c r="E8" s="8">
        <f t="shared" si="4"/>
        <v>4732580</v>
      </c>
      <c r="F8" s="8">
        <v>3786064</v>
      </c>
      <c r="G8" s="8">
        <f t="shared" si="5"/>
        <v>3786064</v>
      </c>
      <c r="H8" s="9">
        <f t="shared" si="6"/>
        <v>80</v>
      </c>
      <c r="I8" s="8">
        <v>473258</v>
      </c>
      <c r="J8" s="8">
        <f t="shared" si="7"/>
        <v>473258</v>
      </c>
      <c r="K8" s="8">
        <v>473258</v>
      </c>
      <c r="L8" s="8">
        <v>0</v>
      </c>
      <c r="M8" s="10">
        <v>420</v>
      </c>
      <c r="N8" s="7" t="s">
        <v>10</v>
      </c>
      <c r="O8" s="17">
        <v>850</v>
      </c>
    </row>
    <row r="9" spans="1:16" ht="60" x14ac:dyDescent="0.25">
      <c r="A9" s="13" t="s">
        <v>60</v>
      </c>
      <c r="B9" s="13" t="s">
        <v>14</v>
      </c>
      <c r="C9" s="7" t="s">
        <v>61</v>
      </c>
      <c r="D9" s="7" t="s">
        <v>11</v>
      </c>
      <c r="E9" s="8">
        <f t="shared" ref="E9:E11" si="8">F9+I9+K9+L9</f>
        <v>5020441.38</v>
      </c>
      <c r="F9" s="8">
        <v>4016353.1</v>
      </c>
      <c r="G9" s="8">
        <f>F9</f>
        <v>4016353.1</v>
      </c>
      <c r="H9" s="9">
        <f t="shared" ref="H9:H11" si="9">G9/E9*100</f>
        <v>79.999999920325735</v>
      </c>
      <c r="I9" s="8">
        <v>502044.14</v>
      </c>
      <c r="J9" s="8">
        <f t="shared" ref="J9:J11" si="10">IF(G9&lt;F9,I9+(F9-G9),I9)</f>
        <v>502044.14</v>
      </c>
      <c r="K9" s="8">
        <v>502044.14</v>
      </c>
      <c r="L9" s="8">
        <v>0</v>
      </c>
      <c r="M9" s="10">
        <v>415</v>
      </c>
      <c r="N9" s="7" t="s">
        <v>10</v>
      </c>
      <c r="O9" s="17">
        <v>946</v>
      </c>
    </row>
    <row r="10" spans="1:16" ht="60" x14ac:dyDescent="0.25">
      <c r="A10" s="13" t="s">
        <v>56</v>
      </c>
      <c r="B10" s="13" t="s">
        <v>14</v>
      </c>
      <c r="C10" s="7" t="s">
        <v>57</v>
      </c>
      <c r="D10" s="7" t="s">
        <v>11</v>
      </c>
      <c r="E10" s="8">
        <f t="shared" si="8"/>
        <v>2065408.08</v>
      </c>
      <c r="F10" s="8">
        <v>1652326.46</v>
      </c>
      <c r="G10" s="8">
        <f>F10</f>
        <v>1652326.46</v>
      </c>
      <c r="H10" s="9">
        <f t="shared" si="9"/>
        <v>79.999999806333662</v>
      </c>
      <c r="I10" s="8">
        <v>206081.62</v>
      </c>
      <c r="J10" s="8">
        <f t="shared" si="10"/>
        <v>206081.62</v>
      </c>
      <c r="K10" s="8">
        <v>207000</v>
      </c>
      <c r="L10" s="8">
        <v>0</v>
      </c>
      <c r="M10" s="10">
        <v>415</v>
      </c>
      <c r="N10" s="7" t="s">
        <v>10</v>
      </c>
      <c r="O10" s="16"/>
      <c r="P10" s="1">
        <v>500</v>
      </c>
    </row>
    <row r="11" spans="1:16" ht="60" x14ac:dyDescent="0.25">
      <c r="A11" s="13" t="s">
        <v>48</v>
      </c>
      <c r="B11" s="13" t="s">
        <v>14</v>
      </c>
      <c r="C11" s="7" t="s">
        <v>49</v>
      </c>
      <c r="D11" s="7" t="s">
        <v>11</v>
      </c>
      <c r="E11" s="8">
        <f t="shared" si="8"/>
        <v>1176809.6599999999</v>
      </c>
      <c r="F11" s="8">
        <v>941447.73</v>
      </c>
      <c r="G11" s="8">
        <f>F11</f>
        <v>941447.73</v>
      </c>
      <c r="H11" s="9">
        <f t="shared" si="9"/>
        <v>80.000000169951022</v>
      </c>
      <c r="I11" s="8">
        <v>117680.96000000001</v>
      </c>
      <c r="J11" s="8">
        <f t="shared" si="10"/>
        <v>117680.96000000001</v>
      </c>
      <c r="K11" s="8">
        <v>117680.97</v>
      </c>
      <c r="L11" s="8">
        <v>0</v>
      </c>
      <c r="M11" s="10">
        <v>415</v>
      </c>
      <c r="N11" s="7" t="s">
        <v>10</v>
      </c>
      <c r="O11" s="16"/>
      <c r="P11" s="1">
        <v>210</v>
      </c>
    </row>
    <row r="12" spans="1:16" ht="60" x14ac:dyDescent="0.25">
      <c r="A12" s="13" t="s">
        <v>42</v>
      </c>
      <c r="B12" s="7" t="s">
        <v>14</v>
      </c>
      <c r="C12" s="7" t="s">
        <v>43</v>
      </c>
      <c r="D12" s="7" t="s">
        <v>11</v>
      </c>
      <c r="E12" s="8">
        <f t="shared" ref="E12:E16" si="11">F12+I12+K12+L12</f>
        <v>3742220</v>
      </c>
      <c r="F12" s="8">
        <v>2993776</v>
      </c>
      <c r="G12" s="8">
        <f>F12</f>
        <v>2993776</v>
      </c>
      <c r="H12" s="9">
        <f t="shared" ref="H12:H16" si="12">G12/E12*100</f>
        <v>80</v>
      </c>
      <c r="I12" s="8">
        <v>374222</v>
      </c>
      <c r="J12" s="8">
        <f t="shared" ref="J12:J16" si="13">IF(G12&lt;F12,I12+(F12-G12),I12)</f>
        <v>374222</v>
      </c>
      <c r="K12" s="8">
        <v>374222</v>
      </c>
      <c r="L12" s="8">
        <v>0</v>
      </c>
      <c r="M12" s="10">
        <v>410</v>
      </c>
      <c r="N12" s="7" t="s">
        <v>10</v>
      </c>
      <c r="O12" s="16">
        <v>585</v>
      </c>
      <c r="P12" s="1">
        <v>116</v>
      </c>
    </row>
    <row r="13" spans="1:16" ht="60" x14ac:dyDescent="0.25">
      <c r="A13" s="7" t="s">
        <v>20</v>
      </c>
      <c r="B13" s="7" t="s">
        <v>14</v>
      </c>
      <c r="C13" s="7" t="s">
        <v>21</v>
      </c>
      <c r="D13" s="7" t="s">
        <v>11</v>
      </c>
      <c r="E13" s="8">
        <f t="shared" si="11"/>
        <v>1300676.98</v>
      </c>
      <c r="F13" s="8">
        <v>1040541.58</v>
      </c>
      <c r="G13" s="8">
        <f t="shared" ref="G13:G14" si="14">F13</f>
        <v>1040541.58</v>
      </c>
      <c r="H13" s="9">
        <f t="shared" si="12"/>
        <v>79.999999692467838</v>
      </c>
      <c r="I13" s="8">
        <v>130067.7</v>
      </c>
      <c r="J13" s="8">
        <f t="shared" si="13"/>
        <v>130067.7</v>
      </c>
      <c r="K13" s="8">
        <v>130067.7</v>
      </c>
      <c r="L13" s="8">
        <v>0</v>
      </c>
      <c r="M13" s="10">
        <v>405</v>
      </c>
      <c r="N13" s="7" t="s">
        <v>10</v>
      </c>
      <c r="O13" s="16"/>
      <c r="P13" s="1">
        <v>100</v>
      </c>
    </row>
    <row r="14" spans="1:16" ht="60" x14ac:dyDescent="0.25">
      <c r="A14" s="7" t="s">
        <v>18</v>
      </c>
      <c r="B14" s="7" t="s">
        <v>14</v>
      </c>
      <c r="C14" s="7" t="s">
        <v>19</v>
      </c>
      <c r="D14" s="7" t="s">
        <v>11</v>
      </c>
      <c r="E14" s="8">
        <f t="shared" si="11"/>
        <v>3182974.0600000005</v>
      </c>
      <c r="F14" s="8">
        <v>2546379.2400000002</v>
      </c>
      <c r="G14" s="8">
        <f t="shared" si="14"/>
        <v>2546379.2400000002</v>
      </c>
      <c r="H14" s="9">
        <f t="shared" si="12"/>
        <v>79.999999748662731</v>
      </c>
      <c r="I14" s="8">
        <v>318297.40999999997</v>
      </c>
      <c r="J14" s="8">
        <f t="shared" si="13"/>
        <v>318297.40999999997</v>
      </c>
      <c r="K14" s="8">
        <v>318297.40999999997</v>
      </c>
      <c r="L14" s="8">
        <v>0</v>
      </c>
      <c r="M14" s="10">
        <v>405</v>
      </c>
      <c r="N14" s="7" t="s">
        <v>10</v>
      </c>
      <c r="O14" s="16">
        <v>580</v>
      </c>
    </row>
    <row r="15" spans="1:16" ht="60" x14ac:dyDescent="0.25">
      <c r="A15" s="7" t="s">
        <v>70</v>
      </c>
      <c r="B15" s="7" t="s">
        <v>14</v>
      </c>
      <c r="C15" s="7" t="s">
        <v>71</v>
      </c>
      <c r="D15" s="7" t="s">
        <v>11</v>
      </c>
      <c r="E15" s="8">
        <f t="shared" si="11"/>
        <v>980781.1</v>
      </c>
      <c r="F15" s="8">
        <v>784624.88</v>
      </c>
      <c r="G15" s="8">
        <f t="shared" ref="G15" si="15">F15</f>
        <v>784624.88</v>
      </c>
      <c r="H15" s="9">
        <f t="shared" si="12"/>
        <v>80</v>
      </c>
      <c r="I15" s="8">
        <v>98078.11</v>
      </c>
      <c r="J15" s="8">
        <f t="shared" si="13"/>
        <v>98078.11</v>
      </c>
      <c r="K15" s="8">
        <v>98078.11</v>
      </c>
      <c r="L15" s="8">
        <v>0</v>
      </c>
      <c r="M15" s="10">
        <v>400</v>
      </c>
      <c r="N15" s="7" t="s">
        <v>10</v>
      </c>
      <c r="O15" s="16"/>
      <c r="P15" s="1">
        <v>243</v>
      </c>
    </row>
    <row r="16" spans="1:16" ht="60" x14ac:dyDescent="0.25">
      <c r="A16" s="7" t="s">
        <v>58</v>
      </c>
      <c r="B16" s="7" t="s">
        <v>14</v>
      </c>
      <c r="C16" s="7" t="s">
        <v>59</v>
      </c>
      <c r="D16" s="7" t="s">
        <v>11</v>
      </c>
      <c r="E16" s="8">
        <f t="shared" si="11"/>
        <v>2278142.69</v>
      </c>
      <c r="F16" s="8">
        <v>1822514.15</v>
      </c>
      <c r="G16" s="8">
        <f>F16</f>
        <v>1822514.15</v>
      </c>
      <c r="H16" s="9">
        <f t="shared" si="12"/>
        <v>79.999999912209191</v>
      </c>
      <c r="I16" s="8">
        <v>227814.27</v>
      </c>
      <c r="J16" s="8">
        <f t="shared" si="13"/>
        <v>227814.27</v>
      </c>
      <c r="K16" s="8">
        <v>227814.27</v>
      </c>
      <c r="L16" s="8">
        <v>0</v>
      </c>
      <c r="M16" s="10">
        <v>395</v>
      </c>
      <c r="N16" s="7" t="s">
        <v>10</v>
      </c>
      <c r="O16" s="16">
        <v>420</v>
      </c>
    </row>
    <row r="17" spans="1:16" ht="60" x14ac:dyDescent="0.25">
      <c r="A17" s="7" t="s">
        <v>54</v>
      </c>
      <c r="B17" s="7" t="s">
        <v>14</v>
      </c>
      <c r="C17" s="7" t="s">
        <v>55</v>
      </c>
      <c r="D17" s="7" t="s">
        <v>11</v>
      </c>
      <c r="E17" s="8">
        <f t="shared" ref="E17:E18" si="16">F17+I17+K17+L17</f>
        <v>4487653.22</v>
      </c>
      <c r="F17" s="8">
        <v>3590122.58</v>
      </c>
      <c r="G17" s="8">
        <f>F17</f>
        <v>3590122.58</v>
      </c>
      <c r="H17" s="9">
        <f t="shared" ref="H17:H18" si="17">G17/E17*100</f>
        <v>80.000000089133451</v>
      </c>
      <c r="I17" s="8">
        <v>448765.32</v>
      </c>
      <c r="J17" s="8">
        <f t="shared" ref="J17:J18" si="18">IF(G17&lt;F17,I17+(F17-G17),I17)</f>
        <v>448765.32</v>
      </c>
      <c r="K17" s="8">
        <v>448765.32</v>
      </c>
      <c r="L17" s="8">
        <v>0</v>
      </c>
      <c r="M17" s="10">
        <v>390</v>
      </c>
      <c r="N17" s="7" t="s">
        <v>10</v>
      </c>
      <c r="O17" s="16">
        <v>763</v>
      </c>
    </row>
    <row r="18" spans="1:16" ht="60" x14ac:dyDescent="0.25">
      <c r="A18" s="7" t="s">
        <v>44</v>
      </c>
      <c r="B18" s="7" t="s">
        <v>14</v>
      </c>
      <c r="C18" s="7" t="s">
        <v>45</v>
      </c>
      <c r="D18" s="7" t="s">
        <v>11</v>
      </c>
      <c r="E18" s="8">
        <f t="shared" si="16"/>
        <v>1738364.3299999998</v>
      </c>
      <c r="F18" s="8">
        <v>1390691.46</v>
      </c>
      <c r="G18" s="8">
        <f t="shared" ref="G18" si="19">F18</f>
        <v>1390691.46</v>
      </c>
      <c r="H18" s="9">
        <f t="shared" si="17"/>
        <v>79.99999976989865</v>
      </c>
      <c r="I18" s="8">
        <v>173836.43</v>
      </c>
      <c r="J18" s="8">
        <f t="shared" si="18"/>
        <v>173836.43</v>
      </c>
      <c r="K18" s="8">
        <v>173836.44</v>
      </c>
      <c r="L18" s="8">
        <v>0</v>
      </c>
      <c r="M18" s="10">
        <v>385</v>
      </c>
      <c r="N18" s="7" t="s">
        <v>10</v>
      </c>
      <c r="O18" s="16"/>
      <c r="P18" s="1">
        <v>260</v>
      </c>
    </row>
    <row r="19" spans="1:16" ht="60" x14ac:dyDescent="0.25">
      <c r="A19" s="7" t="s">
        <v>86</v>
      </c>
      <c r="B19" s="7" t="s">
        <v>14</v>
      </c>
      <c r="C19" s="7" t="s">
        <v>87</v>
      </c>
      <c r="D19" s="7" t="s">
        <v>11</v>
      </c>
      <c r="E19" s="8">
        <f t="shared" ref="E19:E25" si="20">F19+I19+K19+L19</f>
        <v>2806812.3499999996</v>
      </c>
      <c r="F19" s="8">
        <v>2245449.88</v>
      </c>
      <c r="G19" s="8">
        <f t="shared" ref="G19:G21" si="21">F19</f>
        <v>2245449.88</v>
      </c>
      <c r="H19" s="9">
        <f t="shared" ref="H19:H25" si="22">G19/E19*100</f>
        <v>80</v>
      </c>
      <c r="I19" s="8">
        <v>280681.23</v>
      </c>
      <c r="J19" s="8">
        <f t="shared" ref="J19:J25" si="23">IF(G19&lt;F19,I19+(F19-G19),I19)</f>
        <v>280681.23</v>
      </c>
      <c r="K19" s="8">
        <v>280681.24</v>
      </c>
      <c r="L19" s="8">
        <v>0</v>
      </c>
      <c r="M19" s="10">
        <v>375</v>
      </c>
      <c r="N19" s="7" t="s">
        <v>10</v>
      </c>
      <c r="O19" s="16">
        <v>366</v>
      </c>
    </row>
    <row r="20" spans="1:16" ht="60" x14ac:dyDescent="0.25">
      <c r="A20" s="7" t="s">
        <v>80</v>
      </c>
      <c r="B20" s="7" t="s">
        <v>14</v>
      </c>
      <c r="C20" s="7" t="s">
        <v>81</v>
      </c>
      <c r="D20" s="7" t="s">
        <v>11</v>
      </c>
      <c r="E20" s="8">
        <f t="shared" si="20"/>
        <v>2684786.69</v>
      </c>
      <c r="F20" s="8">
        <v>2147829.35</v>
      </c>
      <c r="G20" s="8">
        <f t="shared" si="21"/>
        <v>2147829.35</v>
      </c>
      <c r="H20" s="9">
        <f t="shared" si="22"/>
        <v>79.999999925506188</v>
      </c>
      <c r="I20" s="8">
        <v>268478.67</v>
      </c>
      <c r="J20" s="8">
        <f t="shared" si="23"/>
        <v>268478.67</v>
      </c>
      <c r="K20" s="8">
        <v>268478.67</v>
      </c>
      <c r="L20" s="8">
        <v>0</v>
      </c>
      <c r="M20" s="10">
        <v>375</v>
      </c>
      <c r="N20" s="7" t="s">
        <v>10</v>
      </c>
      <c r="O20" s="16">
        <v>311</v>
      </c>
    </row>
    <row r="21" spans="1:16" ht="60" x14ac:dyDescent="0.25">
      <c r="A21" s="7" t="s">
        <v>68</v>
      </c>
      <c r="B21" s="7" t="s">
        <v>14</v>
      </c>
      <c r="C21" s="7" t="s">
        <v>69</v>
      </c>
      <c r="D21" s="7" t="s">
        <v>11</v>
      </c>
      <c r="E21" s="8">
        <f t="shared" si="20"/>
        <v>1945270.7300000002</v>
      </c>
      <c r="F21" s="8">
        <v>1556216.58</v>
      </c>
      <c r="G21" s="8">
        <f t="shared" si="21"/>
        <v>1556216.58</v>
      </c>
      <c r="H21" s="9">
        <f t="shared" si="22"/>
        <v>79.999999794373082</v>
      </c>
      <c r="I21" s="8">
        <v>194527.07</v>
      </c>
      <c r="J21" s="8">
        <f t="shared" si="23"/>
        <v>194527.07</v>
      </c>
      <c r="K21" s="8">
        <v>0</v>
      </c>
      <c r="L21" s="8">
        <v>194527.08</v>
      </c>
      <c r="M21" s="10">
        <v>375</v>
      </c>
      <c r="N21" s="7" t="s">
        <v>10</v>
      </c>
      <c r="O21" s="16">
        <v>350</v>
      </c>
    </row>
    <row r="22" spans="1:16" ht="60" x14ac:dyDescent="0.25">
      <c r="A22" s="7" t="s">
        <v>52</v>
      </c>
      <c r="B22" s="7" t="s">
        <v>14</v>
      </c>
      <c r="C22" s="7" t="s">
        <v>53</v>
      </c>
      <c r="D22" s="7" t="s">
        <v>11</v>
      </c>
      <c r="E22" s="8">
        <f t="shared" si="20"/>
        <v>3894199.14</v>
      </c>
      <c r="F22" s="8">
        <v>3115359.31</v>
      </c>
      <c r="G22" s="8">
        <f t="shared" ref="G22:G24" si="24">F22</f>
        <v>3115359.31</v>
      </c>
      <c r="H22" s="9">
        <f t="shared" si="22"/>
        <v>79.999999948641559</v>
      </c>
      <c r="I22" s="8">
        <v>389419.91</v>
      </c>
      <c r="J22" s="8">
        <f t="shared" si="23"/>
        <v>389419.91</v>
      </c>
      <c r="K22" s="8">
        <v>389419.92</v>
      </c>
      <c r="L22" s="8">
        <v>0</v>
      </c>
      <c r="M22" s="10">
        <v>375</v>
      </c>
      <c r="N22" s="7" t="s">
        <v>10</v>
      </c>
      <c r="O22" s="16">
        <v>533</v>
      </c>
    </row>
    <row r="23" spans="1:16" ht="60" x14ac:dyDescent="0.25">
      <c r="A23" s="7" t="s">
        <v>50</v>
      </c>
      <c r="B23" s="7" t="s">
        <v>14</v>
      </c>
      <c r="C23" s="7" t="s">
        <v>51</v>
      </c>
      <c r="D23" s="7" t="s">
        <v>11</v>
      </c>
      <c r="E23" s="8">
        <f t="shared" si="20"/>
        <v>4679836.92</v>
      </c>
      <c r="F23" s="8">
        <v>3743869.53</v>
      </c>
      <c r="G23" s="8">
        <f t="shared" si="24"/>
        <v>3743869.53</v>
      </c>
      <c r="H23" s="9">
        <f t="shared" si="22"/>
        <v>79.999999871790408</v>
      </c>
      <c r="I23" s="8">
        <v>467983.69</v>
      </c>
      <c r="J23" s="8">
        <f t="shared" si="23"/>
        <v>467983.69</v>
      </c>
      <c r="K23" s="8">
        <v>467983.7</v>
      </c>
      <c r="L23" s="8">
        <v>0</v>
      </c>
      <c r="M23" s="10">
        <v>375</v>
      </c>
      <c r="N23" s="7" t="s">
        <v>10</v>
      </c>
      <c r="O23" s="16">
        <v>577</v>
      </c>
    </row>
    <row r="24" spans="1:16" ht="60" x14ac:dyDescent="0.25">
      <c r="A24" s="7" t="s">
        <v>22</v>
      </c>
      <c r="B24" s="7" t="s">
        <v>14</v>
      </c>
      <c r="C24" s="7" t="s">
        <v>23</v>
      </c>
      <c r="D24" s="7" t="s">
        <v>11</v>
      </c>
      <c r="E24" s="8">
        <f t="shared" si="20"/>
        <v>1845214.38</v>
      </c>
      <c r="F24" s="8">
        <v>1476171.5</v>
      </c>
      <c r="G24" s="8">
        <f t="shared" si="24"/>
        <v>1476171.5</v>
      </c>
      <c r="H24" s="9">
        <f t="shared" si="22"/>
        <v>79.999999783223032</v>
      </c>
      <c r="I24" s="8">
        <v>184521.44</v>
      </c>
      <c r="J24" s="8">
        <f t="shared" si="23"/>
        <v>184521.44</v>
      </c>
      <c r="K24" s="8">
        <v>184521.44</v>
      </c>
      <c r="L24" s="8">
        <v>0</v>
      </c>
      <c r="M24" s="10">
        <v>375</v>
      </c>
      <c r="N24" s="7" t="s">
        <v>10</v>
      </c>
      <c r="O24" s="16">
        <v>370</v>
      </c>
    </row>
    <row r="25" spans="1:16" ht="75" x14ac:dyDescent="0.25">
      <c r="A25" s="7" t="s">
        <v>82</v>
      </c>
      <c r="B25" s="7" t="s">
        <v>14</v>
      </c>
      <c r="C25" s="7" t="s">
        <v>83</v>
      </c>
      <c r="D25" s="7" t="s">
        <v>11</v>
      </c>
      <c r="E25" s="8">
        <f t="shared" si="20"/>
        <v>747046.24</v>
      </c>
      <c r="F25" s="8">
        <v>597636.99</v>
      </c>
      <c r="G25" s="8">
        <f t="shared" ref="G25" si="25">F25</f>
        <v>597636.99</v>
      </c>
      <c r="H25" s="9">
        <f t="shared" si="22"/>
        <v>79.999999732278965</v>
      </c>
      <c r="I25" s="8">
        <v>74704.62</v>
      </c>
      <c r="J25" s="8">
        <f t="shared" si="23"/>
        <v>74704.62</v>
      </c>
      <c r="K25" s="8">
        <v>74704.63</v>
      </c>
      <c r="L25" s="8">
        <v>0</v>
      </c>
      <c r="M25" s="10">
        <v>365</v>
      </c>
      <c r="N25" s="7" t="s">
        <v>10</v>
      </c>
      <c r="O25" s="16"/>
      <c r="P25" s="1">
        <v>175</v>
      </c>
    </row>
    <row r="26" spans="1:16" ht="60" x14ac:dyDescent="0.25">
      <c r="A26" s="7" t="s">
        <v>38</v>
      </c>
      <c r="B26" s="7" t="s">
        <v>14</v>
      </c>
      <c r="C26" s="7" t="s">
        <v>39</v>
      </c>
      <c r="D26" s="7" t="s">
        <v>12</v>
      </c>
      <c r="E26" s="8">
        <f t="shared" ref="E26:E34" si="26">F26+I26+K26+L26</f>
        <v>6158080.6600000001</v>
      </c>
      <c r="F26" s="8">
        <v>4926464.5199999996</v>
      </c>
      <c r="G26" s="8">
        <f t="shared" ref="G26:G33" si="27">F26</f>
        <v>4926464.5199999996</v>
      </c>
      <c r="H26" s="9">
        <f t="shared" ref="H26:H34" si="28">G26/E26*100</f>
        <v>79.999999870089383</v>
      </c>
      <c r="I26" s="8">
        <v>615808.06999999995</v>
      </c>
      <c r="J26" s="8">
        <f t="shared" ref="J26:J34" si="29">IF(G26&lt;F26,I26+(F26-G26),I26)</f>
        <v>615808.06999999995</v>
      </c>
      <c r="K26" s="8">
        <v>615808.06999999995</v>
      </c>
      <c r="L26" s="8">
        <v>0</v>
      </c>
      <c r="M26" s="10">
        <v>335</v>
      </c>
      <c r="N26" s="7" t="s">
        <v>10</v>
      </c>
      <c r="O26" s="16"/>
      <c r="P26" s="1">
        <v>1260</v>
      </c>
    </row>
    <row r="27" spans="1:16" ht="60" x14ac:dyDescent="0.25">
      <c r="A27" s="7" t="s">
        <v>36</v>
      </c>
      <c r="B27" s="7" t="s">
        <v>14</v>
      </c>
      <c r="C27" s="7" t="s">
        <v>37</v>
      </c>
      <c r="D27" s="7" t="s">
        <v>12</v>
      </c>
      <c r="E27" s="8">
        <f t="shared" si="26"/>
        <v>6158080.6600000001</v>
      </c>
      <c r="F27" s="8">
        <v>4926464.5199999996</v>
      </c>
      <c r="G27" s="8">
        <f t="shared" si="27"/>
        <v>4926464.5199999996</v>
      </c>
      <c r="H27" s="9">
        <f t="shared" si="28"/>
        <v>79.999999870089383</v>
      </c>
      <c r="I27" s="8">
        <v>615808.06999999995</v>
      </c>
      <c r="J27" s="8">
        <f t="shared" si="29"/>
        <v>615808.06999999995</v>
      </c>
      <c r="K27" s="8">
        <v>615808.06999999995</v>
      </c>
      <c r="L27" s="8">
        <v>0</v>
      </c>
      <c r="M27" s="10">
        <v>335</v>
      </c>
      <c r="N27" s="7" t="s">
        <v>10</v>
      </c>
      <c r="O27" s="16"/>
      <c r="P27" s="1">
        <v>1260</v>
      </c>
    </row>
    <row r="28" spans="1:16" ht="60" x14ac:dyDescent="0.25">
      <c r="A28" s="7" t="s">
        <v>34</v>
      </c>
      <c r="B28" s="7" t="s">
        <v>14</v>
      </c>
      <c r="C28" s="7" t="s">
        <v>35</v>
      </c>
      <c r="D28" s="7" t="s">
        <v>12</v>
      </c>
      <c r="E28" s="8">
        <f t="shared" si="26"/>
        <v>6158080.6600000001</v>
      </c>
      <c r="F28" s="8">
        <v>4926464.5199999996</v>
      </c>
      <c r="G28" s="8">
        <f t="shared" si="27"/>
        <v>4926464.5199999996</v>
      </c>
      <c r="H28" s="9">
        <f t="shared" si="28"/>
        <v>79.999999870089383</v>
      </c>
      <c r="I28" s="8">
        <v>615808.06999999995</v>
      </c>
      <c r="J28" s="8">
        <f t="shared" si="29"/>
        <v>615808.06999999995</v>
      </c>
      <c r="K28" s="8">
        <v>615808.06999999995</v>
      </c>
      <c r="L28" s="8">
        <v>0</v>
      </c>
      <c r="M28" s="10">
        <v>335</v>
      </c>
      <c r="N28" s="7" t="s">
        <v>10</v>
      </c>
      <c r="O28" s="16"/>
      <c r="P28" s="1">
        <v>1260</v>
      </c>
    </row>
    <row r="29" spans="1:16" ht="60" x14ac:dyDescent="0.25">
      <c r="A29" s="7" t="s">
        <v>28</v>
      </c>
      <c r="B29" s="7" t="s">
        <v>14</v>
      </c>
      <c r="C29" s="7" t="s">
        <v>29</v>
      </c>
      <c r="D29" s="7" t="s">
        <v>11</v>
      </c>
      <c r="E29" s="8">
        <f t="shared" si="26"/>
        <v>1375484.63</v>
      </c>
      <c r="F29" s="8">
        <v>1100387.7</v>
      </c>
      <c r="G29" s="8">
        <f t="shared" si="27"/>
        <v>1100387.7</v>
      </c>
      <c r="H29" s="9">
        <f t="shared" si="28"/>
        <v>79.999999709193418</v>
      </c>
      <c r="I29" s="8">
        <v>137548.46</v>
      </c>
      <c r="J29" s="8">
        <f t="shared" si="29"/>
        <v>137548.46</v>
      </c>
      <c r="K29" s="8">
        <v>137548.47</v>
      </c>
      <c r="L29" s="8">
        <v>0</v>
      </c>
      <c r="M29" s="10">
        <v>335</v>
      </c>
      <c r="N29" s="7" t="s">
        <v>10</v>
      </c>
      <c r="O29" s="16">
        <v>205</v>
      </c>
      <c r="P29" s="1">
        <v>220</v>
      </c>
    </row>
    <row r="30" spans="1:16" ht="60" x14ac:dyDescent="0.25">
      <c r="A30" s="7" t="s">
        <v>26</v>
      </c>
      <c r="B30" s="7" t="s">
        <v>14</v>
      </c>
      <c r="C30" s="7" t="s">
        <v>27</v>
      </c>
      <c r="D30" s="7" t="s">
        <v>11</v>
      </c>
      <c r="E30" s="8">
        <f t="shared" si="26"/>
        <v>1945584.49</v>
      </c>
      <c r="F30" s="8">
        <v>1556467.59</v>
      </c>
      <c r="G30" s="8">
        <f t="shared" si="27"/>
        <v>1556467.59</v>
      </c>
      <c r="H30" s="9">
        <f t="shared" si="28"/>
        <v>79.999999897203139</v>
      </c>
      <c r="I30" s="8">
        <v>194558.45</v>
      </c>
      <c r="J30" s="8">
        <f t="shared" si="29"/>
        <v>194558.45</v>
      </c>
      <c r="K30" s="8">
        <v>194558.45</v>
      </c>
      <c r="L30" s="8">
        <v>0</v>
      </c>
      <c r="M30" s="10">
        <v>335</v>
      </c>
      <c r="N30" s="7" t="s">
        <v>10</v>
      </c>
      <c r="O30" s="16">
        <v>244</v>
      </c>
    </row>
    <row r="31" spans="1:16" ht="60" x14ac:dyDescent="0.25">
      <c r="A31" s="7" t="s">
        <v>24</v>
      </c>
      <c r="B31" s="7" t="s">
        <v>14</v>
      </c>
      <c r="C31" s="7" t="s">
        <v>25</v>
      </c>
      <c r="D31" s="7" t="s">
        <v>11</v>
      </c>
      <c r="E31" s="8">
        <f t="shared" si="26"/>
        <v>1463571.9100000001</v>
      </c>
      <c r="F31" s="8">
        <v>1170857.1299999999</v>
      </c>
      <c r="G31" s="8">
        <f t="shared" si="27"/>
        <v>1170857.1299999999</v>
      </c>
      <c r="H31" s="9">
        <f t="shared" si="28"/>
        <v>79.999972806255883</v>
      </c>
      <c r="I31" s="8">
        <v>146357.39000000001</v>
      </c>
      <c r="J31" s="8">
        <f t="shared" si="29"/>
        <v>146357.39000000001</v>
      </c>
      <c r="K31" s="8">
        <v>146357.39000000001</v>
      </c>
      <c r="L31" s="8">
        <v>0</v>
      </c>
      <c r="M31" s="10">
        <v>335</v>
      </c>
      <c r="N31" s="7" t="s">
        <v>10</v>
      </c>
      <c r="O31" s="16">
        <v>266</v>
      </c>
    </row>
    <row r="32" spans="1:16" ht="60" x14ac:dyDescent="0.25">
      <c r="A32" s="7" t="s">
        <v>84</v>
      </c>
      <c r="B32" s="7" t="s">
        <v>14</v>
      </c>
      <c r="C32" s="7" t="s">
        <v>85</v>
      </c>
      <c r="D32" s="7" t="s">
        <v>11</v>
      </c>
      <c r="E32" s="8">
        <f t="shared" si="26"/>
        <v>4180992.7</v>
      </c>
      <c r="F32" s="8">
        <v>3344794.16</v>
      </c>
      <c r="G32" s="8">
        <f t="shared" si="27"/>
        <v>3344794.16</v>
      </c>
      <c r="H32" s="9">
        <f t="shared" si="28"/>
        <v>80</v>
      </c>
      <c r="I32" s="8">
        <v>418099.27</v>
      </c>
      <c r="J32" s="8">
        <f t="shared" si="29"/>
        <v>418099.27</v>
      </c>
      <c r="K32" s="8">
        <v>0</v>
      </c>
      <c r="L32" s="8">
        <v>418099.27</v>
      </c>
      <c r="M32" s="10">
        <v>330</v>
      </c>
      <c r="N32" s="7" t="s">
        <v>10</v>
      </c>
      <c r="O32" s="16">
        <v>706</v>
      </c>
    </row>
    <row r="33" spans="1:16" ht="75" x14ac:dyDescent="0.25">
      <c r="A33" s="7" t="s">
        <v>66</v>
      </c>
      <c r="B33" s="7" t="s">
        <v>14</v>
      </c>
      <c r="C33" s="7" t="s">
        <v>67</v>
      </c>
      <c r="D33" s="7" t="s">
        <v>11</v>
      </c>
      <c r="E33" s="8">
        <f t="shared" si="26"/>
        <v>5497880.5599999996</v>
      </c>
      <c r="F33" s="8">
        <v>4398304.45</v>
      </c>
      <c r="G33" s="8">
        <f t="shared" si="27"/>
        <v>4398304.45</v>
      </c>
      <c r="H33" s="9">
        <f t="shared" si="28"/>
        <v>80.000000036377656</v>
      </c>
      <c r="I33" s="8">
        <v>549788.06000000006</v>
      </c>
      <c r="J33" s="8">
        <f t="shared" si="29"/>
        <v>549788.06000000006</v>
      </c>
      <c r="K33" s="8">
        <v>549788.05000000005</v>
      </c>
      <c r="L33" s="8">
        <v>0</v>
      </c>
      <c r="M33" s="10">
        <v>330</v>
      </c>
      <c r="N33" s="7" t="s">
        <v>10</v>
      </c>
      <c r="O33" s="16">
        <v>755</v>
      </c>
    </row>
    <row r="34" spans="1:16" ht="60" x14ac:dyDescent="0.25">
      <c r="A34" s="7" t="s">
        <v>16</v>
      </c>
      <c r="B34" s="7" t="s">
        <v>14</v>
      </c>
      <c r="C34" s="7" t="s">
        <v>17</v>
      </c>
      <c r="D34" s="7" t="s">
        <v>11</v>
      </c>
      <c r="E34" s="8">
        <f t="shared" si="26"/>
        <v>1372286.28</v>
      </c>
      <c r="F34" s="8">
        <v>1097829.02</v>
      </c>
      <c r="G34" s="8">
        <f>F34</f>
        <v>1097829.02</v>
      </c>
      <c r="H34" s="9">
        <f t="shared" si="28"/>
        <v>79.999999708515631</v>
      </c>
      <c r="I34" s="8">
        <v>137228.63</v>
      </c>
      <c r="J34" s="8">
        <f t="shared" si="29"/>
        <v>137228.63</v>
      </c>
      <c r="K34" s="8">
        <v>68614.31</v>
      </c>
      <c r="L34" s="8">
        <v>68614.320000000007</v>
      </c>
      <c r="M34" s="10">
        <v>325</v>
      </c>
      <c r="N34" s="7" t="s">
        <v>10</v>
      </c>
      <c r="O34" s="16"/>
      <c r="P34" s="1">
        <v>332</v>
      </c>
    </row>
    <row r="35" spans="1:16" ht="60" x14ac:dyDescent="0.25">
      <c r="A35" s="7" t="s">
        <v>46</v>
      </c>
      <c r="B35" s="7" t="s">
        <v>14</v>
      </c>
      <c r="C35" s="7" t="s">
        <v>47</v>
      </c>
      <c r="D35" s="7" t="s">
        <v>11</v>
      </c>
      <c r="E35" s="8">
        <f t="shared" ref="E35:E38" si="30">F35+I35+K35+L35</f>
        <v>3363935.6</v>
      </c>
      <c r="F35" s="8">
        <v>2691148.48</v>
      </c>
      <c r="G35" s="8">
        <f t="shared" ref="G35:G37" si="31">F35</f>
        <v>2691148.48</v>
      </c>
      <c r="H35" s="9">
        <f t="shared" ref="H35:H38" si="32">G35/E35*100</f>
        <v>80</v>
      </c>
      <c r="I35" s="8">
        <v>336393.56</v>
      </c>
      <c r="J35" s="8">
        <f t="shared" ref="J35:J38" si="33">IF(G35&lt;F35,I35+(F35-G35),I35)</f>
        <v>336393.56</v>
      </c>
      <c r="K35" s="8">
        <v>336393.56</v>
      </c>
      <c r="L35" s="8">
        <v>0</v>
      </c>
      <c r="M35" s="10">
        <v>310</v>
      </c>
      <c r="N35" s="7" t="s">
        <v>10</v>
      </c>
      <c r="O35" s="16">
        <v>533</v>
      </c>
    </row>
    <row r="36" spans="1:16" ht="60" x14ac:dyDescent="0.25">
      <c r="A36" s="7" t="s">
        <v>32</v>
      </c>
      <c r="B36" s="7" t="s">
        <v>14</v>
      </c>
      <c r="C36" s="7" t="s">
        <v>33</v>
      </c>
      <c r="D36" s="7" t="s">
        <v>11</v>
      </c>
      <c r="E36" s="8">
        <f t="shared" si="30"/>
        <v>5376801.9199999999</v>
      </c>
      <c r="F36" s="8">
        <v>4301441.54</v>
      </c>
      <c r="G36" s="8">
        <f t="shared" si="31"/>
        <v>4301441.54</v>
      </c>
      <c r="H36" s="9">
        <f t="shared" si="32"/>
        <v>80.000000074393668</v>
      </c>
      <c r="I36" s="8">
        <v>537680.18999999994</v>
      </c>
      <c r="J36" s="8">
        <f t="shared" si="33"/>
        <v>537680.18999999994</v>
      </c>
      <c r="K36" s="8">
        <v>537680.18999999994</v>
      </c>
      <c r="L36" s="8">
        <v>0</v>
      </c>
      <c r="M36" s="10">
        <v>310</v>
      </c>
      <c r="N36" s="7" t="s">
        <v>10</v>
      </c>
      <c r="O36" s="16">
        <v>883</v>
      </c>
    </row>
    <row r="37" spans="1:16" ht="60" x14ac:dyDescent="0.25">
      <c r="A37" s="7" t="s">
        <v>30</v>
      </c>
      <c r="B37" s="7" t="s">
        <v>14</v>
      </c>
      <c r="C37" s="7" t="s">
        <v>31</v>
      </c>
      <c r="D37" s="7" t="s">
        <v>11</v>
      </c>
      <c r="E37" s="8">
        <f t="shared" si="30"/>
        <v>6196566.1100000003</v>
      </c>
      <c r="F37" s="8">
        <v>4957252.8899999997</v>
      </c>
      <c r="G37" s="8">
        <f t="shared" si="31"/>
        <v>4957252.8899999997</v>
      </c>
      <c r="H37" s="9">
        <f t="shared" si="32"/>
        <v>80.000000032275935</v>
      </c>
      <c r="I37" s="8">
        <v>619656.61</v>
      </c>
      <c r="J37" s="8">
        <f t="shared" si="33"/>
        <v>619656.61</v>
      </c>
      <c r="K37" s="8">
        <v>619656.61</v>
      </c>
      <c r="L37" s="8">
        <v>0</v>
      </c>
      <c r="M37" s="10">
        <v>310</v>
      </c>
      <c r="N37" s="7" t="s">
        <v>10</v>
      </c>
      <c r="O37" s="16">
        <v>1100</v>
      </c>
    </row>
    <row r="38" spans="1:16" ht="60" x14ac:dyDescent="0.25">
      <c r="A38" s="7" t="s">
        <v>13</v>
      </c>
      <c r="B38" s="7" t="s">
        <v>14</v>
      </c>
      <c r="C38" s="7" t="s">
        <v>15</v>
      </c>
      <c r="D38" s="7" t="s">
        <v>11</v>
      </c>
      <c r="E38" s="8">
        <f t="shared" si="30"/>
        <v>1510840.7400000002</v>
      </c>
      <c r="F38" s="8">
        <v>1208672.5900000001</v>
      </c>
      <c r="G38" s="8">
        <f t="shared" ref="G38" si="34">F38</f>
        <v>1208672.5900000001</v>
      </c>
      <c r="H38" s="9">
        <f t="shared" si="32"/>
        <v>79.999999867623373</v>
      </c>
      <c r="I38" s="8">
        <v>151084.07</v>
      </c>
      <c r="J38" s="8">
        <f t="shared" si="33"/>
        <v>151084.07</v>
      </c>
      <c r="K38" s="8">
        <v>151084.07999999999</v>
      </c>
      <c r="L38" s="8">
        <v>0</v>
      </c>
      <c r="M38" s="10">
        <v>305</v>
      </c>
      <c r="N38" s="7" t="s">
        <v>10</v>
      </c>
      <c r="O38" s="16">
        <v>266</v>
      </c>
    </row>
    <row r="39" spans="1:16" x14ac:dyDescent="0.25">
      <c r="A39" s="11" t="s">
        <v>92</v>
      </c>
      <c r="B39" s="11" t="s">
        <v>93</v>
      </c>
      <c r="C39" s="11" t="s">
        <v>93</v>
      </c>
      <c r="D39" s="11">
        <f>SUBTOTAL(3,(D2:D38))</f>
        <v>37</v>
      </c>
      <c r="E39" s="12">
        <f>SUBTOTAL(9,E2:E38)</f>
        <v>124124113.82999994</v>
      </c>
      <c r="F39" s="12">
        <f>SUBTOTAL(9,F2:F38)</f>
        <v>99299290.600000024</v>
      </c>
      <c r="G39" s="12">
        <f>SUBTOTAL(9,G2:G38)</f>
        <v>99299290.600000024</v>
      </c>
      <c r="H39" s="12"/>
      <c r="I39" s="12">
        <f>SUBTOTAL(9,I2:I38)</f>
        <v>12411952.380000003</v>
      </c>
      <c r="J39" s="12">
        <f>SUBTOTAL(9,J2:J38)</f>
        <v>12411952.380000003</v>
      </c>
      <c r="K39" s="12">
        <f>SUBTOTAL(9,K2:L38)</f>
        <v>12412870.850000003</v>
      </c>
      <c r="L39" s="12"/>
      <c r="M39" s="12"/>
      <c r="N39" s="11" t="s">
        <v>93</v>
      </c>
      <c r="O39" s="1"/>
    </row>
    <row r="40" spans="1:16" ht="30" x14ac:dyDescent="0.25">
      <c r="A40" s="11" t="s">
        <v>94</v>
      </c>
      <c r="B40" s="11" t="s">
        <v>93</v>
      </c>
      <c r="C40" s="11" t="s">
        <v>93</v>
      </c>
      <c r="D40" s="11" t="s">
        <v>93</v>
      </c>
      <c r="E40" s="12">
        <f>SUBTOTAL(9,E2:E38)/1000</f>
        <v>124124.11382999994</v>
      </c>
      <c r="F40" s="12">
        <f>SUBTOTAL(9,F2:F38)/1000</f>
        <v>99299.290600000022</v>
      </c>
      <c r="G40" s="12">
        <f>SUBTOTAL(9,G2:G38)/1000</f>
        <v>99299.290600000022</v>
      </c>
      <c r="H40" s="12"/>
      <c r="I40" s="12">
        <f>SUBTOTAL(9,I2:I38)/1000</f>
        <v>12411.952380000002</v>
      </c>
      <c r="J40" s="12">
        <f>SUBTOTAL(9,J2:J38)/1000</f>
        <v>12411.952380000002</v>
      </c>
      <c r="K40" s="12">
        <f>SUBTOTAL(9,K2:L38)/1000</f>
        <v>12412.870850000003</v>
      </c>
      <c r="L40" s="12"/>
      <c r="M40" s="12"/>
      <c r="N40" s="11" t="s">
        <v>93</v>
      </c>
      <c r="O40" s="18">
        <f>O38+O37+O36+O35+O34+O33+O32+O31+O30+O29+O28+O27+O26+O25+O24+O23+O22+O21+O20+O19+O18+O17+O16+O15+O14+O13+O12+O11+O10+O9+O8+O7+O6+O5+O4+O3+O2</f>
        <v>14086</v>
      </c>
      <c r="P40" s="18">
        <f>P38+P37+P36+P35+P34+P33+P32+P31+P30+P29+P28+P27+P26+P25+P24+P23+P22+P21+P20+P19+P18+P17+P16+P15+P14+P13+P12+P11+P10+P9+P8+P7+P6+P5+P4+P3+P2</f>
        <v>7761</v>
      </c>
    </row>
    <row r="41" spans="1:16" ht="30" x14ac:dyDescent="0.25">
      <c r="A41" s="11" t="s">
        <v>95</v>
      </c>
      <c r="B41" s="11" t="s">
        <v>93</v>
      </c>
      <c r="C41" s="11" t="s">
        <v>93</v>
      </c>
      <c r="D41" s="11" t="s">
        <v>93</v>
      </c>
      <c r="E41" s="12">
        <f>SUBTOTAL(9,E2:E38)/1000000</f>
        <v>124.12411382999994</v>
      </c>
      <c r="F41" s="12">
        <f>SUBTOTAL(9,F2:F38)/1000000</f>
        <v>99.29929060000002</v>
      </c>
      <c r="G41" s="12">
        <f>SUBTOTAL(9,G2:G38)/1000000</f>
        <v>99.29929060000002</v>
      </c>
      <c r="H41" s="12"/>
      <c r="I41" s="12">
        <f>SUBTOTAL(9,I2:I38)/1000000</f>
        <v>12.411952380000002</v>
      </c>
      <c r="J41" s="12">
        <f>SUBTOTAL(9,J2:J38)/1000000</f>
        <v>12.411952380000002</v>
      </c>
      <c r="K41" s="12">
        <f>SUBTOTAL(9,K2:L38)/1000000</f>
        <v>12.412870850000003</v>
      </c>
      <c r="L41" s="12"/>
      <c r="M41" s="12"/>
      <c r="N41" s="11" t="s">
        <v>93</v>
      </c>
      <c r="O41" s="1"/>
    </row>
    <row r="45" spans="1:16" x14ac:dyDescent="0.25">
      <c r="F45" s="15"/>
    </row>
  </sheetData>
  <autoFilter ref="A1:N41"/>
  <sortState ref="A2:N692">
    <sortCondition descending="1" ref="M2:M692"/>
    <sortCondition ref="A2:A692"/>
  </sortState>
  <conditionalFormatting sqref="C39:C41">
    <cfRule type="duplicateValues" dxfId="4" priority="4"/>
  </conditionalFormatting>
  <conditionalFormatting sqref="E39">
    <cfRule type="duplicateValues" dxfId="3" priority="3"/>
  </conditionalFormatting>
  <conditionalFormatting sqref="F39:M39">
    <cfRule type="duplicateValues" dxfId="2" priority="2"/>
  </conditionalFormatting>
  <conditionalFormatting sqref="N39:N41">
    <cfRule type="duplicateValues" dxfId="1" priority="1"/>
  </conditionalFormatting>
  <conditionalFormatting sqref="C2:C38">
    <cfRule type="duplicateValues" dxfId="0" priority="1398"/>
  </conditionalFormatting>
  <pageMargins left="0.7" right="0.7" top="0.75" bottom="0.75" header="0.3" footer="0.3"/>
  <pageSetup scale="3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Дороги</vt:lpstr>
      <vt:lpstr>Дороги!Область_печати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2025-11-17T14:22:17Z</dcterms:created>
  <dcterms:modified xsi:type="dcterms:W3CDTF">2026-04-10T07:23:43Z</dcterms:modified>
</cp:coreProperties>
</file>