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20" windowWidth="29040" windowHeight="15840"/>
  </bookViews>
  <sheets>
    <sheet name="-" sheetId="18" r:id="rId1"/>
  </sheets>
  <definedNames>
    <definedName name="_xlnm.Print_Titles" localSheetId="0">'-'!$3:$3</definedName>
    <definedName name="_xlnm.Print_Area" localSheetId="0">'-'!$A$1:$D$116</definedName>
  </definedNames>
  <calcPr calcId="152511"/>
</workbook>
</file>

<file path=xl/calcChain.xml><?xml version="1.0" encoding="utf-8"?>
<calcChain xmlns="http://schemas.openxmlformats.org/spreadsheetml/2006/main">
  <c r="C60" i="18" l="1"/>
  <c r="D32" i="18"/>
  <c r="C35" i="18"/>
  <c r="C31" i="18"/>
  <c r="C15" i="18"/>
  <c r="C10" i="18"/>
  <c r="D37" i="18" l="1"/>
  <c r="D12" i="18"/>
  <c r="B35" i="18"/>
  <c r="B31" i="18"/>
  <c r="B24" i="18"/>
  <c r="D24" i="18" s="1"/>
  <c r="B20" i="18"/>
  <c r="B19" i="18"/>
  <c r="B15" i="18"/>
  <c r="B10" i="18"/>
  <c r="D62" i="18" l="1"/>
  <c r="C49" i="18" l="1"/>
  <c r="C39" i="18" l="1"/>
  <c r="D43" i="18" l="1"/>
  <c r="D45" i="18"/>
  <c r="D46" i="18"/>
  <c r="B6" i="18" l="1"/>
  <c r="C6" i="18"/>
  <c r="D9" i="18" l="1"/>
  <c r="D61" i="18" l="1"/>
  <c r="C58" i="18"/>
  <c r="B58" i="18"/>
  <c r="D38" i="18" l="1"/>
  <c r="D13" i="18"/>
  <c r="B39" i="18"/>
  <c r="D51" i="18" l="1"/>
  <c r="D52" i="18"/>
  <c r="D53" i="18"/>
  <c r="D54" i="18"/>
  <c r="D55" i="18"/>
  <c r="D56" i="18"/>
  <c r="D57" i="18"/>
  <c r="D33" i="18" l="1"/>
  <c r="D31" i="18"/>
  <c r="D41" i="18"/>
  <c r="B49" i="18" l="1"/>
  <c r="D49" i="18" l="1"/>
  <c r="B108" i="18"/>
  <c r="C110" i="18" l="1"/>
  <c r="C108" i="18" l="1"/>
  <c r="D109" i="18"/>
  <c r="D106" i="18"/>
  <c r="D107" i="18"/>
  <c r="B94" i="18" l="1"/>
  <c r="C94" i="18"/>
  <c r="B76" i="18"/>
  <c r="C76" i="18"/>
  <c r="D80" i="18"/>
  <c r="D108" i="18" l="1"/>
  <c r="C90" i="18" l="1"/>
  <c r="B90" i="18"/>
  <c r="C85" i="18"/>
  <c r="B85" i="18"/>
  <c r="C83" i="18"/>
  <c r="B83" i="18"/>
  <c r="C73" i="18"/>
  <c r="B73" i="18"/>
  <c r="C68" i="18"/>
  <c r="B68" i="18"/>
  <c r="C63" i="18"/>
  <c r="B63" i="18"/>
  <c r="B99" i="18" l="1"/>
  <c r="C103" i="18" l="1"/>
  <c r="B103" i="18"/>
  <c r="D100" i="18"/>
  <c r="D98" i="18"/>
  <c r="D95" i="18"/>
  <c r="D93" i="18"/>
  <c r="D92" i="18"/>
  <c r="D91" i="18"/>
  <c r="D89" i="18"/>
  <c r="D88" i="18"/>
  <c r="D87" i="18"/>
  <c r="D86" i="18"/>
  <c r="D84" i="18"/>
  <c r="D82" i="18"/>
  <c r="D81" i="18"/>
  <c r="D79" i="18"/>
  <c r="D78" i="18"/>
  <c r="D77" i="18"/>
  <c r="D74" i="18"/>
  <c r="D72" i="18"/>
  <c r="D71" i="18"/>
  <c r="D70" i="18"/>
  <c r="D69" i="18"/>
  <c r="D67" i="18"/>
  <c r="D66" i="18"/>
  <c r="D64" i="18"/>
  <c r="D60" i="18"/>
  <c r="D59" i="18"/>
  <c r="D42" i="18"/>
  <c r="D40" i="18"/>
  <c r="D34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5" i="18"/>
  <c r="B5" i="18"/>
  <c r="E76" i="18" l="1"/>
  <c r="B22" i="18"/>
  <c r="B47" i="18" s="1"/>
  <c r="D63" i="18"/>
  <c r="D73" i="18"/>
  <c r="D94" i="18"/>
  <c r="D10" i="18"/>
  <c r="D23" i="18"/>
  <c r="D35" i="18"/>
  <c r="D85" i="18"/>
  <c r="D15" i="18"/>
  <c r="C99" i="18"/>
  <c r="D58" i="18"/>
  <c r="D68" i="18"/>
  <c r="D76" i="18"/>
  <c r="D83" i="18"/>
  <c r="D90" i="18"/>
  <c r="D6" i="18"/>
  <c r="C22" i="18"/>
  <c r="D39" i="18"/>
  <c r="B101" i="18" l="1"/>
  <c r="C47" i="18"/>
  <c r="G76" i="18"/>
  <c r="I76" i="18"/>
  <c r="D5" i="18"/>
  <c r="B4" i="18"/>
  <c r="D99" i="18"/>
  <c r="D22" i="18"/>
  <c r="C4" i="18"/>
  <c r="C101" i="18" l="1"/>
  <c r="D47" i="18"/>
  <c r="D4" i="18"/>
  <c r="D113" i="18" l="1"/>
  <c r="D101" i="18"/>
</calcChain>
</file>

<file path=xl/sharedStrings.xml><?xml version="1.0" encoding="utf-8"?>
<sst xmlns="http://schemas.openxmlformats.org/spreadsheetml/2006/main" count="119" uniqueCount="118">
  <si>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</si>
  <si>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</si>
  <si>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</si>
  <si>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</si>
  <si>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</si>
  <si>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</si>
  <si>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</si>
  <si>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</si>
  <si>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</si>
  <si>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</si>
  <si>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</si>
  <si>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</si>
  <si>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</si>
  <si>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</si>
  <si>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</si>
  <si>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</si>
  <si>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</si>
  <si>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</si>
  <si>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</si>
  <si>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</si>
  <si>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</si>
  <si>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</si>
  <si>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</si>
  <si>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</si>
  <si>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</si>
  <si>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</si>
  <si>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</si>
  <si>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</si>
  <si>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</si>
  <si>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</si>
  <si>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</si>
  <si>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</si>
  <si>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</si>
  <si>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</si>
  <si>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</si>
  <si>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</si>
  <si>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</si>
  <si>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</si>
  <si>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</si>
  <si>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</si>
  <si>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</si>
  <si>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</si>
  <si>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</si>
  <si>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</si>
  <si>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</si>
  <si>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</si>
  <si>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</si>
  <si>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</si>
  <si>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</si>
  <si>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</si>
  <si>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</si>
  <si>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</si>
  <si>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</si>
  <si>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</si>
  <si>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</si>
  <si>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</si>
  <si>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</si>
  <si>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</si>
  <si>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</si>
  <si>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</si>
  <si>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</si>
  <si>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</si>
  <si>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</si>
  <si>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</si>
  <si>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</si>
  <si>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</si>
  <si>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</si>
  <si>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</si>
  <si>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</si>
  <si>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</si>
  <si>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</si>
  <si>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</si>
  <si>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</si>
  <si>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</si>
  <si>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</si>
  <si>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</si>
  <si>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</si>
  <si>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</si>
  <si>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</si>
  <si>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</si>
  <si>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</si>
  <si>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</si>
  <si>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</si>
  <si>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</si>
  <si>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</si>
  <si>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</si>
  <si>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</si>
  <si>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</si>
  <si>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</si>
  <si>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</si>
  <si>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</si>
  <si>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</si>
  <si>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собственные доходы</t>
  </si>
  <si>
    <t>межбюджетные трансферты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</si>
  <si>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</si>
  <si>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</si>
  <si>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</si>
  <si>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</si>
  <si>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</si>
  <si>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 xml:space="preserve">     </t>
  </si>
  <si>
    <t>Утвержденный 
план</t>
  </si>
  <si>
    <t>Начальник финансового отдела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</si>
  <si>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</si>
  <si>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</si>
  <si>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>О.А. Мясникова</t>
  </si>
  <si>
    <t xml:space="preserve">Доходы от возврата остатков субсидий прошлых лет </t>
  </si>
  <si>
    <t>Остатки на начало периода</t>
  </si>
  <si>
    <t>Остатки на конец периода, из них: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</si>
  <si>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</si>
  <si>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</si>
  <si>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</si>
  <si>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</si>
  <si>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</si>
  <si>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</si>
  <si>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 xml:space="preserve"> Сводка об исполнении бюджета города Новочебоксарска на 1 декабря 2025 года                                                        </t>
  </si>
  <si>
    <t>в 3,2 раза</t>
  </si>
  <si>
    <t>Исполнено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</si>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</sst>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164" fontId="3" fillId="0" borderId="0" xfId="0" applyNumberFormat="1" applyFont="1" applyAlignment="1">
      <alignment horizontal="right"/>
    </xf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/>
    <xf numFmtId="4" fontId="3" fillId="0" borderId="5" xfId="1" applyNumberFormat="1" applyFont="1" applyFill="1" applyBorder="1"/>
    <xf numFmtId="4" fontId="3" fillId="0" borderId="11" xfId="1" applyNumberFormat="1" applyFont="1" applyFill="1" applyBorder="1" applyAlignment="1"/>
    <xf numFmtId="4" fontId="4" fillId="0" borderId="5" xfId="1" applyNumberFormat="1" applyFont="1" applyFill="1" applyBorder="1"/>
    <xf numFmtId="0" fontId="3" fillId="0" borderId="25" xfId="0" applyFont="1" applyBorder="1" applyAlignment="1">
      <alignment wrapText="1"/>
    </xf>
    <xf numFmtId="164" fontId="3" fillId="0" borderId="26" xfId="0" applyNumberFormat="1" applyFont="1" applyBorder="1" applyAlignment="1">
      <alignment horizontal="right"/>
    </xf>
    <xf numFmtId="4" fontId="3" fillId="0" borderId="12" xfId="1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2" fillId="0" borderId="9" xfId="0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/>
    <xf numFmtId="4" fontId="3" fillId="0" borderId="1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3" fillId="0" borderId="9" xfId="0" applyNumberFormat="1" applyFont="1" applyFill="1" applyBorder="1" applyAlignment="1">
      <alignment horizontal="right"/>
    </xf>
    <xf numFmtId="4" fontId="3" fillId="0" borderId="11" xfId="0" applyNumberFormat="1" applyFont="1" applyFill="1" applyBorder="1" applyAlignment="1">
      <alignment horizontal="right"/>
    </xf>
    <xf numFmtId="4" fontId="2" fillId="0" borderId="16" xfId="0" applyNumberFormat="1" applyFont="1" applyFill="1" applyBorder="1" applyAlignment="1">
      <alignment wrapText="1"/>
    </xf>
    <xf numFmtId="4" fontId="2" fillId="0" borderId="11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>
      <alignment wrapText="1"/>
    </xf>
    <xf numFmtId="4" fontId="2" fillId="0" borderId="13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right"/>
    </xf>
    <xf numFmtId="4" fontId="3" fillId="0" borderId="12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4" fontId="2" fillId="0" borderId="14" xfId="0" applyNumberFormat="1" applyFont="1" applyFill="1" applyBorder="1" applyAlignment="1">
      <alignment wrapText="1"/>
    </xf>
    <xf numFmtId="4" fontId="3" fillId="0" borderId="28" xfId="0" applyNumberFormat="1" applyFont="1" applyFill="1" applyBorder="1" applyAlignment="1">
      <alignment horizontal="right"/>
    </xf>
    <xf numFmtId="4" fontId="3" fillId="0" borderId="26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4" fontId="3" fillId="0" borderId="13" xfId="0" applyNumberFormat="1" applyFont="1" applyFill="1" applyBorder="1" applyAlignment="1">
      <alignment wrapText="1" shrinkToFit="1"/>
    </xf>
    <xf numFmtId="4" fontId="3" fillId="0" borderId="12" xfId="0" applyNumberFormat="1" applyFont="1" applyFill="1" applyBorder="1" applyAlignment="1">
      <alignment wrapText="1" shrinkToFit="1"/>
    </xf>
    <xf numFmtId="4" fontId="2" fillId="0" borderId="12" xfId="0" applyNumberFormat="1" applyFont="1" applyFill="1" applyBorder="1" applyAlignment="1"/>
    <xf numFmtId="4" fontId="3" fillId="0" borderId="12" xfId="1" applyNumberFormat="1" applyFont="1" applyFill="1" applyBorder="1"/>
    <xf numFmtId="4" fontId="3" fillId="0" borderId="12" xfId="0" applyNumberFormat="1" applyFont="1" applyFill="1" applyBorder="1" applyAlignment="1"/>
    <xf numFmtId="4" fontId="3" fillId="0" borderId="14" xfId="0" applyNumberFormat="1" applyFont="1" applyFill="1" applyBorder="1" applyAlignment="1"/>
    <xf numFmtId="4" fontId="3" fillId="0" borderId="16" xfId="1" applyNumberFormat="1" applyFont="1" applyFill="1" applyBorder="1" applyAlignment="1"/>
    <xf numFmtId="4" fontId="3" fillId="0" borderId="13" xfId="0" applyNumberFormat="1" applyFont="1" applyFill="1" applyBorder="1" applyAlignment="1">
      <alignment wrapText="1"/>
    </xf>
    <xf numFmtId="4" fontId="2" fillId="0" borderId="12" xfId="1" applyNumberFormat="1" applyFont="1" applyFill="1" applyBorder="1" applyAlignment="1">
      <alignment wrapText="1"/>
    </xf>
    <xf numFmtId="4" fontId="2" fillId="0" borderId="12" xfId="1" applyNumberFormat="1" applyFont="1" applyFill="1" applyBorder="1"/>
    <xf numFmtId="4" fontId="2" fillId="0" borderId="29" xfId="1" applyNumberFormat="1" applyFont="1" applyFill="1" applyBorder="1"/>
    <xf numFmtId="4" fontId="4" fillId="0" borderId="12" xfId="1" applyNumberFormat="1" applyFont="1" applyFill="1" applyBorder="1"/>
    <xf numFmtId="4" fontId="2" fillId="0" borderId="12" xfId="0" applyNumberFormat="1" applyFont="1" applyFill="1" applyBorder="1"/>
    <xf numFmtId="4" fontId="3" fillId="0" borderId="12" xfId="0" applyNumberFormat="1" applyFont="1" applyFill="1" applyBorder="1" applyAlignment="1">
      <alignment horizontal="right"/>
    </xf>
    <xf numFmtId="4" fontId="3" fillId="0" borderId="14" xfId="0" applyNumberFormat="1" applyFont="1" applyFill="1" applyBorder="1" applyAlignment="1">
      <alignment wrapText="1"/>
    </xf>
    <xf numFmtId="4" fontId="3" fillId="0" borderId="16" xfId="0" applyNumberFormat="1" applyFont="1" applyFill="1" applyBorder="1" applyAlignment="1">
      <alignment wrapText="1"/>
    </xf>
    <xf numFmtId="0" fontId="2" fillId="0" borderId="0" xfId="0" applyFont="1" applyAlignment="1">
      <alignment horizontal="right"/>
    </xf>
    <xf numFmtId="4" fontId="2" fillId="0" borderId="9" xfId="1" applyNumberFormat="1" applyFont="1" applyFill="1" applyBorder="1" applyAlignment="1">
      <alignment wrapText="1"/>
    </xf>
    <xf numFmtId="4" fontId="2" fillId="0" borderId="14" xfId="0" applyNumberFormat="1" applyFont="1" applyFill="1" applyBorder="1" applyAlignment="1"/>
    <xf numFmtId="0" fontId="0" fillId="0" borderId="27" xfId="0" applyBorder="1"/>
    <xf numFmtId="0" fontId="0" fillId="0" borderId="30" xfId="0" applyBorder="1"/>
    <xf numFmtId="0" fontId="6" fillId="0" borderId="0" xfId="0" applyFont="1" applyAlignment="1">
      <alignment horizontal="center" wrapText="1"/>
    </xf>
    <xf numFmtId="164" fontId="3" fillId="0" borderId="2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17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164" fontId="3" fillId="0" borderId="17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 shrinkToFit="1"/>
    </xf>
    <xf numFmtId="0" fontId="3" fillId="0" borderId="20" xfId="0" applyFont="1" applyBorder="1" applyAlignment="1">
      <alignment wrapText="1" shrinkToFit="1"/>
    </xf>
    <xf numFmtId="0" fontId="2" fillId="0" borderId="20" xfId="0" applyFont="1" applyBorder="1" applyAlignment="1">
      <alignment wrapText="1" shrinkToFit="1"/>
    </xf>
    <xf numFmtId="0" fontId="2" fillId="0" borderId="20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vertical="top" wrapText="1"/>
    </xf>
    <xf numFmtId="0" fontId="4" fillId="0" borderId="23" xfId="0" applyFont="1" applyBorder="1"/>
    <xf numFmtId="0" fontId="2" fillId="0" borderId="21" xfId="0" applyFont="1" applyBorder="1" applyAlignment="1">
      <alignment wrapText="1"/>
    </xf>
    <xf numFmtId="0" fontId="3" fillId="0" borderId="22" xfId="0" applyFont="1" applyBorder="1" applyAlignment="1">
      <alignment horizontal="center" wrapText="1"/>
    </xf>
    <xf numFmtId="0" fontId="3" fillId="2" borderId="20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2" fillId="2" borderId="20" xfId="0" applyFont="1" applyFill="1" applyBorder="1" applyAlignment="1">
      <alignment vertical="top" wrapText="1"/>
    </xf>
    <xf numFmtId="0" fontId="2" fillId="2" borderId="23" xfId="0" applyFont="1" applyFill="1" applyBorder="1" applyAlignment="1">
      <alignment wrapText="1"/>
    </xf>
    <xf numFmtId="0" fontId="3" fillId="2" borderId="21" xfId="0" applyFont="1" applyFill="1" applyBorder="1" applyAlignment="1">
      <alignment wrapText="1"/>
    </xf>
    <xf numFmtId="0" fontId="3" fillId="2" borderId="24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8" fillId="0" borderId="18" xfId="0" applyFont="1" applyBorder="1" applyAlignment="1">
      <alignment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view="pageBreakPreview" zoomScale="80" zoomScaleNormal="80" zoomScaleSheetLayoutView="80" workbookViewId="0">
      <selection activeCell="D3" sqref="D3"/>
    </sheetView>
  </sheetViews>
  <sheetFormatPr defaultColWidth="9.140625" defaultRowHeight="15.75" x14ac:dyDescent="0.25"/>
  <cols>
    <col min="1" max="1" width="66.28515625" style="3" customWidth="1"/>
    <col min="2" max="2" width="22.28515625" style="29" customWidth="1"/>
    <col min="3" max="3" width="21.5703125" style="29" customWidth="1"/>
    <col min="4" max="4" width="16.28515625" style="3" customWidth="1"/>
    <col min="5" max="5" width="17.85546875" style="3" customWidth="1"/>
    <col min="6" max="6" width="9.140625" style="3"/>
    <col min="7" max="7" width="15" style="3" bestFit="1" customWidth="1"/>
    <col min="8" max="9" width="9.140625" style="3"/>
    <col min="10" max="10" width="15" style="3" bestFit="1" customWidth="1"/>
    <col min="11" max="16384" width="9.140625" style="3"/>
  </cols>
  <sheetData>
    <row r="1" spans="1:4" ht="20.25" customHeight="1" x14ac:dyDescent="0.3">
      <c r="A1" s="71" t="s">
        <v>114</v>
      </c>
      <c r="B1" s="71"/>
      <c r="C1" s="71"/>
      <c r="D1" s="71"/>
    </row>
    <row r="2" spans="1:4" ht="16.5" thickBot="1" x14ac:dyDescent="0.3">
      <c r="A2" s="1"/>
      <c r="B2" s="24"/>
      <c r="C2" s="28"/>
      <c r="D2" s="66" t="s">
        <v>0</v>
      </c>
    </row>
    <row r="3" spans="1:4" ht="51" customHeight="1" thickBot="1" x14ac:dyDescent="0.3">
      <c r="A3" s="109"/>
      <c r="B3" s="110" t="s">
        <v>100</v>
      </c>
      <c r="C3" s="111" t="s">
        <v>116</v>
      </c>
      <c r="D3" s="112" t="s">
        <v>117</v>
      </c>
    </row>
    <row r="4" spans="1:4" ht="34.5" customHeight="1" thickBot="1" x14ac:dyDescent="0.3">
      <c r="A4" s="87" t="s">
        <v>1</v>
      </c>
      <c r="B4" s="40">
        <f>B5+B22</f>
        <v>1309937662.73</v>
      </c>
      <c r="C4" s="30">
        <f>C5+C22</f>
        <v>1175160247.1100001</v>
      </c>
      <c r="D4" s="72">
        <f t="shared" ref="D4:D13" si="0">C4/B4*100</f>
        <v>89.711158060826008</v>
      </c>
    </row>
    <row r="5" spans="1:4" ht="41.25" customHeight="1" x14ac:dyDescent="0.25">
      <c r="A5" s="88" t="s">
        <v>2</v>
      </c>
      <c r="B5" s="50">
        <f>B6+B8+B9+B10+B15+B19+B20+B21</f>
        <v>1090914399.74</v>
      </c>
      <c r="C5" s="31">
        <f>C6+C8+C9+C10+C15+C19+C20+C21</f>
        <v>968308247.61000013</v>
      </c>
      <c r="D5" s="73">
        <f t="shared" si="0"/>
        <v>88.761157414438671</v>
      </c>
    </row>
    <row r="6" spans="1:4" ht="21.75" customHeight="1" x14ac:dyDescent="0.25">
      <c r="A6" s="89" t="s">
        <v>3</v>
      </c>
      <c r="B6" s="51">
        <f>B7</f>
        <v>727909000</v>
      </c>
      <c r="C6" s="32">
        <f>C7</f>
        <v>622461907.78999996</v>
      </c>
      <c r="D6" s="74">
        <f t="shared" si="0"/>
        <v>85.513698524128699</v>
      </c>
    </row>
    <row r="7" spans="1:4" ht="21.75" customHeight="1" x14ac:dyDescent="0.25">
      <c r="A7" s="90" t="s">
        <v>4</v>
      </c>
      <c r="B7" s="52">
        <v>727909000</v>
      </c>
      <c r="C7" s="9">
        <v>622461907.78999996</v>
      </c>
      <c r="D7" s="75">
        <f t="shared" si="0"/>
        <v>85.513698524128699</v>
      </c>
    </row>
    <row r="8" spans="1:4" ht="21.75" customHeight="1" x14ac:dyDescent="0.25">
      <c r="A8" s="89" t="s">
        <v>5</v>
      </c>
      <c r="B8" s="53">
        <v>3671400</v>
      </c>
      <c r="C8" s="9">
        <v>3249362.98</v>
      </c>
      <c r="D8" s="74">
        <f t="shared" si="0"/>
        <v>88.504738791741573</v>
      </c>
    </row>
    <row r="9" spans="1:4" ht="21.75" customHeight="1" x14ac:dyDescent="0.25">
      <c r="A9" s="89" t="s">
        <v>113</v>
      </c>
      <c r="B9" s="54">
        <v>1214000</v>
      </c>
      <c r="C9" s="9">
        <v>1180010</v>
      </c>
      <c r="D9" s="74">
        <f t="shared" si="0"/>
        <v>97.200164744645804</v>
      </c>
    </row>
    <row r="10" spans="1:4" ht="21.75" customHeight="1" x14ac:dyDescent="0.25">
      <c r="A10" s="89" t="s">
        <v>6</v>
      </c>
      <c r="B10" s="54">
        <f>B11+B12+B13+B14</f>
        <v>136613574.74000001</v>
      </c>
      <c r="C10" s="14">
        <f t="shared" ref="C10" si="1">C11+C12+C13+C14</f>
        <v>134671563.67000002</v>
      </c>
      <c r="D10" s="74">
        <f t="shared" si="0"/>
        <v>98.578464055496696</v>
      </c>
    </row>
    <row r="11" spans="1:4" ht="32.25" customHeight="1" x14ac:dyDescent="0.25">
      <c r="A11" s="90" t="s">
        <v>89</v>
      </c>
      <c r="B11" s="52">
        <v>113501000</v>
      </c>
      <c r="C11" s="10">
        <v>111209000.42</v>
      </c>
      <c r="D11" s="75">
        <f t="shared" si="0"/>
        <v>97.980634901895129</v>
      </c>
    </row>
    <row r="12" spans="1:4" ht="33.75" customHeight="1" x14ac:dyDescent="0.25">
      <c r="A12" s="90" t="s">
        <v>7</v>
      </c>
      <c r="B12" s="52">
        <v>15745.74</v>
      </c>
      <c r="C12" s="10">
        <v>15899.42</v>
      </c>
      <c r="D12" s="75">
        <f t="shared" si="0"/>
        <v>100.9760100192179</v>
      </c>
    </row>
    <row r="13" spans="1:4" ht="20.25" customHeight="1" x14ac:dyDescent="0.25">
      <c r="A13" s="90" t="s">
        <v>8</v>
      </c>
      <c r="B13" s="52">
        <v>426829</v>
      </c>
      <c r="C13" s="10">
        <v>426829</v>
      </c>
      <c r="D13" s="75">
        <f t="shared" si="0"/>
        <v>100</v>
      </c>
    </row>
    <row r="14" spans="1:4" ht="31.5" x14ac:dyDescent="0.25">
      <c r="A14" s="90" t="s">
        <v>9</v>
      </c>
      <c r="B14" s="52">
        <v>22670000</v>
      </c>
      <c r="C14" s="10">
        <v>23019834.829999998</v>
      </c>
      <c r="D14" s="75">
        <f t="shared" ref="D14:D20" si="2">C14/B14*100</f>
        <v>101.54316202029112</v>
      </c>
    </row>
    <row r="15" spans="1:4" x14ac:dyDescent="0.25">
      <c r="A15" s="89" t="s">
        <v>10</v>
      </c>
      <c r="B15" s="54">
        <f>B16+B17+B18</f>
        <v>173733000</v>
      </c>
      <c r="C15" s="14">
        <f t="shared" ref="C15" si="3">C16+C17+C18</f>
        <v>162060425.72999999</v>
      </c>
      <c r="D15" s="74">
        <f t="shared" si="2"/>
        <v>93.281314275353552</v>
      </c>
    </row>
    <row r="16" spans="1:4" ht="21.75" customHeight="1" x14ac:dyDescent="0.25">
      <c r="A16" s="90" t="s">
        <v>11</v>
      </c>
      <c r="B16" s="52">
        <v>51095000</v>
      </c>
      <c r="C16" s="10">
        <v>46386859.969999999</v>
      </c>
      <c r="D16" s="75">
        <f t="shared" si="2"/>
        <v>90.785517115177612</v>
      </c>
    </row>
    <row r="17" spans="1:4" ht="23.25" customHeight="1" x14ac:dyDescent="0.25">
      <c r="A17" s="90" t="s">
        <v>12</v>
      </c>
      <c r="B17" s="52">
        <v>11810000</v>
      </c>
      <c r="C17" s="10">
        <v>10235269.82</v>
      </c>
      <c r="D17" s="75">
        <f t="shared" si="2"/>
        <v>86.666128873835731</v>
      </c>
    </row>
    <row r="18" spans="1:4" ht="21.75" customHeight="1" x14ac:dyDescent="0.25">
      <c r="A18" s="91" t="s">
        <v>13</v>
      </c>
      <c r="B18" s="52">
        <v>110828000</v>
      </c>
      <c r="C18" s="10">
        <v>105438295.94</v>
      </c>
      <c r="D18" s="75">
        <f t="shared" si="2"/>
        <v>95.136875103764382</v>
      </c>
    </row>
    <row r="19" spans="1:4" ht="33" customHeight="1" x14ac:dyDescent="0.25">
      <c r="A19" s="92" t="s">
        <v>14</v>
      </c>
      <c r="B19" s="54">
        <f>25000-1575</f>
        <v>23425</v>
      </c>
      <c r="C19" s="9">
        <v>27483</v>
      </c>
      <c r="D19" s="74">
        <f t="shared" si="2"/>
        <v>117.32337246531483</v>
      </c>
    </row>
    <row r="20" spans="1:4" ht="21.75" customHeight="1" thickBot="1" x14ac:dyDescent="0.3">
      <c r="A20" s="93" t="s">
        <v>15</v>
      </c>
      <c r="B20" s="55">
        <f>47600000+150000</f>
        <v>47750000</v>
      </c>
      <c r="C20" s="9">
        <v>44657494.439999998</v>
      </c>
      <c r="D20" s="76">
        <f t="shared" si="2"/>
        <v>93.523548565445026</v>
      </c>
    </row>
    <row r="21" spans="1:4" ht="21.75" hidden="1" customHeight="1" thickBot="1" x14ac:dyDescent="0.3">
      <c r="A21" s="94" t="s">
        <v>96</v>
      </c>
      <c r="B21" s="56">
        <v>0</v>
      </c>
      <c r="C21" s="15">
        <v>0</v>
      </c>
      <c r="D21" s="77">
        <v>0</v>
      </c>
    </row>
    <row r="22" spans="1:4" ht="43.5" customHeight="1" x14ac:dyDescent="0.25">
      <c r="A22" s="95" t="s">
        <v>16</v>
      </c>
      <c r="B22" s="57">
        <f>B23+B29+B30+B31+B34+B35</f>
        <v>219023262.99000001</v>
      </c>
      <c r="C22" s="33">
        <f>C23+C29+C30+C31+C34+C35</f>
        <v>206851999.5</v>
      </c>
      <c r="D22" s="73">
        <f t="shared" ref="D22:D38" si="4">C22/B22*100</f>
        <v>94.442935730276417</v>
      </c>
    </row>
    <row r="23" spans="1:4" ht="33.75" customHeight="1" x14ac:dyDescent="0.25">
      <c r="A23" s="92" t="s">
        <v>17</v>
      </c>
      <c r="B23" s="43">
        <f>B24+B25+B26+B27+B28</f>
        <v>141489488.94</v>
      </c>
      <c r="C23" s="34">
        <f>C24+C25+C26+C27+C28</f>
        <v>134232480.94</v>
      </c>
      <c r="D23" s="74">
        <f t="shared" si="4"/>
        <v>94.870991439457811</v>
      </c>
    </row>
    <row r="24" spans="1:4" ht="54.75" customHeight="1" x14ac:dyDescent="0.25">
      <c r="A24" s="96" t="s">
        <v>18</v>
      </c>
      <c r="B24" s="58">
        <f>7264245.08+20250</f>
        <v>7284495.0800000001</v>
      </c>
      <c r="C24" s="11">
        <v>7284495.0800000001</v>
      </c>
      <c r="D24" s="75">
        <f t="shared" si="4"/>
        <v>100</v>
      </c>
    </row>
    <row r="25" spans="1:4" ht="23.25" customHeight="1" x14ac:dyDescent="0.25">
      <c r="A25" s="91" t="s">
        <v>19</v>
      </c>
      <c r="B25" s="58">
        <v>111800000</v>
      </c>
      <c r="C25" s="11">
        <v>102783163.76000001</v>
      </c>
      <c r="D25" s="75">
        <f t="shared" si="4"/>
        <v>91.934851305903408</v>
      </c>
    </row>
    <row r="26" spans="1:4" ht="25.5" customHeight="1" x14ac:dyDescent="0.25">
      <c r="A26" s="91" t="s">
        <v>20</v>
      </c>
      <c r="B26" s="58">
        <v>4409560</v>
      </c>
      <c r="C26" s="11">
        <v>4088080.12</v>
      </c>
      <c r="D26" s="75">
        <f t="shared" si="4"/>
        <v>92.709479403840746</v>
      </c>
    </row>
    <row r="27" spans="1:4" ht="37.5" hidden="1" customHeight="1" x14ac:dyDescent="0.25">
      <c r="A27" s="91" t="s">
        <v>21</v>
      </c>
      <c r="B27" s="58">
        <v>0</v>
      </c>
      <c r="C27" s="11">
        <v>0</v>
      </c>
      <c r="D27" s="75">
        <v>0</v>
      </c>
    </row>
    <row r="28" spans="1:4" ht="31.5" x14ac:dyDescent="0.25">
      <c r="A28" s="91" t="s">
        <v>111</v>
      </c>
      <c r="B28" s="58">
        <v>17995433.859999999</v>
      </c>
      <c r="C28" s="11">
        <v>20076741.98</v>
      </c>
      <c r="D28" s="75">
        <f t="shared" si="4"/>
        <v>111.56575682582626</v>
      </c>
    </row>
    <row r="29" spans="1:4" ht="22.7" customHeight="1" x14ac:dyDescent="0.25">
      <c r="A29" s="92" t="s">
        <v>22</v>
      </c>
      <c r="B29" s="53">
        <v>20200000</v>
      </c>
      <c r="C29" s="9">
        <v>19720057.739999998</v>
      </c>
      <c r="D29" s="74">
        <f t="shared" si="4"/>
        <v>97.62404821782178</v>
      </c>
    </row>
    <row r="30" spans="1:4" ht="30.75" customHeight="1" x14ac:dyDescent="0.25">
      <c r="A30" s="92" t="s">
        <v>23</v>
      </c>
      <c r="B30" s="19">
        <v>4906495.8099999996</v>
      </c>
      <c r="C30" s="12">
        <v>15924427.27</v>
      </c>
      <c r="D30" s="74" t="s">
        <v>115</v>
      </c>
    </row>
    <row r="31" spans="1:4" ht="31.5" x14ac:dyDescent="0.25">
      <c r="A31" s="92" t="s">
        <v>24</v>
      </c>
      <c r="B31" s="19">
        <f t="shared" ref="B31:C31" si="5">B32+B33</f>
        <v>43131480.119999997</v>
      </c>
      <c r="C31" s="12">
        <f t="shared" si="5"/>
        <v>30754345.789999999</v>
      </c>
      <c r="D31" s="74">
        <f t="shared" si="4"/>
        <v>71.303710664311879</v>
      </c>
    </row>
    <row r="32" spans="1:4" ht="27.75" customHeight="1" x14ac:dyDescent="0.25">
      <c r="A32" s="91" t="s">
        <v>25</v>
      </c>
      <c r="B32" s="58">
        <v>14341786.65</v>
      </c>
      <c r="C32" s="11">
        <v>2536718.3199999998</v>
      </c>
      <c r="D32" s="75">
        <f t="shared" si="4"/>
        <v>17.687603238749894</v>
      </c>
    </row>
    <row r="33" spans="1:4" ht="24.75" customHeight="1" x14ac:dyDescent="0.25">
      <c r="A33" s="91" t="s">
        <v>26</v>
      </c>
      <c r="B33" s="58">
        <v>28789693.469999999</v>
      </c>
      <c r="C33" s="11">
        <v>28217627.469999999</v>
      </c>
      <c r="D33" s="75">
        <f t="shared" si="4"/>
        <v>98.01294862483995</v>
      </c>
    </row>
    <row r="34" spans="1:4" ht="24.75" customHeight="1" x14ac:dyDescent="0.25">
      <c r="A34" s="92" t="s">
        <v>27</v>
      </c>
      <c r="B34" s="19">
        <v>6301159.8600000003</v>
      </c>
      <c r="C34" s="12">
        <v>3750405.17</v>
      </c>
      <c r="D34" s="74">
        <f t="shared" si="4"/>
        <v>59.519283010223447</v>
      </c>
    </row>
    <row r="35" spans="1:4" ht="27" customHeight="1" x14ac:dyDescent="0.25">
      <c r="A35" s="92" t="s">
        <v>28</v>
      </c>
      <c r="B35" s="19">
        <f t="shared" ref="B35:C35" si="6">B36+B37+B38</f>
        <v>2994638.2600000002</v>
      </c>
      <c r="C35" s="12">
        <f t="shared" si="6"/>
        <v>2470282.5900000003</v>
      </c>
      <c r="D35" s="74">
        <f t="shared" si="4"/>
        <v>82.490183305144853</v>
      </c>
    </row>
    <row r="36" spans="1:4" ht="24.75" customHeight="1" x14ac:dyDescent="0.25">
      <c r="A36" s="91" t="s">
        <v>29</v>
      </c>
      <c r="B36" s="58">
        <v>0</v>
      </c>
      <c r="C36" s="11">
        <v>788.71</v>
      </c>
      <c r="D36" s="75">
        <v>0</v>
      </c>
    </row>
    <row r="37" spans="1:4" ht="26.25" customHeight="1" x14ac:dyDescent="0.25">
      <c r="A37" s="91" t="s">
        <v>28</v>
      </c>
      <c r="B37" s="59">
        <v>96629.97</v>
      </c>
      <c r="C37" s="10">
        <v>96629.97</v>
      </c>
      <c r="D37" s="75">
        <f t="shared" si="4"/>
        <v>100</v>
      </c>
    </row>
    <row r="38" spans="1:4" ht="27.75" customHeight="1" thickBot="1" x14ac:dyDescent="0.3">
      <c r="A38" s="97" t="s">
        <v>95</v>
      </c>
      <c r="B38" s="60">
        <v>2898008.29</v>
      </c>
      <c r="C38" s="13">
        <v>2372863.91</v>
      </c>
      <c r="D38" s="78">
        <f t="shared" si="4"/>
        <v>81.879127750873351</v>
      </c>
    </row>
    <row r="39" spans="1:4" ht="44.25" customHeight="1" x14ac:dyDescent="0.25">
      <c r="A39" s="95" t="s">
        <v>30</v>
      </c>
      <c r="B39" s="57">
        <f t="shared" ref="B39:C39" si="7">B40+B41+B42+B43+B44+B45+B46</f>
        <v>3073901293.3999996</v>
      </c>
      <c r="C39" s="33">
        <f t="shared" si="7"/>
        <v>2580129549.1699996</v>
      </c>
      <c r="D39" s="73">
        <f>C39/B39*100</f>
        <v>83.936642816404628</v>
      </c>
    </row>
    <row r="40" spans="1:4" ht="31.7" customHeight="1" x14ac:dyDescent="0.25">
      <c r="A40" s="91" t="s">
        <v>31</v>
      </c>
      <c r="B40" s="58">
        <v>52585400</v>
      </c>
      <c r="C40" s="11">
        <v>48203100</v>
      </c>
      <c r="D40" s="75">
        <f>C40/B40*100</f>
        <v>91.666318027437271</v>
      </c>
    </row>
    <row r="41" spans="1:4" ht="21" customHeight="1" x14ac:dyDescent="0.25">
      <c r="A41" s="91" t="s">
        <v>102</v>
      </c>
      <c r="B41" s="58">
        <v>21587000</v>
      </c>
      <c r="C41" s="11">
        <v>19787900</v>
      </c>
      <c r="D41" s="75">
        <f>C41/B41*100</f>
        <v>91.665817390095896</v>
      </c>
    </row>
    <row r="42" spans="1:4" ht="25.5" customHeight="1" x14ac:dyDescent="0.25">
      <c r="A42" s="91" t="s">
        <v>32</v>
      </c>
      <c r="B42" s="58">
        <v>2972738687.3699999</v>
      </c>
      <c r="C42" s="11">
        <v>2485148343.1399999</v>
      </c>
      <c r="D42" s="75">
        <f>C42/B42*100</f>
        <v>83.59794130908378</v>
      </c>
    </row>
    <row r="43" spans="1:4" ht="34.5" hidden="1" customHeight="1" x14ac:dyDescent="0.25">
      <c r="A43" s="96" t="s">
        <v>109</v>
      </c>
      <c r="B43" s="58">
        <v>0</v>
      </c>
      <c r="C43" s="11">
        <v>0</v>
      </c>
      <c r="D43" s="75" t="e">
        <f t="shared" ref="D43:D46" si="8">C43/B43*100</f>
        <v>#DIV/0!</v>
      </c>
    </row>
    <row r="44" spans="1:4" ht="19.5" customHeight="1" x14ac:dyDescent="0.25">
      <c r="A44" s="96" t="s">
        <v>108</v>
      </c>
      <c r="B44" s="58">
        <v>0</v>
      </c>
      <c r="C44" s="11">
        <v>0</v>
      </c>
      <c r="D44" s="75">
        <v>0</v>
      </c>
    </row>
    <row r="45" spans="1:4" ht="47.25" customHeight="1" x14ac:dyDescent="0.25">
      <c r="A45" s="91" t="s">
        <v>33</v>
      </c>
      <c r="B45" s="58">
        <v>-13419536.130000001</v>
      </c>
      <c r="C45" s="11">
        <v>-13769395.630000001</v>
      </c>
      <c r="D45" s="75">
        <f t="shared" si="8"/>
        <v>102.60709086074795</v>
      </c>
    </row>
    <row r="46" spans="1:4" ht="23.25" customHeight="1" thickBot="1" x14ac:dyDescent="0.3">
      <c r="A46" s="98" t="s">
        <v>105</v>
      </c>
      <c r="B46" s="68">
        <v>40409742.159999996</v>
      </c>
      <c r="C46" s="67">
        <v>40759601.659999996</v>
      </c>
      <c r="D46" s="79">
        <f t="shared" si="8"/>
        <v>100.86578008494772</v>
      </c>
    </row>
    <row r="47" spans="1:4" ht="37.5" customHeight="1" thickBot="1" x14ac:dyDescent="0.3">
      <c r="A47" s="87" t="s">
        <v>34</v>
      </c>
      <c r="B47" s="40">
        <f>B5+B22+B39</f>
        <v>4383838956.1299992</v>
      </c>
      <c r="C47" s="35">
        <f>C5+C22+C39</f>
        <v>3755289796.2799997</v>
      </c>
      <c r="D47" s="72">
        <f>C47/B47*100</f>
        <v>85.662129331391426</v>
      </c>
    </row>
    <row r="48" spans="1:4" ht="20.25" customHeight="1" x14ac:dyDescent="0.25">
      <c r="A48" s="99" t="s">
        <v>35</v>
      </c>
      <c r="B48" s="69"/>
      <c r="C48" s="69"/>
      <c r="D48" s="70"/>
    </row>
    <row r="49" spans="1:4" ht="20.25" customHeight="1" x14ac:dyDescent="0.25">
      <c r="A49" s="100" t="s">
        <v>36</v>
      </c>
      <c r="B49" s="43">
        <f>B50+B51+B52+B53+B54+B55+B56+B57</f>
        <v>220370353.69</v>
      </c>
      <c r="C49" s="34">
        <f>C50+C51+C52+C53+C54+C55+C56+C57</f>
        <v>181457318.82999998</v>
      </c>
      <c r="D49" s="74">
        <f>C49/B49*100</f>
        <v>82.341982844598121</v>
      </c>
    </row>
    <row r="50" spans="1:4" ht="31.5" customHeight="1" x14ac:dyDescent="0.25">
      <c r="A50" s="101" t="s">
        <v>103</v>
      </c>
      <c r="B50" s="44">
        <v>0</v>
      </c>
      <c r="C50" s="20">
        <v>0</v>
      </c>
      <c r="D50" s="75">
        <v>0</v>
      </c>
    </row>
    <row r="51" spans="1:4" ht="49.7" customHeight="1" x14ac:dyDescent="0.25">
      <c r="A51" s="101" t="s">
        <v>37</v>
      </c>
      <c r="B51" s="44">
        <v>7640239.4400000004</v>
      </c>
      <c r="C51" s="20">
        <v>6154262.6399999997</v>
      </c>
      <c r="D51" s="75">
        <f>C51/B51*100</f>
        <v>80.550651433510566</v>
      </c>
    </row>
    <row r="52" spans="1:4" ht="46.5" customHeight="1" x14ac:dyDescent="0.25">
      <c r="A52" s="101" t="s">
        <v>38</v>
      </c>
      <c r="B52" s="61">
        <v>92507026.599999994</v>
      </c>
      <c r="C52" s="16">
        <v>78514489.319999993</v>
      </c>
      <c r="D52" s="75">
        <f t="shared" ref="D52:D57" si="9">C52/B52*100</f>
        <v>84.874081684082583</v>
      </c>
    </row>
    <row r="53" spans="1:4" x14ac:dyDescent="0.25">
      <c r="A53" s="101" t="s">
        <v>39</v>
      </c>
      <c r="B53" s="44">
        <v>28900</v>
      </c>
      <c r="C53" s="20">
        <v>28900</v>
      </c>
      <c r="D53" s="75">
        <f t="shared" si="9"/>
        <v>100</v>
      </c>
    </row>
    <row r="54" spans="1:4" ht="30.2" customHeight="1" x14ac:dyDescent="0.25">
      <c r="A54" s="101" t="s">
        <v>40</v>
      </c>
      <c r="B54" s="44">
        <v>10243495.050000001</v>
      </c>
      <c r="C54" s="20">
        <v>8864586.2100000009</v>
      </c>
      <c r="D54" s="75">
        <f t="shared" si="9"/>
        <v>86.538687886611527</v>
      </c>
    </row>
    <row r="55" spans="1:4" ht="19.5" customHeight="1" x14ac:dyDescent="0.25">
      <c r="A55" s="101" t="s">
        <v>41</v>
      </c>
      <c r="B55" s="44">
        <v>7686500</v>
      </c>
      <c r="C55" s="20">
        <v>7686500</v>
      </c>
      <c r="D55" s="75">
        <f t="shared" si="9"/>
        <v>100</v>
      </c>
    </row>
    <row r="56" spans="1:4" x14ac:dyDescent="0.25">
      <c r="A56" s="101" t="s">
        <v>42</v>
      </c>
      <c r="B56" s="44">
        <v>2500000</v>
      </c>
      <c r="C56" s="20">
        <v>0</v>
      </c>
      <c r="D56" s="75">
        <f t="shared" si="9"/>
        <v>0</v>
      </c>
    </row>
    <row r="57" spans="1:4" x14ac:dyDescent="0.25">
      <c r="A57" s="101" t="s">
        <v>43</v>
      </c>
      <c r="B57" s="44">
        <v>99764192.599999994</v>
      </c>
      <c r="C57" s="20">
        <v>80208580.659999996</v>
      </c>
      <c r="D57" s="75">
        <f t="shared" si="9"/>
        <v>80.398165483674759</v>
      </c>
    </row>
    <row r="58" spans="1:4" ht="31.5" x14ac:dyDescent="0.25">
      <c r="A58" s="100" t="s">
        <v>44</v>
      </c>
      <c r="B58" s="43">
        <f>B59+B60+B61+B62</f>
        <v>32365560.440000001</v>
      </c>
      <c r="C58" s="34">
        <f>C59+C60+C61+C62</f>
        <v>26401547.710000001</v>
      </c>
      <c r="D58" s="74">
        <f t="shared" ref="D58:D113" si="10">C58/B58*100</f>
        <v>81.572966298370702</v>
      </c>
    </row>
    <row r="59" spans="1:4" x14ac:dyDescent="0.25">
      <c r="A59" s="101" t="s">
        <v>45</v>
      </c>
      <c r="B59" s="44">
        <v>7340300</v>
      </c>
      <c r="C59" s="20">
        <v>6495000</v>
      </c>
      <c r="D59" s="75">
        <f t="shared" si="10"/>
        <v>88.484121902374554</v>
      </c>
    </row>
    <row r="60" spans="1:4" ht="18.75" customHeight="1" x14ac:dyDescent="0.25">
      <c r="A60" s="101" t="s">
        <v>90</v>
      </c>
      <c r="B60" s="44">
        <v>24486800</v>
      </c>
      <c r="C60" s="20">
        <f>19466372.71+11440</f>
        <v>19477812.710000001</v>
      </c>
      <c r="D60" s="75">
        <f t="shared" si="10"/>
        <v>79.544132798078977</v>
      </c>
    </row>
    <row r="61" spans="1:4" ht="35.25" customHeight="1" x14ac:dyDescent="0.25">
      <c r="A61" s="102" t="s">
        <v>112</v>
      </c>
      <c r="B61" s="44">
        <v>438900</v>
      </c>
      <c r="C61" s="20">
        <v>329175</v>
      </c>
      <c r="D61" s="75">
        <f t="shared" si="10"/>
        <v>75</v>
      </c>
    </row>
    <row r="62" spans="1:4" ht="30.75" customHeight="1" x14ac:dyDescent="0.25">
      <c r="A62" s="101" t="s">
        <v>110</v>
      </c>
      <c r="B62" s="44">
        <v>99560.44</v>
      </c>
      <c r="C62" s="20">
        <v>99560</v>
      </c>
      <c r="D62" s="75">
        <f t="shared" si="10"/>
        <v>99.999558057397095</v>
      </c>
    </row>
    <row r="63" spans="1:4" x14ac:dyDescent="0.25">
      <c r="A63" s="100" t="s">
        <v>46</v>
      </c>
      <c r="B63" s="43">
        <f>B64+B65+B66+B67</f>
        <v>281341252.74000001</v>
      </c>
      <c r="C63" s="34">
        <f>C64+C65+C66+C67</f>
        <v>221016066.92000002</v>
      </c>
      <c r="D63" s="74">
        <f t="shared" si="10"/>
        <v>78.558001987803337</v>
      </c>
    </row>
    <row r="64" spans="1:4" x14ac:dyDescent="0.25">
      <c r="A64" s="101" t="s">
        <v>47</v>
      </c>
      <c r="B64" s="44">
        <v>1189500</v>
      </c>
      <c r="C64" s="21">
        <v>541217.80000000005</v>
      </c>
      <c r="D64" s="75">
        <f t="shared" si="10"/>
        <v>45.499604875998322</v>
      </c>
    </row>
    <row r="65" spans="1:9" x14ac:dyDescent="0.25">
      <c r="A65" s="101" t="s">
        <v>48</v>
      </c>
      <c r="B65" s="44">
        <v>0</v>
      </c>
      <c r="C65" s="21">
        <v>0</v>
      </c>
      <c r="D65" s="75">
        <v>0</v>
      </c>
    </row>
    <row r="66" spans="1:9" x14ac:dyDescent="0.25">
      <c r="A66" s="101" t="s">
        <v>49</v>
      </c>
      <c r="B66" s="62">
        <v>279367560.74000001</v>
      </c>
      <c r="C66" s="20">
        <v>219860657.12</v>
      </c>
      <c r="D66" s="75">
        <f t="shared" si="10"/>
        <v>78.699422559163366</v>
      </c>
    </row>
    <row r="67" spans="1:9" ht="20.25" customHeight="1" x14ac:dyDescent="0.25">
      <c r="A67" s="101" t="s">
        <v>50</v>
      </c>
      <c r="B67" s="44">
        <v>784192</v>
      </c>
      <c r="C67" s="22">
        <v>614192</v>
      </c>
      <c r="D67" s="75">
        <f t="shared" si="10"/>
        <v>78.321635517832362</v>
      </c>
    </row>
    <row r="68" spans="1:9" x14ac:dyDescent="0.25">
      <c r="A68" s="100" t="s">
        <v>51</v>
      </c>
      <c r="B68" s="43">
        <f>B69+B70+B72+B71</f>
        <v>524424831.46000004</v>
      </c>
      <c r="C68" s="34">
        <f>C69+C70+C72+C71</f>
        <v>282169578.63999999</v>
      </c>
      <c r="D68" s="74">
        <f t="shared" si="10"/>
        <v>53.805533550812065</v>
      </c>
    </row>
    <row r="69" spans="1:9" x14ac:dyDescent="0.25">
      <c r="A69" s="101" t="s">
        <v>52</v>
      </c>
      <c r="B69" s="44">
        <v>221953705.24000001</v>
      </c>
      <c r="C69" s="22">
        <v>108873609.37</v>
      </c>
      <c r="D69" s="75">
        <f t="shared" si="10"/>
        <v>49.052395521973494</v>
      </c>
    </row>
    <row r="70" spans="1:9" x14ac:dyDescent="0.25">
      <c r="A70" s="101" t="s">
        <v>53</v>
      </c>
      <c r="B70" s="44">
        <v>23820468.25</v>
      </c>
      <c r="C70" s="20">
        <v>5047961.1900000004</v>
      </c>
      <c r="D70" s="75">
        <f t="shared" si="10"/>
        <v>21.19169588532333</v>
      </c>
    </row>
    <row r="71" spans="1:9" x14ac:dyDescent="0.25">
      <c r="A71" s="101" t="s">
        <v>54</v>
      </c>
      <c r="B71" s="44">
        <v>264225757.97</v>
      </c>
      <c r="C71" s="22">
        <v>155100462.58000001</v>
      </c>
      <c r="D71" s="75">
        <f t="shared" si="10"/>
        <v>58.69997829568532</v>
      </c>
    </row>
    <row r="72" spans="1:9" ht="17.25" customHeight="1" x14ac:dyDescent="0.25">
      <c r="A72" s="101" t="s">
        <v>55</v>
      </c>
      <c r="B72" s="44">
        <v>14424900</v>
      </c>
      <c r="C72" s="22">
        <v>13147545.5</v>
      </c>
      <c r="D72" s="75">
        <f t="shared" si="10"/>
        <v>91.14479476460842</v>
      </c>
    </row>
    <row r="73" spans="1:9" x14ac:dyDescent="0.25">
      <c r="A73" s="100" t="s">
        <v>56</v>
      </c>
      <c r="B73" s="43">
        <f>B74+B75</f>
        <v>35189443.780000001</v>
      </c>
      <c r="C73" s="34">
        <f>C74+C75</f>
        <v>32667455.48</v>
      </c>
      <c r="D73" s="74">
        <f t="shared" si="10"/>
        <v>92.833111214354062</v>
      </c>
    </row>
    <row r="74" spans="1:9" ht="30.2" customHeight="1" x14ac:dyDescent="0.25">
      <c r="A74" s="101" t="s">
        <v>57</v>
      </c>
      <c r="B74" s="44">
        <v>35189443.780000001</v>
      </c>
      <c r="C74" s="20">
        <v>32667455.48</v>
      </c>
      <c r="D74" s="75">
        <f t="shared" si="10"/>
        <v>92.833111214354062</v>
      </c>
    </row>
    <row r="75" spans="1:9" ht="19.5" hidden="1" customHeight="1" x14ac:dyDescent="0.25">
      <c r="A75" s="101" t="s">
        <v>58</v>
      </c>
      <c r="B75" s="44">
        <v>0</v>
      </c>
      <c r="C75" s="20">
        <v>0</v>
      </c>
      <c r="D75" s="75">
        <v>0</v>
      </c>
    </row>
    <row r="76" spans="1:9" x14ac:dyDescent="0.25">
      <c r="A76" s="100" t="s">
        <v>59</v>
      </c>
      <c r="B76" s="43">
        <f t="shared" ref="B76:C76" si="11">B77+B78+B79+B80+B81+B82</f>
        <v>2782943693.73</v>
      </c>
      <c r="C76" s="34">
        <f t="shared" si="11"/>
        <v>2290849470.8099999</v>
      </c>
      <c r="D76" s="74">
        <f t="shared" si="10"/>
        <v>82.317492659708009</v>
      </c>
      <c r="E76" s="5">
        <f>C76+C83+C85+C90</f>
        <v>2908872503.3199997</v>
      </c>
      <c r="G76" s="4">
        <f>E76/C99*100</f>
        <v>79.630088002312561</v>
      </c>
      <c r="I76" s="4">
        <f>C76/C99*100</f>
        <v>62.711770540801773</v>
      </c>
    </row>
    <row r="77" spans="1:9" x14ac:dyDescent="0.25">
      <c r="A77" s="101" t="s">
        <v>60</v>
      </c>
      <c r="B77" s="44">
        <v>1029523945.29</v>
      </c>
      <c r="C77" s="20">
        <v>936963138.20000005</v>
      </c>
      <c r="D77" s="75">
        <f t="shared" si="10"/>
        <v>91.009358498803337</v>
      </c>
    </row>
    <row r="78" spans="1:9" x14ac:dyDescent="0.25">
      <c r="A78" s="101" t="s">
        <v>61</v>
      </c>
      <c r="B78" s="44">
        <v>1228905546.48</v>
      </c>
      <c r="C78" s="20">
        <v>1099641015.8699999</v>
      </c>
      <c r="D78" s="80">
        <f t="shared" si="10"/>
        <v>89.481329058994206</v>
      </c>
    </row>
    <row r="79" spans="1:9" ht="15" customHeight="1" x14ac:dyDescent="0.25">
      <c r="A79" s="101" t="s">
        <v>62</v>
      </c>
      <c r="B79" s="44">
        <v>216249382.18000001</v>
      </c>
      <c r="C79" s="20">
        <v>178204286.81</v>
      </c>
      <c r="D79" s="80">
        <f t="shared" si="10"/>
        <v>82.406842051307081</v>
      </c>
    </row>
    <row r="80" spans="1:9" ht="15" customHeight="1" x14ac:dyDescent="0.25">
      <c r="A80" s="101" t="s">
        <v>97</v>
      </c>
      <c r="B80" s="44">
        <v>155000</v>
      </c>
      <c r="C80" s="20">
        <v>101000</v>
      </c>
      <c r="D80" s="80">
        <f t="shared" si="10"/>
        <v>65.161290322580641</v>
      </c>
    </row>
    <row r="81" spans="1:5" x14ac:dyDescent="0.25">
      <c r="A81" s="101" t="s">
        <v>63</v>
      </c>
      <c r="B81" s="44">
        <v>250951319.78</v>
      </c>
      <c r="C81" s="20">
        <v>23410535.460000001</v>
      </c>
      <c r="D81" s="80">
        <f t="shared" si="10"/>
        <v>9.328715816487108</v>
      </c>
    </row>
    <row r="82" spans="1:5" x14ac:dyDescent="0.25">
      <c r="A82" s="101" t="s">
        <v>64</v>
      </c>
      <c r="B82" s="44">
        <v>57158500</v>
      </c>
      <c r="C82" s="20">
        <v>52529494.469999999</v>
      </c>
      <c r="D82" s="80">
        <f t="shared" si="10"/>
        <v>91.901457298564509</v>
      </c>
    </row>
    <row r="83" spans="1:5" x14ac:dyDescent="0.25">
      <c r="A83" s="100" t="s">
        <v>65</v>
      </c>
      <c r="B83" s="43">
        <f>B84</f>
        <v>169474004.25</v>
      </c>
      <c r="C83" s="34">
        <f>C84</f>
        <v>149856987.44999999</v>
      </c>
      <c r="D83" s="81">
        <f t="shared" si="10"/>
        <v>88.424763498794817</v>
      </c>
      <c r="E83" s="5"/>
    </row>
    <row r="84" spans="1:5" x14ac:dyDescent="0.25">
      <c r="A84" s="101" t="s">
        <v>66</v>
      </c>
      <c r="B84" s="44">
        <v>169474004.25</v>
      </c>
      <c r="C84" s="20">
        <v>149856987.44999999</v>
      </c>
      <c r="D84" s="80">
        <f t="shared" si="10"/>
        <v>88.424763498794817</v>
      </c>
    </row>
    <row r="85" spans="1:5" x14ac:dyDescent="0.25">
      <c r="A85" s="100" t="s">
        <v>67</v>
      </c>
      <c r="B85" s="43">
        <f>B86+B87+B88+B89</f>
        <v>400365819.20999998</v>
      </c>
      <c r="C85" s="34">
        <f>C86+C87+C88+C89</f>
        <v>380505463.54999995</v>
      </c>
      <c r="D85" s="81">
        <f t="shared" si="10"/>
        <v>95.03944774826472</v>
      </c>
    </row>
    <row r="86" spans="1:5" x14ac:dyDescent="0.25">
      <c r="A86" s="101" t="s">
        <v>68</v>
      </c>
      <c r="B86" s="44">
        <v>2649616.4300000002</v>
      </c>
      <c r="C86" s="20">
        <v>2327305.48</v>
      </c>
      <c r="D86" s="80">
        <f t="shared" si="10"/>
        <v>87.835561919428457</v>
      </c>
    </row>
    <row r="87" spans="1:5" x14ac:dyDescent="0.25">
      <c r="A87" s="101" t="s">
        <v>69</v>
      </c>
      <c r="B87" s="44">
        <v>3623917.9</v>
      </c>
      <c r="C87" s="20">
        <v>3464717.9</v>
      </c>
      <c r="D87" s="80">
        <f t="shared" si="10"/>
        <v>95.606964495525688</v>
      </c>
    </row>
    <row r="88" spans="1:5" x14ac:dyDescent="0.25">
      <c r="A88" s="101" t="s">
        <v>70</v>
      </c>
      <c r="B88" s="44">
        <v>381153290.74000001</v>
      </c>
      <c r="C88" s="20">
        <v>365965657.32999998</v>
      </c>
      <c r="D88" s="80">
        <f t="shared" si="10"/>
        <v>96.015347688455321</v>
      </c>
    </row>
    <row r="89" spans="1:5" ht="18.75" customHeight="1" x14ac:dyDescent="0.25">
      <c r="A89" s="101" t="s">
        <v>71</v>
      </c>
      <c r="B89" s="44">
        <v>12938994.140000001</v>
      </c>
      <c r="C89" s="20">
        <v>8747782.8399999999</v>
      </c>
      <c r="D89" s="80">
        <f t="shared" si="10"/>
        <v>67.607904798077286</v>
      </c>
    </row>
    <row r="90" spans="1:5" x14ac:dyDescent="0.25">
      <c r="A90" s="100" t="s">
        <v>72</v>
      </c>
      <c r="B90" s="43">
        <f>B91+B92+B93</f>
        <v>108708400</v>
      </c>
      <c r="C90" s="34">
        <f>C91+C92+C93</f>
        <v>87660581.510000005</v>
      </c>
      <c r="D90" s="81">
        <f t="shared" si="10"/>
        <v>80.6382777319876</v>
      </c>
    </row>
    <row r="91" spans="1:5" x14ac:dyDescent="0.25">
      <c r="A91" s="101" t="s">
        <v>73</v>
      </c>
      <c r="B91" s="44">
        <v>101921800</v>
      </c>
      <c r="C91" s="20">
        <v>82885889.359999999</v>
      </c>
      <c r="D91" s="80">
        <f t="shared" si="10"/>
        <v>81.323023494483024</v>
      </c>
    </row>
    <row r="92" spans="1:5" x14ac:dyDescent="0.25">
      <c r="A92" s="101" t="s">
        <v>74</v>
      </c>
      <c r="B92" s="44">
        <v>6786600</v>
      </c>
      <c r="C92" s="20">
        <v>4774692.1500000004</v>
      </c>
      <c r="D92" s="80">
        <f t="shared" si="10"/>
        <v>70.354701175846529</v>
      </c>
    </row>
    <row r="93" spans="1:5" hidden="1" x14ac:dyDescent="0.25">
      <c r="A93" s="101" t="s">
        <v>75</v>
      </c>
      <c r="B93" s="44"/>
      <c r="C93" s="20"/>
      <c r="D93" s="80" t="e">
        <f t="shared" si="10"/>
        <v>#DIV/0!</v>
      </c>
    </row>
    <row r="94" spans="1:5" x14ac:dyDescent="0.25">
      <c r="A94" s="100" t="s">
        <v>76</v>
      </c>
      <c r="B94" s="63">
        <f t="shared" ref="B94:C94" si="12">B95+B96</f>
        <v>647600</v>
      </c>
      <c r="C94" s="32">
        <f t="shared" si="12"/>
        <v>397180</v>
      </c>
      <c r="D94" s="81">
        <f t="shared" si="10"/>
        <v>61.331068560840031</v>
      </c>
    </row>
    <row r="95" spans="1:5" x14ac:dyDescent="0.25">
      <c r="A95" s="101" t="s">
        <v>77</v>
      </c>
      <c r="B95" s="44">
        <v>647600</v>
      </c>
      <c r="C95" s="20">
        <v>397180</v>
      </c>
      <c r="D95" s="80">
        <f t="shared" si="10"/>
        <v>61.331068560840031</v>
      </c>
    </row>
    <row r="96" spans="1:5" x14ac:dyDescent="0.25">
      <c r="A96" s="103" t="s">
        <v>98</v>
      </c>
      <c r="B96" s="44">
        <v>0</v>
      </c>
      <c r="C96" s="20">
        <v>0</v>
      </c>
      <c r="D96" s="80">
        <v>0</v>
      </c>
    </row>
    <row r="97" spans="1:5" ht="16.5" thickBot="1" x14ac:dyDescent="0.3">
      <c r="A97" s="104" t="s">
        <v>78</v>
      </c>
      <c r="B97" s="64">
        <v>252178.63</v>
      </c>
      <c r="C97" s="36">
        <v>0</v>
      </c>
      <c r="D97" s="82">
        <v>0</v>
      </c>
    </row>
    <row r="98" spans="1:5" ht="16.5" hidden="1" thickBot="1" x14ac:dyDescent="0.3">
      <c r="A98" s="105" t="s">
        <v>88</v>
      </c>
      <c r="B98" s="65"/>
      <c r="C98" s="37"/>
      <c r="D98" s="83" t="e">
        <f t="shared" si="10"/>
        <v>#DIV/0!</v>
      </c>
    </row>
    <row r="99" spans="1:5" ht="25.5" customHeight="1" thickBot="1" x14ac:dyDescent="0.3">
      <c r="A99" s="106" t="s">
        <v>79</v>
      </c>
      <c r="B99" s="40">
        <f>B49+B58+B63+B68+B73+B76+B83+B85+B90+B94+B97+B98</f>
        <v>4556083137.9300003</v>
      </c>
      <c r="C99" s="30">
        <f>C49+C58+C63+C68+C73+C76+C83+C85+C90+C94+C97+C98</f>
        <v>3652981650.8999996</v>
      </c>
      <c r="D99" s="84">
        <f t="shared" si="10"/>
        <v>80.178116603896882</v>
      </c>
      <c r="E99" s="5"/>
    </row>
    <row r="100" spans="1:5" ht="9.75" hidden="1" customHeight="1" x14ac:dyDescent="0.3">
      <c r="A100" s="107"/>
      <c r="B100" s="38"/>
      <c r="C100" s="39"/>
      <c r="D100" s="83" t="e">
        <f t="shared" si="10"/>
        <v>#DIV/0!</v>
      </c>
    </row>
    <row r="101" spans="1:5" ht="27" customHeight="1" thickBot="1" x14ac:dyDescent="0.3">
      <c r="A101" s="106" t="s">
        <v>80</v>
      </c>
      <c r="B101" s="40">
        <f>B47-B99</f>
        <v>-172244181.80000114</v>
      </c>
      <c r="C101" s="35">
        <f>C47-C99</f>
        <v>102308145.38000011</v>
      </c>
      <c r="D101" s="84">
        <f t="shared" si="10"/>
        <v>-59.397156008900055</v>
      </c>
    </row>
    <row r="102" spans="1:5" ht="31.5" x14ac:dyDescent="0.25">
      <c r="A102" s="108" t="s">
        <v>91</v>
      </c>
      <c r="B102" s="41"/>
      <c r="C102" s="42"/>
      <c r="D102" s="85"/>
    </row>
    <row r="103" spans="1:5" x14ac:dyDescent="0.25">
      <c r="A103" s="100" t="s">
        <v>81</v>
      </c>
      <c r="B103" s="43">
        <f>B104+B105</f>
        <v>13000000</v>
      </c>
      <c r="C103" s="34">
        <f>C104+C105</f>
        <v>0</v>
      </c>
      <c r="D103" s="81">
        <v>0</v>
      </c>
      <c r="E103" s="5"/>
    </row>
    <row r="104" spans="1:5" x14ac:dyDescent="0.25">
      <c r="A104" s="101" t="s">
        <v>82</v>
      </c>
      <c r="B104" s="44">
        <v>26000000</v>
      </c>
      <c r="C104" s="20">
        <v>0</v>
      </c>
      <c r="D104" s="80">
        <v>0</v>
      </c>
    </row>
    <row r="105" spans="1:5" x14ac:dyDescent="0.25">
      <c r="A105" s="101" t="s">
        <v>83</v>
      </c>
      <c r="B105" s="44">
        <v>-13000000</v>
      </c>
      <c r="C105" s="20">
        <v>0</v>
      </c>
      <c r="D105" s="80">
        <v>0</v>
      </c>
    </row>
    <row r="106" spans="1:5" ht="31.5" hidden="1" x14ac:dyDescent="0.25">
      <c r="A106" s="101" t="s">
        <v>84</v>
      </c>
      <c r="B106" s="44">
        <v>0</v>
      </c>
      <c r="C106" s="20">
        <v>0</v>
      </c>
      <c r="D106" s="80" t="e">
        <f t="shared" si="10"/>
        <v>#DIV/0!</v>
      </c>
    </row>
    <row r="107" spans="1:5" ht="31.5" hidden="1" x14ac:dyDescent="0.25">
      <c r="A107" s="101" t="s">
        <v>85</v>
      </c>
      <c r="B107" s="44">
        <v>0</v>
      </c>
      <c r="C107" s="20">
        <v>0</v>
      </c>
      <c r="D107" s="80" t="e">
        <f t="shared" si="10"/>
        <v>#DIV/0!</v>
      </c>
    </row>
    <row r="108" spans="1:5" ht="30.75" customHeight="1" x14ac:dyDescent="0.25">
      <c r="A108" s="100" t="s">
        <v>86</v>
      </c>
      <c r="B108" s="43">
        <f>B109</f>
        <v>159244181.80000001</v>
      </c>
      <c r="C108" s="32">
        <f>C109-C110</f>
        <v>-102308145.38</v>
      </c>
      <c r="D108" s="81">
        <f t="shared" si="10"/>
        <v>-64.246080593696135</v>
      </c>
      <c r="E108" s="5"/>
    </row>
    <row r="109" spans="1:5" ht="17.45" customHeight="1" x14ac:dyDescent="0.25">
      <c r="A109" s="91" t="s">
        <v>106</v>
      </c>
      <c r="B109" s="44">
        <v>159244181.80000001</v>
      </c>
      <c r="C109" s="20">
        <v>159247204.33000001</v>
      </c>
      <c r="D109" s="80">
        <f t="shared" si="10"/>
        <v>100.00189804736715</v>
      </c>
    </row>
    <row r="110" spans="1:5" x14ac:dyDescent="0.25">
      <c r="A110" s="101" t="s">
        <v>107</v>
      </c>
      <c r="B110" s="45"/>
      <c r="C110" s="20">
        <f>C111+C112</f>
        <v>261555349.71000001</v>
      </c>
      <c r="D110" s="80">
        <v>0</v>
      </c>
    </row>
    <row r="111" spans="1:5" x14ac:dyDescent="0.25">
      <c r="A111" s="91" t="s">
        <v>92</v>
      </c>
      <c r="B111" s="44"/>
      <c r="C111" s="20">
        <v>246924410.33000001</v>
      </c>
      <c r="D111" s="80">
        <v>0</v>
      </c>
    </row>
    <row r="112" spans="1:5" ht="16.5" thickBot="1" x14ac:dyDescent="0.3">
      <c r="A112" s="98" t="s">
        <v>93</v>
      </c>
      <c r="B112" s="46"/>
      <c r="C112" s="23">
        <v>14630939.380000001</v>
      </c>
      <c r="D112" s="86">
        <v>0</v>
      </c>
    </row>
    <row r="113" spans="1:4" s="7" customFormat="1" ht="26.25" hidden="1" customHeight="1" thickBot="1" x14ac:dyDescent="0.3">
      <c r="A113" s="17" t="s">
        <v>94</v>
      </c>
      <c r="B113" s="47"/>
      <c r="C113" s="48"/>
      <c r="D113" s="18" t="e">
        <f t="shared" si="10"/>
        <v>#DIV/0!</v>
      </c>
    </row>
    <row r="114" spans="1:4" s="7" customFormat="1" ht="18.75" customHeight="1" x14ac:dyDescent="0.25">
      <c r="A114" s="6"/>
      <c r="B114" s="25"/>
      <c r="C114" s="25"/>
      <c r="D114" s="8"/>
    </row>
    <row r="115" spans="1:4" x14ac:dyDescent="0.25">
      <c r="A115" s="1" t="s">
        <v>101</v>
      </c>
      <c r="B115" s="26"/>
      <c r="C115" s="26"/>
      <c r="D115" s="2"/>
    </row>
    <row r="116" spans="1:4" ht="18" customHeight="1" x14ac:dyDescent="0.25">
      <c r="A116" s="1" t="s">
        <v>87</v>
      </c>
      <c r="B116" s="24"/>
      <c r="C116" s="49" t="s">
        <v>99</v>
      </c>
      <c r="D116" s="2" t="s">
        <v>104</v>
      </c>
    </row>
    <row r="117" spans="1:4" x14ac:dyDescent="0.25">
      <c r="A117" s="2"/>
      <c r="B117" s="28"/>
      <c r="C117" s="28"/>
      <c r="D117" s="2"/>
    </row>
    <row r="118" spans="1:4" ht="42.75" customHeight="1" x14ac:dyDescent="0.25">
      <c r="A118" s="2"/>
      <c r="B118" s="27"/>
      <c r="C118" s="28"/>
      <c r="D118" s="2"/>
    </row>
    <row r="119" spans="1:4" x14ac:dyDescent="0.25">
      <c r="A119" s="2"/>
      <c r="B119" s="28"/>
      <c r="C119" s="28"/>
      <c r="D119" s="2"/>
    </row>
  </sheetData>
  <mergeCells count="2">
    <mergeCell ref="B48:D48"/>
    <mergeCell ref="A1:D1"/>
  </mergeCells>
  <pageMargins left="1.1811023622047245" right="0.59055118110236227" top="0.31496062992125984" bottom="0.11811023622047245" header="0" footer="0"/>
  <pageSetup paperSize="9" scale="65" fitToHeight="2" orientation="portrait" r:id="rId1"/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2026-01-20T10:56:43Z</dcterms:modified>
</cp:coreProperties>
</file>