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'-'!$3:$4</definedName>
    <definedName name="_xlnm.Print_Area" localSheetId="0">'-'!$A$1:$D$109</definedName>
  </definedNames>
  <calcPr calcId="152511"/>
</workbook>
</file>

<file path=xl/calcChain.xml><?xml version="1.0" encoding="utf-8"?>
<calcChain xmlns="http://schemas.openxmlformats.org/spreadsheetml/2006/main">
  <c r="D47" i="18" l="1"/>
  <c r="D44" i="18"/>
  <c r="D45" i="18"/>
  <c r="D46" i="18"/>
  <c r="C36" i="18" l="1"/>
  <c r="B36" i="18"/>
  <c r="C32" i="18"/>
  <c r="B32" i="18"/>
  <c r="B31" i="18"/>
  <c r="B21" i="18"/>
  <c r="C16" i="18"/>
  <c r="B16" i="18"/>
  <c r="C11" i="18"/>
  <c r="B11" i="18"/>
  <c r="B7" i="18" l="1"/>
  <c r="C7" i="18"/>
  <c r="D10" i="18" l="1"/>
  <c r="D62" i="18" l="1"/>
  <c r="C59" i="18"/>
  <c r="B59" i="18"/>
  <c r="D33" i="18" l="1"/>
  <c r="D39" i="18"/>
  <c r="D25" i="18"/>
  <c r="D14" i="18"/>
  <c r="B40" i="18"/>
  <c r="C40" i="18"/>
  <c r="D52" i="18" l="1"/>
  <c r="D53" i="18"/>
  <c r="D54" i="18"/>
  <c r="D55" i="18"/>
  <c r="D56" i="18"/>
  <c r="D57" i="18"/>
  <c r="D58" i="18"/>
  <c r="D34" i="18" l="1"/>
  <c r="D32" i="18"/>
  <c r="D42" i="18"/>
  <c r="B50" i="18" l="1"/>
  <c r="C50" i="18"/>
  <c r="D50" i="18" l="1"/>
  <c r="D105" i="18" l="1"/>
  <c r="D106" i="18"/>
  <c r="B95" i="18" l="1"/>
  <c r="C95" i="18"/>
  <c r="B77" i="18"/>
  <c r="C77" i="18"/>
  <c r="D81" i="18"/>
  <c r="D107" i="18" l="1"/>
  <c r="C91" i="18" l="1"/>
  <c r="B91" i="18"/>
  <c r="C86" i="18"/>
  <c r="B86" i="18"/>
  <c r="C84" i="18"/>
  <c r="B84" i="18"/>
  <c r="C74" i="18"/>
  <c r="B74" i="18"/>
  <c r="C69" i="18"/>
  <c r="B69" i="18"/>
  <c r="C64" i="18"/>
  <c r="B64" i="18"/>
  <c r="B100" i="18" l="1"/>
  <c r="D101" i="18" l="1"/>
  <c r="D99" i="18"/>
  <c r="D96" i="18"/>
  <c r="D94" i="18"/>
  <c r="D93" i="18"/>
  <c r="D92" i="18"/>
  <c r="D90" i="18"/>
  <c r="D89" i="18"/>
  <c r="D88" i="18"/>
  <c r="D87" i="18"/>
  <c r="D85" i="18"/>
  <c r="D83" i="18"/>
  <c r="D82" i="18"/>
  <c r="D80" i="18"/>
  <c r="D79" i="18"/>
  <c r="D78" i="18"/>
  <c r="D75" i="18"/>
  <c r="D73" i="18"/>
  <c r="D72" i="18"/>
  <c r="D71" i="18"/>
  <c r="D70" i="18"/>
  <c r="D68" i="18"/>
  <c r="D67" i="18"/>
  <c r="D65" i="18"/>
  <c r="D61" i="18"/>
  <c r="D60" i="18"/>
  <c r="D43" i="18"/>
  <c r="D41" i="18"/>
  <c r="D35" i="18"/>
  <c r="D31" i="18"/>
  <c r="D30" i="18"/>
  <c r="D29" i="18"/>
  <c r="D27" i="18"/>
  <c r="D26" i="18"/>
  <c r="C24" i="18"/>
  <c r="B24" i="18"/>
  <c r="D21" i="18"/>
  <c r="D20" i="18"/>
  <c r="D19" i="18"/>
  <c r="D18" i="18"/>
  <c r="D17" i="18"/>
  <c r="D15" i="18"/>
  <c r="D12" i="18"/>
  <c r="D9" i="18"/>
  <c r="D8" i="18"/>
  <c r="C6" i="18"/>
  <c r="B6" i="18"/>
  <c r="B23" i="18" l="1"/>
  <c r="B48" i="18" s="1"/>
  <c r="B102" i="18" s="1"/>
  <c r="D64" i="18"/>
  <c r="D74" i="18"/>
  <c r="D95" i="18"/>
  <c r="D11" i="18"/>
  <c r="D24" i="18"/>
  <c r="D36" i="18"/>
  <c r="D86" i="18"/>
  <c r="D16" i="18"/>
  <c r="C100" i="18"/>
  <c r="D59" i="18"/>
  <c r="D69" i="18"/>
  <c r="D77" i="18"/>
  <c r="D84" i="18"/>
  <c r="D91" i="18"/>
  <c r="D7" i="18"/>
  <c r="C23" i="18"/>
  <c r="D40" i="18"/>
  <c r="C48" i="18" l="1"/>
  <c r="D6" i="18"/>
  <c r="B5" i="18"/>
  <c r="D100" i="18"/>
  <c r="D23" i="18"/>
  <c r="C5" i="18"/>
  <c r="D48" i="18" l="1"/>
  <c r="C102" i="18"/>
  <c r="D5" i="18"/>
  <c r="D108" i="18" l="1"/>
  <c r="D102" i="18"/>
</calcChain>
</file>

<file path=xl/sharedStrings.xml><?xml version="1.0" encoding="utf-8"?>
<sst xmlns="http://schemas.openxmlformats.org/spreadsheetml/2006/main" count="111" uniqueCount="110">
  <si>
    <t>(рубли)</t>
  </si>
  <si>
    <t>Наименование показателя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</si>
  <si>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</si>
  <si>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</si>
  <si>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</si>
  <si>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</si>
  <si>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</si>
  <si>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</si>
  <si>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</si>
  <si>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</si>
  <si>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</si>
  <si>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</si>
  <si>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</si>
  <si>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</si>
  <si>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</si>
  <si>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</si>
  <si>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</si>
  <si>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</si>
  <si>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</si>
  <si>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</si>
  <si>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</si>
  <si>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</si>
  <si>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</si>
  <si>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</si>
  <si>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</si>
  <si>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</si>
  <si>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</si>
  <si>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</si>
  <si>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</si>
  <si>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</si>
  <si>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</si>
  <si>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</si>
  <si>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</si>
  <si>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</si>
  <si>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</si>
  <si>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</si>
  <si>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</si>
  <si>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</si>
  <si>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</si>
  <si>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</si>
  <si>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</si>
  <si>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</si>
  <si>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</si>
  <si>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</si>
  <si>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</si>
  <si>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</si>
  <si>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</si>
  <si>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</si>
  <si>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</si>
  <si>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</si>
  <si>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</si>
  <si>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</si>
  <si>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</si>
  <si>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</si>
  <si>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</si>
  <si>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</si>
  <si>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</si>
  <si>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</si>
  <si>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</si>
  <si>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</si>
  <si>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</si>
  <si>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</si>
  <si>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</si>
  <si>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</si>
  <si>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</si>
  <si>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</si>
  <si>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</si>
  <si>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</si>
  <si>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</si>
  <si>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</si>
  <si>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</si>
  <si>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</si>
  <si>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</si>
  <si>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</si>
  <si>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</si>
  <si>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</si>
  <si>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</si>
  <si>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</si>
  <si>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</si>
  <si>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</si>
  <si>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</si>
  <si>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</si>
  <si>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</si>
  <si>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</si>
  <si>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</si>
  <si>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</si>
  <si>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</si>
  <si>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</si>
  <si>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</si>
  <si>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</si>
  <si>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</si>
  <si>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</si>
  <si>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</si>
  <si>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</si>
  <si>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</si>
  <si>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% исполне-ния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</si>
  <si>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</si>
  <si>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</si>
  <si>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</si>
  <si>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</si>
  <si>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2025 год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</si>
  <si>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</si>
  <si>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</si>
  <si>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</si>
  <si>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</si>
  <si>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</si>
  <si>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</si>
  <si>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 xml:space="preserve"> Сводка об исполнении бюджета города Новочебоксарска на 1 июля 2025 года                                                        </t>
  </si>
  <si>
    <t>Исполнено на 01.07.2025</t>
  </si>
  <si>
    <t>в 14 раз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</si>
</sst>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0" xfId="0" applyNumberFormat="1" applyFont="1" applyFill="1" applyAlignment="1">
      <alignment horizontal="right"/>
    </xf>
    <xf numFmtId="0" fontId="4" fillId="0" borderId="0" xfId="0" applyFont="1" applyFill="1"/>
    <xf numFmtId="164" fontId="3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vertical="top" wrapText="1"/>
    </xf>
    <xf numFmtId="0" fontId="2" fillId="0" borderId="17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4" fillId="0" borderId="21" xfId="0" applyFont="1" applyBorder="1"/>
    <xf numFmtId="0" fontId="3" fillId="0" borderId="22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 shrinkToFit="1"/>
    </xf>
    <xf numFmtId="0" fontId="3" fillId="0" borderId="15" xfId="0" applyFont="1" applyBorder="1" applyAlignment="1">
      <alignment wrapText="1" shrinkToFit="1"/>
    </xf>
    <xf numFmtId="0" fontId="2" fillId="0" borderId="15" xfId="0" applyFont="1" applyBorder="1" applyAlignment="1">
      <alignment wrapText="1" shrinkToFit="1"/>
    </xf>
    <xf numFmtId="0" fontId="3" fillId="2" borderId="15" xfId="0" applyFont="1" applyFill="1" applyBorder="1" applyAlignment="1">
      <alignment wrapText="1"/>
    </xf>
    <xf numFmtId="0" fontId="2" fillId="2" borderId="15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wrapText="1"/>
    </xf>
    <xf numFmtId="0" fontId="3" fillId="0" borderId="18" xfId="0" applyFont="1" applyBorder="1" applyAlignment="1">
      <alignment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0" fontId="2" fillId="2" borderId="15" xfId="0" applyFont="1" applyFill="1" applyBorder="1" applyAlignment="1">
      <alignment vertical="top" wrapText="1"/>
    </xf>
    <xf numFmtId="4" fontId="3" fillId="0" borderId="5" xfId="1" applyNumberFormat="1" applyFont="1" applyFill="1" applyBorder="1" applyAlignment="1"/>
    <xf numFmtId="4" fontId="3" fillId="0" borderId="5" xfId="1" applyNumberFormat="1" applyFont="1" applyFill="1" applyBorder="1"/>
    <xf numFmtId="4" fontId="2" fillId="0" borderId="5" xfId="1" applyNumberFormat="1" applyFont="1" applyFill="1" applyBorder="1" applyAlignment="1"/>
    <xf numFmtId="4" fontId="2" fillId="0" borderId="28" xfId="1" applyNumberFormat="1" applyFont="1" applyFill="1" applyBorder="1" applyAlignment="1">
      <alignment wrapText="1"/>
    </xf>
    <xf numFmtId="4" fontId="2" fillId="0" borderId="5" xfId="1" applyNumberFormat="1" applyFont="1" applyFill="1" applyBorder="1" applyAlignment="1">
      <alignment wrapText="1"/>
    </xf>
    <xf numFmtId="4" fontId="3" fillId="0" borderId="28" xfId="1" applyNumberFormat="1" applyFont="1" applyFill="1" applyBorder="1"/>
    <xf numFmtId="4" fontId="3" fillId="0" borderId="28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28" xfId="1" applyNumberFormat="1" applyFont="1" applyFill="1" applyBorder="1"/>
    <xf numFmtId="4" fontId="2" fillId="0" borderId="29" xfId="1" applyNumberFormat="1" applyFont="1" applyFill="1" applyBorder="1"/>
    <xf numFmtId="4" fontId="2" fillId="0" borderId="7" xfId="1" applyNumberFormat="1" applyFont="1" applyFill="1" applyBorder="1" applyAlignment="1"/>
    <xf numFmtId="4" fontId="3" fillId="0" borderId="26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12" xfId="1" applyNumberFormat="1" applyFont="1" applyFill="1" applyBorder="1" applyAlignment="1"/>
    <xf numFmtId="4" fontId="3" fillId="0" borderId="5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4" fillId="0" borderId="5" xfId="1" applyNumberFormat="1" applyFont="1" applyFill="1" applyBorder="1"/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9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4" fontId="3" fillId="0" borderId="13" xfId="0" applyNumberFormat="1" applyFont="1" applyFill="1" applyBorder="1" applyAlignment="1">
      <alignment horizontal="right"/>
    </xf>
    <xf numFmtId="4" fontId="3" fillId="0" borderId="30" xfId="0" applyNumberFormat="1" applyFont="1" applyFill="1" applyBorder="1" applyAlignment="1">
      <alignment wrapText="1" shrinkToFit="1"/>
    </xf>
    <xf numFmtId="4" fontId="3" fillId="0" borderId="28" xfId="0" applyNumberFormat="1" applyFont="1" applyFill="1" applyBorder="1" applyAlignment="1">
      <alignment wrapText="1" shrinkToFit="1"/>
    </xf>
    <xf numFmtId="4" fontId="2" fillId="0" borderId="28" xfId="0" applyNumberFormat="1" applyFont="1" applyFill="1" applyBorder="1" applyAlignment="1"/>
    <xf numFmtId="4" fontId="3" fillId="0" borderId="28" xfId="0" applyNumberFormat="1" applyFont="1" applyFill="1" applyBorder="1" applyAlignment="1"/>
    <xf numFmtId="4" fontId="3" fillId="0" borderId="31" xfId="0" applyNumberFormat="1" applyFont="1" applyFill="1" applyBorder="1" applyAlignment="1"/>
    <xf numFmtId="4" fontId="3" fillId="0" borderId="9" xfId="1" applyNumberFormat="1" applyFont="1" applyFill="1" applyBorder="1" applyAlignment="1"/>
    <xf numFmtId="4" fontId="2" fillId="0" borderId="9" xfId="1" applyNumberFormat="1" applyFont="1" applyFill="1" applyBorder="1" applyAlignment="1">
      <alignment wrapText="1"/>
    </xf>
    <xf numFmtId="4" fontId="3" fillId="0" borderId="32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right"/>
    </xf>
    <xf numFmtId="0" fontId="7" fillId="0" borderId="8" xfId="0" applyFont="1" applyFill="1" applyBorder="1" applyAlignment="1">
      <alignment horizontal="center" vertical="center" wrapText="1"/>
    </xf>
    <xf numFmtId="164" fontId="3" fillId="0" borderId="27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0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16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20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7" fillId="0" borderId="29" xfId="0" applyFont="1" applyFill="1" applyBorder="1" applyAlignment="1">
      <alignment horizontal="center" vertical="center" wrapText="1"/>
    </xf>
    <xf numFmtId="4" fontId="3" fillId="0" borderId="33" xfId="0" applyNumberFormat="1" applyFont="1" applyFill="1" applyBorder="1" applyAlignment="1">
      <alignment wrapText="1"/>
    </xf>
    <xf numFmtId="4" fontId="3" fillId="0" borderId="34" xfId="1" applyNumberFormat="1" applyFont="1" applyFill="1" applyBorder="1" applyAlignment="1"/>
    <xf numFmtId="4" fontId="3" fillId="0" borderId="28" xfId="0" applyNumberFormat="1" applyFont="1" applyFill="1" applyBorder="1" applyAlignment="1">
      <alignment wrapText="1"/>
    </xf>
    <xf numFmtId="4" fontId="3" fillId="0" borderId="30" xfId="0" applyNumberFormat="1" applyFont="1" applyFill="1" applyBorder="1" applyAlignment="1">
      <alignment wrapText="1"/>
    </xf>
    <xf numFmtId="4" fontId="2" fillId="0" borderId="31" xfId="1" applyNumberFormat="1" applyFont="1" applyFill="1" applyBorder="1" applyAlignment="1">
      <alignment wrapText="1"/>
    </xf>
    <xf numFmtId="4" fontId="2" fillId="0" borderId="28" xfId="0" applyNumberFormat="1" applyFont="1" applyFill="1" applyBorder="1" applyAlignment="1">
      <alignment wrapText="1"/>
    </xf>
    <xf numFmtId="4" fontId="4" fillId="0" borderId="28" xfId="1" applyNumberFormat="1" applyFont="1" applyFill="1" applyBorder="1"/>
    <xf numFmtId="4" fontId="2" fillId="0" borderId="28" xfId="0" applyNumberFormat="1" applyFont="1" applyFill="1" applyBorder="1"/>
    <xf numFmtId="4" fontId="3" fillId="0" borderId="28" xfId="0" applyNumberFormat="1" applyFont="1" applyFill="1" applyBorder="1" applyAlignment="1">
      <alignment horizontal="right"/>
    </xf>
    <xf numFmtId="4" fontId="3" fillId="0" borderId="31" xfId="0" applyNumberFormat="1" applyFont="1" applyFill="1" applyBorder="1" applyAlignment="1">
      <alignment wrapText="1"/>
    </xf>
    <xf numFmtId="4" fontId="3" fillId="0" borderId="35" xfId="0" applyNumberFormat="1" applyFont="1" applyFill="1" applyBorder="1" applyAlignment="1">
      <alignment wrapText="1"/>
    </xf>
    <xf numFmtId="4" fontId="2" fillId="0" borderId="34" xfId="0" applyNumberFormat="1" applyFont="1" applyFill="1" applyBorder="1" applyAlignment="1">
      <alignment wrapText="1"/>
    </xf>
    <xf numFmtId="4" fontId="3" fillId="0" borderId="29" xfId="0" applyNumberFormat="1" applyFont="1" applyFill="1" applyBorder="1" applyAlignment="1">
      <alignment wrapText="1"/>
    </xf>
    <xf numFmtId="4" fontId="2" fillId="0" borderId="30" xfId="0" applyNumberFormat="1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4" fontId="2" fillId="0" borderId="31" xfId="0" applyNumberFormat="1" applyFont="1" applyFill="1" applyBorder="1" applyAlignment="1">
      <alignment wrapText="1"/>
    </xf>
    <xf numFmtId="164" fontId="2" fillId="0" borderId="10" xfId="0" applyNumberFormat="1" applyFont="1" applyFill="1" applyBorder="1" applyAlignment="1">
      <alignment horizontal="right"/>
    </xf>
    <xf numFmtId="0" fontId="0" fillId="0" borderId="14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6" fillId="0" borderId="0" xfId="0" applyFont="1" applyAlignment="1">
      <alignment horizontal="center" wrapText="1"/>
    </xf>
    <xf numFmtId="0" fontId="7" fillId="0" borderId="30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zoomScale="80" zoomScaleNormal="80" workbookViewId="0">
      <selection activeCell="C2" sqref="C2"/>
    </sheetView>
  </sheetViews>
  <sheetFormatPr defaultColWidth="9.140625" defaultRowHeight="15.75" x14ac:dyDescent="0.25"/>
  <cols>
    <col min="1" max="1" width="74.7109375" style="2" customWidth="1"/>
    <col min="2" max="2" width="23" style="10" customWidth="1"/>
    <col min="3" max="3" width="21.7109375" style="10" customWidth="1"/>
    <col min="4" max="4" width="14.28515625" style="10" customWidth="1"/>
    <col min="5" max="5" width="17.28515625" style="2" bestFit="1" customWidth="1"/>
    <col min="6" max="6" width="17.85546875" style="2" customWidth="1"/>
    <col min="7" max="7" width="9.140625" style="2"/>
    <col min="8" max="8" width="15" style="2" bestFit="1" customWidth="1"/>
    <col min="9" max="10" width="9.140625" style="2"/>
    <col min="11" max="11" width="15" style="2" bestFit="1" customWidth="1"/>
    <col min="12" max="16384" width="9.140625" style="2"/>
  </cols>
  <sheetData>
    <row r="1" spans="1:4" ht="20.25" customHeight="1" x14ac:dyDescent="0.3">
      <c r="A1" s="115" t="s">
        <v>107</v>
      </c>
      <c r="B1" s="115"/>
      <c r="C1" s="115"/>
      <c r="D1" s="115"/>
    </row>
    <row r="2" spans="1:4" ht="16.5" thickBot="1" x14ac:dyDescent="0.3">
      <c r="A2" s="1"/>
      <c r="B2" s="7"/>
      <c r="C2" s="8"/>
      <c r="D2" s="76" t="s">
        <v>0</v>
      </c>
    </row>
    <row r="3" spans="1:4" ht="15.75" customHeight="1" x14ac:dyDescent="0.25">
      <c r="A3" s="119" t="s">
        <v>1</v>
      </c>
      <c r="B3" s="116" t="s">
        <v>100</v>
      </c>
      <c r="C3" s="117"/>
      <c r="D3" s="118"/>
    </row>
    <row r="4" spans="1:4" ht="37.5" customHeight="1" thickBot="1" x14ac:dyDescent="0.3">
      <c r="A4" s="120"/>
      <c r="B4" s="94" t="s">
        <v>96</v>
      </c>
      <c r="C4" s="33" t="s">
        <v>108</v>
      </c>
      <c r="D4" s="77" t="s">
        <v>95</v>
      </c>
    </row>
    <row r="5" spans="1:4" ht="34.5" customHeight="1" thickBot="1" x14ac:dyDescent="0.3">
      <c r="A5" s="19" t="s">
        <v>2</v>
      </c>
      <c r="B5" s="95">
        <f>B6+B23</f>
        <v>1243000399.5799999</v>
      </c>
      <c r="C5" s="49">
        <f>C6+C23</f>
        <v>553706445.35000002</v>
      </c>
      <c r="D5" s="78">
        <f t="shared" ref="D5:D14" si="0">C5/B5*100</f>
        <v>44.545958757301534</v>
      </c>
    </row>
    <row r="6" spans="1:4" ht="41.25" customHeight="1" x14ac:dyDescent="0.25">
      <c r="A6" s="20" t="s">
        <v>3</v>
      </c>
      <c r="B6" s="68">
        <f>B7+B9+B10+B11+B16+B20+B21+B22</f>
        <v>1070121020</v>
      </c>
      <c r="C6" s="50">
        <f>C7+C9+C10+C11+C16+C20+C21+C22</f>
        <v>442775839.99000007</v>
      </c>
      <c r="D6" s="79">
        <f t="shared" si="0"/>
        <v>41.376239856497733</v>
      </c>
    </row>
    <row r="7" spans="1:4" ht="21.75" customHeight="1" x14ac:dyDescent="0.25">
      <c r="A7" s="21" t="s">
        <v>4</v>
      </c>
      <c r="B7" s="69">
        <f>B8</f>
        <v>717605000</v>
      </c>
      <c r="C7" s="51">
        <f>C8</f>
        <v>284153553.47000003</v>
      </c>
      <c r="D7" s="80">
        <f t="shared" si="0"/>
        <v>39.59748795925335</v>
      </c>
    </row>
    <row r="8" spans="1:4" ht="21.75" customHeight="1" x14ac:dyDescent="0.25">
      <c r="A8" s="22" t="s">
        <v>5</v>
      </c>
      <c r="B8" s="70">
        <v>717605000</v>
      </c>
      <c r="C8" s="40">
        <v>284153553.47000003</v>
      </c>
      <c r="D8" s="81">
        <f t="shared" si="0"/>
        <v>39.59748795925335</v>
      </c>
    </row>
    <row r="9" spans="1:4" ht="21.75" customHeight="1" x14ac:dyDescent="0.25">
      <c r="A9" s="21" t="s">
        <v>6</v>
      </c>
      <c r="B9" s="43">
        <v>3583900</v>
      </c>
      <c r="C9" s="38">
        <v>1454057.06</v>
      </c>
      <c r="D9" s="80">
        <f t="shared" si="0"/>
        <v>40.571920533497028</v>
      </c>
    </row>
    <row r="10" spans="1:4" ht="21.75" customHeight="1" x14ac:dyDescent="0.25">
      <c r="A10" s="21" t="s">
        <v>106</v>
      </c>
      <c r="B10" s="71">
        <v>1214000</v>
      </c>
      <c r="C10" s="38">
        <v>274989</v>
      </c>
      <c r="D10" s="80">
        <f t="shared" si="0"/>
        <v>22.651482701812192</v>
      </c>
    </row>
    <row r="11" spans="1:4" ht="21.75" customHeight="1" x14ac:dyDescent="0.25">
      <c r="A11" s="21" t="s">
        <v>7</v>
      </c>
      <c r="B11" s="71">
        <f>B12+B13+B14+B15</f>
        <v>141191120</v>
      </c>
      <c r="C11" s="39">
        <f t="shared" ref="C11" si="1">C12+C13+C14+C15</f>
        <v>81067645.340000004</v>
      </c>
      <c r="D11" s="80">
        <f t="shared" si="0"/>
        <v>57.41695748287853</v>
      </c>
    </row>
    <row r="12" spans="1:4" ht="32.25" customHeight="1" x14ac:dyDescent="0.25">
      <c r="A12" s="22" t="s">
        <v>87</v>
      </c>
      <c r="B12" s="70">
        <v>117151000</v>
      </c>
      <c r="C12" s="40">
        <v>58925685.770000003</v>
      </c>
      <c r="D12" s="81">
        <f t="shared" si="0"/>
        <v>50.298918293484483</v>
      </c>
    </row>
    <row r="13" spans="1:4" ht="20.25" customHeight="1" x14ac:dyDescent="0.25">
      <c r="A13" s="22" t="s">
        <v>8</v>
      </c>
      <c r="B13" s="70">
        <v>1120</v>
      </c>
      <c r="C13" s="40">
        <v>15745.74</v>
      </c>
      <c r="D13" s="81" t="s">
        <v>109</v>
      </c>
    </row>
    <row r="14" spans="1:4" ht="20.25" customHeight="1" x14ac:dyDescent="0.25">
      <c r="A14" s="22" t="s">
        <v>9</v>
      </c>
      <c r="B14" s="70">
        <v>369000</v>
      </c>
      <c r="C14" s="40">
        <v>246829</v>
      </c>
      <c r="D14" s="81">
        <f t="shared" si="0"/>
        <v>66.891327913279127</v>
      </c>
    </row>
    <row r="15" spans="1:4" ht="31.5" x14ac:dyDescent="0.25">
      <c r="A15" s="22" t="s">
        <v>10</v>
      </c>
      <c r="B15" s="70">
        <v>23670000</v>
      </c>
      <c r="C15" s="40">
        <v>21879384.829999998</v>
      </c>
      <c r="D15" s="81">
        <f t="shared" ref="D15:D21" si="2">C15/B15*100</f>
        <v>92.435085889311353</v>
      </c>
    </row>
    <row r="16" spans="1:4" x14ac:dyDescent="0.25">
      <c r="A16" s="21" t="s">
        <v>11</v>
      </c>
      <c r="B16" s="71">
        <f>B17+B18+B19</f>
        <v>162653000</v>
      </c>
      <c r="C16" s="39">
        <f t="shared" ref="C16" si="3">C17+C18+C19</f>
        <v>52467613.420000002</v>
      </c>
      <c r="D16" s="80">
        <f t="shared" si="2"/>
        <v>32.257390530761811</v>
      </c>
    </row>
    <row r="17" spans="1:4" ht="21.75" customHeight="1" x14ac:dyDescent="0.25">
      <c r="A17" s="22" t="s">
        <v>12</v>
      </c>
      <c r="B17" s="70">
        <v>51095000</v>
      </c>
      <c r="C17" s="40">
        <v>2433832.6</v>
      </c>
      <c r="D17" s="81">
        <f t="shared" si="2"/>
        <v>4.7633478813973973</v>
      </c>
    </row>
    <row r="18" spans="1:4" ht="23.25" customHeight="1" x14ac:dyDescent="0.25">
      <c r="A18" s="22" t="s">
        <v>13</v>
      </c>
      <c r="B18" s="70">
        <v>11385000</v>
      </c>
      <c r="C18" s="40">
        <v>1618979.26</v>
      </c>
      <c r="D18" s="81">
        <f t="shared" si="2"/>
        <v>14.220283355292052</v>
      </c>
    </row>
    <row r="19" spans="1:4" ht="21.75" customHeight="1" x14ac:dyDescent="0.25">
      <c r="A19" s="14" t="s">
        <v>14</v>
      </c>
      <c r="B19" s="70">
        <v>100173000</v>
      </c>
      <c r="C19" s="40">
        <v>48414801.560000002</v>
      </c>
      <c r="D19" s="81">
        <f t="shared" si="2"/>
        <v>48.331188603715574</v>
      </c>
    </row>
    <row r="20" spans="1:4" ht="33" customHeight="1" x14ac:dyDescent="0.25">
      <c r="A20" s="17" t="s">
        <v>15</v>
      </c>
      <c r="B20" s="71">
        <v>24000</v>
      </c>
      <c r="C20" s="38">
        <v>13416.6</v>
      </c>
      <c r="D20" s="80">
        <f t="shared" si="2"/>
        <v>55.902499999999996</v>
      </c>
    </row>
    <row r="21" spans="1:4" ht="21.75" customHeight="1" thickBot="1" x14ac:dyDescent="0.3">
      <c r="A21" s="35" t="s">
        <v>16</v>
      </c>
      <c r="B21" s="72">
        <f>43600000+250000</f>
        <v>43850000</v>
      </c>
      <c r="C21" s="73">
        <v>23344565.100000001</v>
      </c>
      <c r="D21" s="82">
        <f t="shared" si="2"/>
        <v>53.237320638540488</v>
      </c>
    </row>
    <row r="22" spans="1:4" ht="21.75" hidden="1" customHeight="1" thickBot="1" x14ac:dyDescent="0.3">
      <c r="A22" s="34" t="s">
        <v>92</v>
      </c>
      <c r="B22" s="96">
        <v>0</v>
      </c>
      <c r="C22" s="52">
        <v>0</v>
      </c>
      <c r="D22" s="83">
        <v>0</v>
      </c>
    </row>
    <row r="23" spans="1:4" ht="43.5" customHeight="1" x14ac:dyDescent="0.25">
      <c r="A23" s="13" t="s">
        <v>17</v>
      </c>
      <c r="B23" s="97">
        <f>B24+B30+B31+B32+B35+B36</f>
        <v>172879379.57999998</v>
      </c>
      <c r="C23" s="53">
        <f>C24+C30+C31+C32+C35+C36</f>
        <v>110930605.36</v>
      </c>
      <c r="D23" s="80">
        <f t="shared" ref="D23:D39" si="4">C23/B23*100</f>
        <v>64.166475857039288</v>
      </c>
    </row>
    <row r="24" spans="1:4" ht="33.75" customHeight="1" x14ac:dyDescent="0.25">
      <c r="A24" s="17" t="s">
        <v>18</v>
      </c>
      <c r="B24" s="97">
        <f>B25+B26+B27+B28+B29</f>
        <v>121482762</v>
      </c>
      <c r="C24" s="53">
        <f>C25+C26+C27+C28+C29</f>
        <v>74018835.469999999</v>
      </c>
      <c r="D24" s="80">
        <f t="shared" si="4"/>
        <v>60.929496705055151</v>
      </c>
    </row>
    <row r="25" spans="1:4" ht="54.75" customHeight="1" x14ac:dyDescent="0.25">
      <c r="A25" s="15" t="s">
        <v>19</v>
      </c>
      <c r="B25" s="41">
        <v>2226750</v>
      </c>
      <c r="C25" s="42">
        <v>7210995.0800000001</v>
      </c>
      <c r="D25" s="81">
        <f t="shared" si="4"/>
        <v>323.83496485909961</v>
      </c>
    </row>
    <row r="26" spans="1:4" ht="23.25" customHeight="1" x14ac:dyDescent="0.25">
      <c r="A26" s="14" t="s">
        <v>20</v>
      </c>
      <c r="B26" s="41">
        <v>96700000</v>
      </c>
      <c r="C26" s="42">
        <v>54908359.030000001</v>
      </c>
      <c r="D26" s="81">
        <f t="shared" si="4"/>
        <v>56.782170661840745</v>
      </c>
    </row>
    <row r="27" spans="1:4" ht="25.5" customHeight="1" x14ac:dyDescent="0.25">
      <c r="A27" s="14" t="s">
        <v>21</v>
      </c>
      <c r="B27" s="41">
        <v>4409560</v>
      </c>
      <c r="C27" s="42">
        <v>2011007.73</v>
      </c>
      <c r="D27" s="81">
        <f t="shared" si="4"/>
        <v>45.60563253476537</v>
      </c>
    </row>
    <row r="28" spans="1:4" ht="37.5" hidden="1" customHeight="1" x14ac:dyDescent="0.25">
      <c r="A28" s="14" t="s">
        <v>22</v>
      </c>
      <c r="B28" s="41">
        <v>0</v>
      </c>
      <c r="C28" s="42">
        <v>0</v>
      </c>
      <c r="D28" s="81">
        <v>0</v>
      </c>
    </row>
    <row r="29" spans="1:4" ht="31.5" x14ac:dyDescent="0.25">
      <c r="A29" s="14" t="s">
        <v>104</v>
      </c>
      <c r="B29" s="41">
        <v>18146452</v>
      </c>
      <c r="C29" s="42">
        <v>9888473.6300000008</v>
      </c>
      <c r="D29" s="81">
        <f t="shared" si="4"/>
        <v>54.49260070233013</v>
      </c>
    </row>
    <row r="30" spans="1:4" ht="22.7" customHeight="1" x14ac:dyDescent="0.25">
      <c r="A30" s="17" t="s">
        <v>23</v>
      </c>
      <c r="B30" s="43">
        <v>12000000</v>
      </c>
      <c r="C30" s="38">
        <v>6979174.3700000001</v>
      </c>
      <c r="D30" s="80">
        <f t="shared" si="4"/>
        <v>58.15978641666667</v>
      </c>
    </row>
    <row r="31" spans="1:4" ht="30.75" customHeight="1" x14ac:dyDescent="0.25">
      <c r="A31" s="17" t="s">
        <v>24</v>
      </c>
      <c r="B31" s="44">
        <f>5699966.1+9800+8</f>
        <v>5709774.0999999996</v>
      </c>
      <c r="C31" s="45">
        <v>4448946.25</v>
      </c>
      <c r="D31" s="80">
        <f t="shared" si="4"/>
        <v>77.918078230100207</v>
      </c>
    </row>
    <row r="32" spans="1:4" x14ac:dyDescent="0.25">
      <c r="A32" s="17" t="s">
        <v>25</v>
      </c>
      <c r="B32" s="44">
        <f t="shared" ref="B32:C32" si="5">B33+B34</f>
        <v>21824535.190000001</v>
      </c>
      <c r="C32" s="45">
        <f t="shared" si="5"/>
        <v>22067649.25</v>
      </c>
      <c r="D32" s="80">
        <f t="shared" si="4"/>
        <v>101.11394839745039</v>
      </c>
    </row>
    <row r="33" spans="1:4" ht="27.75" customHeight="1" x14ac:dyDescent="0.25">
      <c r="A33" s="14" t="s">
        <v>26</v>
      </c>
      <c r="B33" s="41">
        <v>300000</v>
      </c>
      <c r="C33" s="42">
        <v>281352.48</v>
      </c>
      <c r="D33" s="81">
        <f t="shared" si="4"/>
        <v>93.78416</v>
      </c>
    </row>
    <row r="34" spans="1:4" ht="24.75" customHeight="1" x14ac:dyDescent="0.25">
      <c r="A34" s="14" t="s">
        <v>27</v>
      </c>
      <c r="B34" s="41">
        <v>21524535.190000001</v>
      </c>
      <c r="C34" s="42">
        <v>21786296.77</v>
      </c>
      <c r="D34" s="81">
        <f t="shared" si="4"/>
        <v>101.21610793306056</v>
      </c>
    </row>
    <row r="35" spans="1:4" ht="24.75" customHeight="1" x14ac:dyDescent="0.25">
      <c r="A35" s="17" t="s">
        <v>28</v>
      </c>
      <c r="B35" s="44">
        <v>8964300</v>
      </c>
      <c r="C35" s="45">
        <v>1957425.03</v>
      </c>
      <c r="D35" s="80">
        <f t="shared" si="4"/>
        <v>21.835782269669689</v>
      </c>
    </row>
    <row r="36" spans="1:4" ht="27" customHeight="1" x14ac:dyDescent="0.25">
      <c r="A36" s="17" t="s">
        <v>29</v>
      </c>
      <c r="B36" s="44">
        <f t="shared" ref="B36:C36" si="6">B37+B38+B39</f>
        <v>2898008.29</v>
      </c>
      <c r="C36" s="45">
        <f t="shared" si="6"/>
        <v>1458574.9899999998</v>
      </c>
      <c r="D36" s="80">
        <f t="shared" si="4"/>
        <v>50.330255956583194</v>
      </c>
    </row>
    <row r="37" spans="1:4" ht="24.75" customHeight="1" x14ac:dyDescent="0.25">
      <c r="A37" s="14" t="s">
        <v>30</v>
      </c>
      <c r="B37" s="41">
        <v>0</v>
      </c>
      <c r="C37" s="42">
        <v>224730.64</v>
      </c>
      <c r="D37" s="81">
        <v>0</v>
      </c>
    </row>
    <row r="38" spans="1:4" ht="26.25" customHeight="1" x14ac:dyDescent="0.25">
      <c r="A38" s="14" t="s">
        <v>29</v>
      </c>
      <c r="B38" s="46">
        <v>0</v>
      </c>
      <c r="C38" s="40">
        <v>96629.97</v>
      </c>
      <c r="D38" s="81">
        <v>0</v>
      </c>
    </row>
    <row r="39" spans="1:4" ht="27.75" customHeight="1" thickBot="1" x14ac:dyDescent="0.3">
      <c r="A39" s="18" t="s">
        <v>91</v>
      </c>
      <c r="B39" s="47">
        <v>2898008.29</v>
      </c>
      <c r="C39" s="48">
        <v>1137214.3799999999</v>
      </c>
      <c r="D39" s="84">
        <f t="shared" si="4"/>
        <v>39.241239713637945</v>
      </c>
    </row>
    <row r="40" spans="1:4" ht="44.25" customHeight="1" x14ac:dyDescent="0.25">
      <c r="A40" s="13" t="s">
        <v>31</v>
      </c>
      <c r="B40" s="98">
        <f t="shared" ref="B40:C40" si="7">B41+B42+B43+B44+B45+B46+B47</f>
        <v>2591750362.3199997</v>
      </c>
      <c r="C40" s="54">
        <f t="shared" si="7"/>
        <v>1530224810.96</v>
      </c>
      <c r="D40" s="79">
        <f>C40/B40*100</f>
        <v>59.042137437581864</v>
      </c>
    </row>
    <row r="41" spans="1:4" ht="31.7" customHeight="1" x14ac:dyDescent="0.25">
      <c r="A41" s="14" t="s">
        <v>32</v>
      </c>
      <c r="B41" s="41">
        <v>52585400</v>
      </c>
      <c r="C41" s="42">
        <v>26292600</v>
      </c>
      <c r="D41" s="81">
        <f>C41/B41*100</f>
        <v>49.999809833147602</v>
      </c>
    </row>
    <row r="42" spans="1:4" ht="21" customHeight="1" x14ac:dyDescent="0.25">
      <c r="A42" s="14" t="s">
        <v>97</v>
      </c>
      <c r="B42" s="41">
        <v>21587000</v>
      </c>
      <c r="C42" s="42">
        <v>10793400</v>
      </c>
      <c r="D42" s="81">
        <f>C42/B42*100</f>
        <v>49.999536758234122</v>
      </c>
    </row>
    <row r="43" spans="1:4" ht="25.5" customHeight="1" x14ac:dyDescent="0.25">
      <c r="A43" s="14" t="s">
        <v>33</v>
      </c>
      <c r="B43" s="41">
        <v>2490587756.29</v>
      </c>
      <c r="C43" s="42">
        <v>1466148604.9300001</v>
      </c>
      <c r="D43" s="81">
        <f>C43/B43*100</f>
        <v>58.867574580627789</v>
      </c>
    </row>
    <row r="44" spans="1:4" ht="34.5" hidden="1" customHeight="1" x14ac:dyDescent="0.25">
      <c r="A44" s="15" t="s">
        <v>102</v>
      </c>
      <c r="B44" s="41">
        <v>0</v>
      </c>
      <c r="C44" s="42">
        <v>0</v>
      </c>
      <c r="D44" s="81" t="e">
        <f t="shared" ref="D44:D47" si="8">C44/B44*100</f>
        <v>#DIV/0!</v>
      </c>
    </row>
    <row r="45" spans="1:4" ht="19.5" hidden="1" customHeight="1" x14ac:dyDescent="0.25">
      <c r="A45" s="15" t="s">
        <v>101</v>
      </c>
      <c r="B45" s="41">
        <v>0</v>
      </c>
      <c r="C45" s="42">
        <v>0</v>
      </c>
      <c r="D45" s="81" t="e">
        <f t="shared" si="8"/>
        <v>#DIV/0!</v>
      </c>
    </row>
    <row r="46" spans="1:4" ht="47.25" customHeight="1" x14ac:dyDescent="0.25">
      <c r="A46" s="14" t="s">
        <v>34</v>
      </c>
      <c r="B46" s="41">
        <v>-13419536.130000001</v>
      </c>
      <c r="C46" s="42">
        <v>-13419536.130000001</v>
      </c>
      <c r="D46" s="81">
        <f t="shared" si="8"/>
        <v>100</v>
      </c>
    </row>
    <row r="47" spans="1:4" ht="23.25" customHeight="1" thickBot="1" x14ac:dyDescent="0.3">
      <c r="A47" s="16" t="s">
        <v>99</v>
      </c>
      <c r="B47" s="99">
        <v>40409742.159999996</v>
      </c>
      <c r="C47" s="74">
        <v>40409742.159999996</v>
      </c>
      <c r="D47" s="81">
        <f t="shared" si="8"/>
        <v>100</v>
      </c>
    </row>
    <row r="48" spans="1:4" ht="37.5" customHeight="1" thickBot="1" x14ac:dyDescent="0.3">
      <c r="A48" s="36" t="s">
        <v>35</v>
      </c>
      <c r="B48" s="75">
        <f>B6+B23+B40</f>
        <v>3834750761.8999996</v>
      </c>
      <c r="C48" s="55">
        <f>C6+C23+C40</f>
        <v>2083931256.3099999</v>
      </c>
      <c r="D48" s="85">
        <f>C48/B48*100</f>
        <v>54.343329872043022</v>
      </c>
    </row>
    <row r="49" spans="1:4" ht="20.25" customHeight="1" x14ac:dyDescent="0.25">
      <c r="A49" s="13" t="s">
        <v>36</v>
      </c>
      <c r="B49" s="112"/>
      <c r="C49" s="113"/>
      <c r="D49" s="114"/>
    </row>
    <row r="50" spans="1:4" ht="20.25" customHeight="1" x14ac:dyDescent="0.25">
      <c r="A50" s="23" t="s">
        <v>37</v>
      </c>
      <c r="B50" s="97">
        <f>B51+B52+B53+B54+B55+B56+B57+B58</f>
        <v>242537134.59999999</v>
      </c>
      <c r="C50" s="53">
        <f>C51+C52+C53+C54+C55+C56+C57+C58</f>
        <v>88649383.400000006</v>
      </c>
      <c r="D50" s="80">
        <f>C50/B50*100</f>
        <v>36.550849644613557</v>
      </c>
    </row>
    <row r="51" spans="1:4" ht="31.5" customHeight="1" x14ac:dyDescent="0.25">
      <c r="A51" s="24" t="s">
        <v>98</v>
      </c>
      <c r="B51" s="100">
        <v>0</v>
      </c>
      <c r="C51" s="56">
        <v>0</v>
      </c>
      <c r="D51" s="81">
        <v>0</v>
      </c>
    </row>
    <row r="52" spans="1:4" ht="49.7" customHeight="1" x14ac:dyDescent="0.25">
      <c r="A52" s="24" t="s">
        <v>38</v>
      </c>
      <c r="B52" s="100">
        <v>7419652</v>
      </c>
      <c r="C52" s="56">
        <v>3060142.3</v>
      </c>
      <c r="D52" s="81">
        <f>C52/B52*100</f>
        <v>41.243744315771139</v>
      </c>
    </row>
    <row r="53" spans="1:4" ht="46.5" customHeight="1" x14ac:dyDescent="0.25">
      <c r="A53" s="24" t="s">
        <v>39</v>
      </c>
      <c r="B53" s="101">
        <v>91831830.609999999</v>
      </c>
      <c r="C53" s="57">
        <v>40866878.140000001</v>
      </c>
      <c r="D53" s="81">
        <f t="shared" ref="D53:D58" si="9">C53/B53*100</f>
        <v>44.501865930950757</v>
      </c>
    </row>
    <row r="54" spans="1:4" x14ac:dyDescent="0.25">
      <c r="A54" s="24" t="s">
        <v>40</v>
      </c>
      <c r="B54" s="100">
        <v>28900</v>
      </c>
      <c r="C54" s="56">
        <v>28900</v>
      </c>
      <c r="D54" s="81">
        <f t="shared" si="9"/>
        <v>100</v>
      </c>
    </row>
    <row r="55" spans="1:4" ht="30.2" customHeight="1" x14ac:dyDescent="0.25">
      <c r="A55" s="24" t="s">
        <v>41</v>
      </c>
      <c r="B55" s="100">
        <v>9909954</v>
      </c>
      <c r="C55" s="56">
        <v>4698665.67</v>
      </c>
      <c r="D55" s="81">
        <f t="shared" si="9"/>
        <v>47.413597177141284</v>
      </c>
    </row>
    <row r="56" spans="1:4" ht="19.5" customHeight="1" x14ac:dyDescent="0.25">
      <c r="A56" s="24" t="s">
        <v>42</v>
      </c>
      <c r="B56" s="100">
        <v>7566500</v>
      </c>
      <c r="C56" s="56">
        <v>0</v>
      </c>
      <c r="D56" s="81">
        <f t="shared" si="9"/>
        <v>0</v>
      </c>
    </row>
    <row r="57" spans="1:4" x14ac:dyDescent="0.25">
      <c r="A57" s="24" t="s">
        <v>43</v>
      </c>
      <c r="B57" s="100">
        <v>2500000</v>
      </c>
      <c r="C57" s="56">
        <v>0</v>
      </c>
      <c r="D57" s="81">
        <f t="shared" si="9"/>
        <v>0</v>
      </c>
    </row>
    <row r="58" spans="1:4" x14ac:dyDescent="0.25">
      <c r="A58" s="24" t="s">
        <v>44</v>
      </c>
      <c r="B58" s="100">
        <v>123280297.98999999</v>
      </c>
      <c r="C58" s="56">
        <v>39994797.289999999</v>
      </c>
      <c r="D58" s="81">
        <f t="shared" si="9"/>
        <v>32.442164678450261</v>
      </c>
    </row>
    <row r="59" spans="1:4" x14ac:dyDescent="0.25">
      <c r="A59" s="23" t="s">
        <v>45</v>
      </c>
      <c r="B59" s="97">
        <f>B60+B61+B62+B63</f>
        <v>32351059.440000001</v>
      </c>
      <c r="C59" s="53">
        <f>C60+C61+C62+C63</f>
        <v>12533471.380000001</v>
      </c>
      <c r="D59" s="80">
        <f t="shared" ref="D59:D108" si="10">C59/B59*100</f>
        <v>38.742073975182315</v>
      </c>
    </row>
    <row r="60" spans="1:4" x14ac:dyDescent="0.25">
      <c r="A60" s="24" t="s">
        <v>46</v>
      </c>
      <c r="B60" s="100">
        <v>7265300</v>
      </c>
      <c r="C60" s="56">
        <v>3405000</v>
      </c>
      <c r="D60" s="81">
        <f t="shared" si="10"/>
        <v>46.866612528044264</v>
      </c>
    </row>
    <row r="61" spans="1:4" ht="18.75" customHeight="1" x14ac:dyDescent="0.25">
      <c r="A61" s="24" t="s">
        <v>88</v>
      </c>
      <c r="B61" s="100">
        <v>24486800</v>
      </c>
      <c r="C61" s="56">
        <v>9128471.3800000008</v>
      </c>
      <c r="D61" s="81">
        <f t="shared" si="10"/>
        <v>37.279151951255372</v>
      </c>
    </row>
    <row r="62" spans="1:4" ht="36.75" customHeight="1" x14ac:dyDescent="0.25">
      <c r="A62" s="37" t="s">
        <v>105</v>
      </c>
      <c r="B62" s="100">
        <v>499399</v>
      </c>
      <c r="C62" s="56">
        <v>0</v>
      </c>
      <c r="D62" s="81">
        <f t="shared" si="10"/>
        <v>0</v>
      </c>
    </row>
    <row r="63" spans="1:4" ht="30.75" customHeight="1" x14ac:dyDescent="0.25">
      <c r="A63" s="24" t="s">
        <v>103</v>
      </c>
      <c r="B63" s="100">
        <v>99560.44</v>
      </c>
      <c r="C63" s="56">
        <v>0</v>
      </c>
      <c r="D63" s="81">
        <v>0</v>
      </c>
    </row>
    <row r="64" spans="1:4" x14ac:dyDescent="0.25">
      <c r="A64" s="23" t="s">
        <v>47</v>
      </c>
      <c r="B64" s="97">
        <f>B65+B66+B67+B68</f>
        <v>293161038.51999998</v>
      </c>
      <c r="C64" s="53">
        <f>C65+C66+C67+C68</f>
        <v>49075530.049999997</v>
      </c>
      <c r="D64" s="80">
        <f t="shared" si="10"/>
        <v>16.740126961534138</v>
      </c>
    </row>
    <row r="65" spans="1:10" x14ac:dyDescent="0.25">
      <c r="A65" s="24" t="s">
        <v>48</v>
      </c>
      <c r="B65" s="100">
        <v>1006100</v>
      </c>
      <c r="C65" s="58">
        <v>330003.40000000002</v>
      </c>
      <c r="D65" s="81">
        <f t="shared" si="10"/>
        <v>32.800258423615944</v>
      </c>
    </row>
    <row r="66" spans="1:10" x14ac:dyDescent="0.25">
      <c r="A66" s="24" t="s">
        <v>49</v>
      </c>
      <c r="B66" s="100">
        <v>0</v>
      </c>
      <c r="C66" s="58">
        <v>0</v>
      </c>
      <c r="D66" s="81">
        <v>0</v>
      </c>
    </row>
    <row r="67" spans="1:10" x14ac:dyDescent="0.25">
      <c r="A67" s="24" t="s">
        <v>50</v>
      </c>
      <c r="B67" s="102">
        <v>291470746.51999998</v>
      </c>
      <c r="C67" s="56">
        <v>48381334.649999999</v>
      </c>
      <c r="D67" s="81">
        <f t="shared" si="10"/>
        <v>16.599036173491324</v>
      </c>
    </row>
    <row r="68" spans="1:10" ht="20.25" customHeight="1" x14ac:dyDescent="0.25">
      <c r="A68" s="24" t="s">
        <v>51</v>
      </c>
      <c r="B68" s="100">
        <v>684192</v>
      </c>
      <c r="C68" s="59">
        <v>364192</v>
      </c>
      <c r="D68" s="81">
        <f t="shared" si="10"/>
        <v>53.229502829615086</v>
      </c>
    </row>
    <row r="69" spans="1:10" x14ac:dyDescent="0.25">
      <c r="A69" s="23" t="s">
        <v>52</v>
      </c>
      <c r="B69" s="97">
        <f>B70+B71+B73+B72</f>
        <v>275582459.99000001</v>
      </c>
      <c r="C69" s="53">
        <f>C70+C71+C73+C72</f>
        <v>75256055.989999995</v>
      </c>
      <c r="D69" s="80">
        <f t="shared" si="10"/>
        <v>27.307999207471617</v>
      </c>
    </row>
    <row r="70" spans="1:10" x14ac:dyDescent="0.25">
      <c r="A70" s="24" t="s">
        <v>53</v>
      </c>
      <c r="B70" s="100">
        <v>56909643</v>
      </c>
      <c r="C70" s="59">
        <v>8426976.6500000004</v>
      </c>
      <c r="D70" s="81">
        <f t="shared" si="10"/>
        <v>14.807642792628309</v>
      </c>
    </row>
    <row r="71" spans="1:10" x14ac:dyDescent="0.25">
      <c r="A71" s="24" t="s">
        <v>54</v>
      </c>
      <c r="B71" s="100">
        <v>19820468.25</v>
      </c>
      <c r="C71" s="56">
        <v>448961.19</v>
      </c>
      <c r="D71" s="81">
        <f t="shared" si="10"/>
        <v>2.2651391699588128</v>
      </c>
    </row>
    <row r="72" spans="1:10" x14ac:dyDescent="0.25">
      <c r="A72" s="24" t="s">
        <v>55</v>
      </c>
      <c r="B72" s="100">
        <v>184427248.74000001</v>
      </c>
      <c r="C72" s="59">
        <v>59203768.149999999</v>
      </c>
      <c r="D72" s="81">
        <f t="shared" si="10"/>
        <v>32.101421321674486</v>
      </c>
    </row>
    <row r="73" spans="1:10" ht="20.25" customHeight="1" x14ac:dyDescent="0.25">
      <c r="A73" s="24" t="s">
        <v>56</v>
      </c>
      <c r="B73" s="100">
        <v>14425100</v>
      </c>
      <c r="C73" s="59">
        <v>7176350</v>
      </c>
      <c r="D73" s="81">
        <f t="shared" si="10"/>
        <v>49.749048533459039</v>
      </c>
    </row>
    <row r="74" spans="1:10" x14ac:dyDescent="0.25">
      <c r="A74" s="23" t="s">
        <v>57</v>
      </c>
      <c r="B74" s="97">
        <f>B75+B76</f>
        <v>34327943.780000001</v>
      </c>
      <c r="C74" s="53">
        <f>C75+C76</f>
        <v>23778779.629999999</v>
      </c>
      <c r="D74" s="80">
        <f t="shared" si="10"/>
        <v>69.269455177370361</v>
      </c>
    </row>
    <row r="75" spans="1:10" ht="22.5" customHeight="1" x14ac:dyDescent="0.25">
      <c r="A75" s="24" t="s">
        <v>58</v>
      </c>
      <c r="B75" s="100">
        <v>34327943.780000001</v>
      </c>
      <c r="C75" s="56">
        <v>23778779.629999999</v>
      </c>
      <c r="D75" s="81">
        <f t="shared" si="10"/>
        <v>69.269455177370361</v>
      </c>
    </row>
    <row r="76" spans="1:10" ht="19.5" hidden="1" customHeight="1" x14ac:dyDescent="0.25">
      <c r="A76" s="24" t="s">
        <v>59</v>
      </c>
      <c r="B76" s="100">
        <v>0</v>
      </c>
      <c r="C76" s="56">
        <v>0</v>
      </c>
      <c r="D76" s="81">
        <v>0</v>
      </c>
    </row>
    <row r="77" spans="1:10" x14ac:dyDescent="0.25">
      <c r="A77" s="23" t="s">
        <v>60</v>
      </c>
      <c r="B77" s="97">
        <f t="shared" ref="B77:C77" si="11">B78+B79+B80+B81+B82+B83</f>
        <v>2458952065.2500005</v>
      </c>
      <c r="C77" s="53">
        <f t="shared" si="11"/>
        <v>1431746069.54</v>
      </c>
      <c r="D77" s="80">
        <f t="shared" si="10"/>
        <v>58.225863357545158</v>
      </c>
      <c r="F77" s="4"/>
      <c r="H77" s="3"/>
      <c r="J77" s="3"/>
    </row>
    <row r="78" spans="1:10" x14ac:dyDescent="0.25">
      <c r="A78" s="24" t="s">
        <v>61</v>
      </c>
      <c r="B78" s="100">
        <v>992921703.70000005</v>
      </c>
      <c r="C78" s="56">
        <v>585797107.73000002</v>
      </c>
      <c r="D78" s="81">
        <f t="shared" si="10"/>
        <v>58.997311222737856</v>
      </c>
    </row>
    <row r="79" spans="1:10" x14ac:dyDescent="0.25">
      <c r="A79" s="24" t="s">
        <v>62</v>
      </c>
      <c r="B79" s="100">
        <v>1159031993.9400001</v>
      </c>
      <c r="C79" s="56">
        <v>707904718.10000002</v>
      </c>
      <c r="D79" s="86">
        <f t="shared" si="10"/>
        <v>61.077237022039135</v>
      </c>
    </row>
    <row r="80" spans="1:10" ht="15" customHeight="1" x14ac:dyDescent="0.25">
      <c r="A80" s="24" t="s">
        <v>63</v>
      </c>
      <c r="B80" s="100">
        <v>223021967.61000001</v>
      </c>
      <c r="C80" s="56">
        <v>110741040.06999999</v>
      </c>
      <c r="D80" s="86">
        <f t="shared" si="10"/>
        <v>49.654767759763281</v>
      </c>
    </row>
    <row r="81" spans="1:6" ht="15" customHeight="1" x14ac:dyDescent="0.25">
      <c r="A81" s="24" t="s">
        <v>93</v>
      </c>
      <c r="B81" s="100">
        <v>155000</v>
      </c>
      <c r="C81" s="56">
        <v>26000</v>
      </c>
      <c r="D81" s="86">
        <f t="shared" si="10"/>
        <v>16.7741935483871</v>
      </c>
    </row>
    <row r="82" spans="1:6" x14ac:dyDescent="0.25">
      <c r="A82" s="24" t="s">
        <v>64</v>
      </c>
      <c r="B82" s="100">
        <v>31171100</v>
      </c>
      <c r="C82" s="56">
        <v>8901493.5099999998</v>
      </c>
      <c r="D82" s="86">
        <f t="shared" si="10"/>
        <v>28.556879641719412</v>
      </c>
    </row>
    <row r="83" spans="1:6" x14ac:dyDescent="0.25">
      <c r="A83" s="24" t="s">
        <v>65</v>
      </c>
      <c r="B83" s="100">
        <v>52650300</v>
      </c>
      <c r="C83" s="56">
        <v>18375710.129999999</v>
      </c>
      <c r="D83" s="86">
        <f t="shared" si="10"/>
        <v>34.901434806639273</v>
      </c>
    </row>
    <row r="84" spans="1:6" x14ac:dyDescent="0.25">
      <c r="A84" s="23" t="s">
        <v>66</v>
      </c>
      <c r="B84" s="97">
        <f>B85</f>
        <v>172140888.75999999</v>
      </c>
      <c r="C84" s="53">
        <f>C85</f>
        <v>73285769.569999993</v>
      </c>
      <c r="D84" s="87">
        <f t="shared" si="10"/>
        <v>42.573133029524158</v>
      </c>
      <c r="F84" s="4"/>
    </row>
    <row r="85" spans="1:6" x14ac:dyDescent="0.25">
      <c r="A85" s="24" t="s">
        <v>67</v>
      </c>
      <c r="B85" s="100">
        <v>172140888.75999999</v>
      </c>
      <c r="C85" s="56">
        <v>73285769.569999993</v>
      </c>
      <c r="D85" s="86">
        <f t="shared" si="10"/>
        <v>42.573133029524158</v>
      </c>
    </row>
    <row r="86" spans="1:6" x14ac:dyDescent="0.25">
      <c r="A86" s="23" t="s">
        <v>68</v>
      </c>
      <c r="B86" s="97">
        <f>B87+B88+B89+B90</f>
        <v>394023707.32999998</v>
      </c>
      <c r="C86" s="53">
        <f>C87+C88+C89+C90</f>
        <v>241506488.09</v>
      </c>
      <c r="D86" s="87">
        <f t="shared" si="10"/>
        <v>61.292374950356773</v>
      </c>
    </row>
    <row r="87" spans="1:6" x14ac:dyDescent="0.25">
      <c r="A87" s="24" t="s">
        <v>69</v>
      </c>
      <c r="B87" s="100">
        <v>2441434</v>
      </c>
      <c r="C87" s="56">
        <v>1286616.23</v>
      </c>
      <c r="D87" s="86">
        <f t="shared" si="10"/>
        <v>52.699201780592887</v>
      </c>
    </row>
    <row r="88" spans="1:6" x14ac:dyDescent="0.25">
      <c r="A88" s="24" t="s">
        <v>70</v>
      </c>
      <c r="B88" s="100">
        <v>1895271.3</v>
      </c>
      <c r="C88" s="56">
        <v>946052.5</v>
      </c>
      <c r="D88" s="86">
        <f t="shared" si="10"/>
        <v>49.916468423280612</v>
      </c>
    </row>
    <row r="89" spans="1:6" x14ac:dyDescent="0.25">
      <c r="A89" s="24" t="s">
        <v>71</v>
      </c>
      <c r="B89" s="100">
        <v>380748007.88999999</v>
      </c>
      <c r="C89" s="56">
        <v>232315363.21000001</v>
      </c>
      <c r="D89" s="86">
        <f t="shared" si="10"/>
        <v>61.015516403467849</v>
      </c>
    </row>
    <row r="90" spans="1:6" ht="18.75" customHeight="1" x14ac:dyDescent="0.25">
      <c r="A90" s="24" t="s">
        <v>72</v>
      </c>
      <c r="B90" s="100">
        <v>8938994.1400000006</v>
      </c>
      <c r="C90" s="56">
        <v>6958456.1500000004</v>
      </c>
      <c r="D90" s="86">
        <f t="shared" si="10"/>
        <v>77.843838367255046</v>
      </c>
    </row>
    <row r="91" spans="1:6" x14ac:dyDescent="0.25">
      <c r="A91" s="23" t="s">
        <v>73</v>
      </c>
      <c r="B91" s="97">
        <f>B92+B93+B94</f>
        <v>101680200</v>
      </c>
      <c r="C91" s="53">
        <f>C92+C93+C94</f>
        <v>48328458.75</v>
      </c>
      <c r="D91" s="87">
        <f t="shared" si="10"/>
        <v>47.529862008532639</v>
      </c>
    </row>
    <row r="92" spans="1:6" x14ac:dyDescent="0.25">
      <c r="A92" s="24" t="s">
        <v>74</v>
      </c>
      <c r="B92" s="100">
        <v>94893600</v>
      </c>
      <c r="C92" s="56">
        <v>46759935</v>
      </c>
      <c r="D92" s="86">
        <f t="shared" si="10"/>
        <v>49.276173524874174</v>
      </c>
    </row>
    <row r="93" spans="1:6" x14ac:dyDescent="0.25">
      <c r="A93" s="24" t="s">
        <v>75</v>
      </c>
      <c r="B93" s="100">
        <v>6786600</v>
      </c>
      <c r="C93" s="56">
        <v>1568523.75</v>
      </c>
      <c r="D93" s="86">
        <f t="shared" si="10"/>
        <v>23.112070108743701</v>
      </c>
    </row>
    <row r="94" spans="1:6" hidden="1" x14ac:dyDescent="0.25">
      <c r="A94" s="24" t="s">
        <v>76</v>
      </c>
      <c r="B94" s="100"/>
      <c r="C94" s="56"/>
      <c r="D94" s="86" t="e">
        <f t="shared" si="10"/>
        <v>#DIV/0!</v>
      </c>
    </row>
    <row r="95" spans="1:6" x14ac:dyDescent="0.25">
      <c r="A95" s="23" t="s">
        <v>77</v>
      </c>
      <c r="B95" s="103">
        <f t="shared" ref="B95:C95" si="12">B96+B97</f>
        <v>497600</v>
      </c>
      <c r="C95" s="51">
        <f t="shared" si="12"/>
        <v>178780</v>
      </c>
      <c r="D95" s="87">
        <f t="shared" si="10"/>
        <v>35.928456591639872</v>
      </c>
    </row>
    <row r="96" spans="1:6" x14ac:dyDescent="0.25">
      <c r="A96" s="24" t="s">
        <v>78</v>
      </c>
      <c r="B96" s="100">
        <v>497600</v>
      </c>
      <c r="C96" s="56">
        <v>178780</v>
      </c>
      <c r="D96" s="86">
        <f t="shared" si="10"/>
        <v>35.928456591639872</v>
      </c>
    </row>
    <row r="97" spans="1:6" x14ac:dyDescent="0.25">
      <c r="A97" s="25" t="s">
        <v>94</v>
      </c>
      <c r="B97" s="100">
        <v>0</v>
      </c>
      <c r="C97" s="56">
        <v>0</v>
      </c>
      <c r="D97" s="86">
        <v>0</v>
      </c>
    </row>
    <row r="98" spans="1:6" ht="16.5" thickBot="1" x14ac:dyDescent="0.3">
      <c r="A98" s="26" t="s">
        <v>79</v>
      </c>
      <c r="B98" s="104">
        <v>1740846.03</v>
      </c>
      <c r="C98" s="60">
        <v>0</v>
      </c>
      <c r="D98" s="88">
        <v>0</v>
      </c>
    </row>
    <row r="99" spans="1:6" ht="16.5" hidden="1" thickBot="1" x14ac:dyDescent="0.3">
      <c r="A99" s="27" t="s">
        <v>86</v>
      </c>
      <c r="B99" s="105"/>
      <c r="C99" s="61"/>
      <c r="D99" s="89" t="e">
        <f t="shared" si="10"/>
        <v>#DIV/0!</v>
      </c>
    </row>
    <row r="100" spans="1:6" ht="25.5" customHeight="1" thickBot="1" x14ac:dyDescent="0.3">
      <c r="A100" s="28" t="s">
        <v>80</v>
      </c>
      <c r="B100" s="75">
        <f>B50+B59+B64+B69+B74+B77+B84+B86+B91+B95+B98+B99</f>
        <v>4006994943.7000003</v>
      </c>
      <c r="C100" s="62">
        <f>C50+C59+C64+C69+C74+C77+C84+C86+C91+C95+C98+C99</f>
        <v>2044338786.3999999</v>
      </c>
      <c r="D100" s="90">
        <f t="shared" si="10"/>
        <v>51.019250463847285</v>
      </c>
      <c r="E100" s="4"/>
      <c r="F100" s="4"/>
    </row>
    <row r="101" spans="1:6" ht="9.75" hidden="1" customHeight="1" x14ac:dyDescent="0.25">
      <c r="A101" s="29"/>
      <c r="B101" s="106"/>
      <c r="C101" s="63"/>
      <c r="D101" s="91" t="e">
        <f t="shared" si="10"/>
        <v>#DIV/0!</v>
      </c>
    </row>
    <row r="102" spans="1:6" ht="27" customHeight="1" thickBot="1" x14ac:dyDescent="0.3">
      <c r="A102" s="30" t="s">
        <v>81</v>
      </c>
      <c r="B102" s="107">
        <f>B48-B100</f>
        <v>-172244181.80000067</v>
      </c>
      <c r="C102" s="64">
        <f>C48-C100</f>
        <v>39592469.910000086</v>
      </c>
      <c r="D102" s="92">
        <f t="shared" si="10"/>
        <v>-22.986245164421533</v>
      </c>
    </row>
    <row r="103" spans="1:6" x14ac:dyDescent="0.25">
      <c r="A103" s="31" t="s">
        <v>89</v>
      </c>
      <c r="B103" s="108"/>
      <c r="C103" s="65"/>
      <c r="D103" s="93"/>
    </row>
    <row r="104" spans="1:6" x14ac:dyDescent="0.25">
      <c r="A104" s="24" t="s">
        <v>82</v>
      </c>
      <c r="B104" s="100">
        <v>13000000</v>
      </c>
      <c r="C104" s="58">
        <v>0</v>
      </c>
      <c r="D104" s="86">
        <v>0</v>
      </c>
      <c r="F104" s="4"/>
    </row>
    <row r="105" spans="1:6" ht="31.5" hidden="1" x14ac:dyDescent="0.25">
      <c r="A105" s="24" t="s">
        <v>83</v>
      </c>
      <c r="B105" s="100">
        <v>0</v>
      </c>
      <c r="C105" s="56">
        <v>0</v>
      </c>
      <c r="D105" s="86" t="e">
        <f t="shared" si="10"/>
        <v>#DIV/0!</v>
      </c>
    </row>
    <row r="106" spans="1:6" ht="31.5" hidden="1" x14ac:dyDescent="0.25">
      <c r="A106" s="24" t="s">
        <v>84</v>
      </c>
      <c r="B106" s="100">
        <v>0</v>
      </c>
      <c r="C106" s="56">
        <v>0</v>
      </c>
      <c r="D106" s="86" t="e">
        <f t="shared" si="10"/>
        <v>#DIV/0!</v>
      </c>
    </row>
    <row r="107" spans="1:6" ht="30.75" customHeight="1" thickBot="1" x14ac:dyDescent="0.3">
      <c r="A107" s="109" t="s">
        <v>85</v>
      </c>
      <c r="B107" s="110">
        <v>159244181.80000001</v>
      </c>
      <c r="C107" s="66">
        <v>-39592469.909999996</v>
      </c>
      <c r="D107" s="111">
        <f t="shared" si="10"/>
        <v>-24.862741898931969</v>
      </c>
      <c r="F107" s="4"/>
    </row>
    <row r="108" spans="1:6" s="6" customFormat="1" ht="26.25" hidden="1" customHeight="1" thickBot="1" x14ac:dyDescent="0.3">
      <c r="A108" s="32" t="s">
        <v>90</v>
      </c>
      <c r="B108" s="67"/>
      <c r="C108" s="55"/>
      <c r="D108" s="11" t="e">
        <f t="shared" si="10"/>
        <v>#DIV/0!</v>
      </c>
    </row>
    <row r="109" spans="1:6" s="6" customFormat="1" ht="16.5" customHeight="1" x14ac:dyDescent="0.25">
      <c r="A109" s="5"/>
      <c r="B109" s="9"/>
      <c r="C109" s="9"/>
      <c r="D109" s="12"/>
    </row>
  </sheetData>
  <mergeCells count="4">
    <mergeCell ref="B49:D49"/>
    <mergeCell ref="A1:D1"/>
    <mergeCell ref="B3:D3"/>
    <mergeCell ref="A3:A4"/>
  </mergeCells>
  <pageMargins left="0.98425196850393704" right="0" top="0.31496062992125984" bottom="0.11811023622047245" header="0" footer="0"/>
  <pageSetup paperSize="9" scale="65" fitToHeight="2" orientation="portrait" r:id="rId1"/>
  <rowBreaks count="1" manualBreakCount="1">
    <brk id="4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2025-07-07T05:40:27Z</dcterms:modified>
</cp:coreProperties>
</file>