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-" sheetId="18" r:id="rId1"/>
  </sheets>
  <definedNames>
    <definedName name="_xlnm.Print_Titles" localSheetId="0">'-'!$3:$3</definedName>
    <definedName name="_xlnm.Print_Area" localSheetId="0">'-'!$A$1:$D$115</definedName>
  </definedNames>
  <calcPr calcId="152511"/>
</workbook>
</file>

<file path=xl/calcChain.xml><?xml version="1.0" encoding="utf-8"?>
<calcChain xmlns="http://schemas.openxmlformats.org/spreadsheetml/2006/main">
  <c r="B41" i="18" l="1"/>
  <c r="B108" i="18" l="1"/>
  <c r="D60" i="18"/>
  <c r="C57" i="18"/>
  <c r="B57" i="18"/>
  <c r="C34" i="18" l="1"/>
  <c r="C30" i="18"/>
  <c r="C14" i="18"/>
  <c r="C9" i="18" l="1"/>
  <c r="D31" i="18" l="1"/>
  <c r="D37" i="18"/>
  <c r="D23" i="18"/>
  <c r="D12" i="18"/>
  <c r="B38" i="18"/>
  <c r="C38" i="18"/>
  <c r="B34" i="18"/>
  <c r="B30" i="18"/>
  <c r="B14" i="18"/>
  <c r="B9" i="18"/>
  <c r="D50" i="18" l="1"/>
  <c r="D49" i="18"/>
  <c r="D51" i="18"/>
  <c r="D52" i="18"/>
  <c r="D53" i="18"/>
  <c r="D54" i="18"/>
  <c r="D55" i="18"/>
  <c r="D56" i="18"/>
  <c r="D32" i="18" l="1"/>
  <c r="D30" i="18"/>
  <c r="D40" i="18"/>
  <c r="B48" i="18" l="1"/>
  <c r="C48" i="18"/>
  <c r="D48" i="18" l="1"/>
  <c r="B107" i="18"/>
  <c r="C109" i="18" l="1"/>
  <c r="C107" i="18" l="1"/>
  <c r="D108" i="18"/>
  <c r="D105" i="18"/>
  <c r="D106" i="18"/>
  <c r="B109" i="18" l="1"/>
  <c r="B93" i="18"/>
  <c r="C93" i="18"/>
  <c r="D95" i="18"/>
  <c r="B75" i="18"/>
  <c r="C75" i="18"/>
  <c r="D79" i="18"/>
  <c r="D107" i="18" l="1"/>
  <c r="C89" i="18" l="1"/>
  <c r="B89" i="18"/>
  <c r="C84" i="18"/>
  <c r="B84" i="18"/>
  <c r="C82" i="18"/>
  <c r="B82" i="18"/>
  <c r="C72" i="18"/>
  <c r="B72" i="18"/>
  <c r="C67" i="18"/>
  <c r="B67" i="18"/>
  <c r="C62" i="18"/>
  <c r="B62" i="18"/>
  <c r="B98" i="18" l="1"/>
  <c r="C102" i="18" l="1"/>
  <c r="B102" i="18"/>
  <c r="B112" i="18" s="1"/>
  <c r="D99" i="18"/>
  <c r="D97" i="18"/>
  <c r="D94" i="18"/>
  <c r="D92" i="18"/>
  <c r="D91" i="18"/>
  <c r="D90" i="18"/>
  <c r="D88" i="18"/>
  <c r="D87" i="18"/>
  <c r="D86" i="18"/>
  <c r="D85" i="18"/>
  <c r="D83" i="18"/>
  <c r="D81" i="18"/>
  <c r="D80" i="18"/>
  <c r="D78" i="18"/>
  <c r="D77" i="18"/>
  <c r="D76" i="18"/>
  <c r="D73" i="18"/>
  <c r="D71" i="18"/>
  <c r="D70" i="18"/>
  <c r="D69" i="18"/>
  <c r="D68" i="18"/>
  <c r="D66" i="18"/>
  <c r="D65" i="18"/>
  <c r="D63" i="18"/>
  <c r="D59" i="18"/>
  <c r="D58" i="18"/>
  <c r="D41" i="18"/>
  <c r="D39" i="18"/>
  <c r="D33" i="18"/>
  <c r="D29" i="18"/>
  <c r="D28" i="18"/>
  <c r="D27" i="18"/>
  <c r="D25" i="18"/>
  <c r="D24" i="18"/>
  <c r="C22" i="18"/>
  <c r="B22" i="18"/>
  <c r="D19" i="18"/>
  <c r="D18" i="18"/>
  <c r="D17" i="18"/>
  <c r="D16" i="18"/>
  <c r="D15" i="18"/>
  <c r="D13" i="18"/>
  <c r="D10" i="18"/>
  <c r="D8" i="18"/>
  <c r="D7" i="18"/>
  <c r="C6" i="18"/>
  <c r="B6" i="18"/>
  <c r="B5" i="18" s="1"/>
  <c r="C5" i="18" l="1"/>
  <c r="B21" i="18"/>
  <c r="B46" i="18" s="1"/>
  <c r="B100" i="18" s="1"/>
  <c r="D62" i="18"/>
  <c r="D72" i="18"/>
  <c r="D93" i="18"/>
  <c r="D9" i="18"/>
  <c r="D22" i="18"/>
  <c r="D34" i="18"/>
  <c r="D84" i="18"/>
  <c r="D14" i="18"/>
  <c r="C98" i="18"/>
  <c r="D57" i="18"/>
  <c r="D67" i="18"/>
  <c r="D75" i="18"/>
  <c r="D82" i="18"/>
  <c r="D89" i="18"/>
  <c r="D6" i="18"/>
  <c r="C21" i="18"/>
  <c r="D38" i="18"/>
  <c r="C46" i="18" l="1"/>
  <c r="C112" i="18" s="1"/>
  <c r="D5" i="18"/>
  <c r="B4" i="18"/>
  <c r="D98" i="18"/>
  <c r="D21" i="18"/>
  <c r="C4" i="18"/>
  <c r="D46" i="18" l="1"/>
  <c r="C100" i="18"/>
  <c r="D4" i="18"/>
  <c r="D112" i="18" l="1"/>
  <c r="D100" i="18"/>
</calcChain>
</file>

<file path=xl/sharedStrings.xml><?xml version="1.0" encoding="utf-8"?>
<sst xmlns="http://schemas.openxmlformats.org/spreadsheetml/2006/main" count="113" uniqueCount="112">
  <si>
    <t>(рубли)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</si>
  <si>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</si>
  <si>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</si>
  <si>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</si>
  <si>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</si>
  <si>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</si>
  <si>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</si>
  <si>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</si>
  <si>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</si>
  <si>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</si>
  <si>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</si>
  <si>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</si>
  <si>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</si>
  <si>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</si>
  <si>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</si>
  <si>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</si>
  <si>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</si>
  <si>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</si>
  <si>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</si>
  <si>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</si>
  <si>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</si>
  <si>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</si>
  <si>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</si>
  <si>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</si>
  <si>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</si>
  <si>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</si>
  <si>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</si>
  <si>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</si>
  <si>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</si>
  <si>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</si>
  <si>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</si>
  <si>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</si>
  <si>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</si>
  <si>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</si>
  <si>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</si>
  <si>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</si>
  <si>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</si>
  <si>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</si>
  <si>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</si>
  <si>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</si>
  <si>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</si>
  <si>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</si>
  <si>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</si>
  <si>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</si>
  <si>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</si>
  <si>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</si>
  <si>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</si>
  <si>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</si>
  <si>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</si>
  <si>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</si>
  <si>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</si>
  <si>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</si>
  <si>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</si>
  <si>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</si>
  <si>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</si>
  <si>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</si>
  <si>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</si>
  <si>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</si>
  <si>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</si>
  <si>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</si>
  <si>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</si>
  <si>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</si>
  <si>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</si>
  <si>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</si>
  <si>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</si>
  <si>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</si>
  <si>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</si>
  <si>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</si>
  <si>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</si>
  <si>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</si>
  <si>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</si>
  <si>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</si>
  <si>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</si>
  <si>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</si>
  <si>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</si>
  <si>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</si>
  <si>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</si>
  <si>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</si>
  <si>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</si>
  <si>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</si>
  <si>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</si>
  <si>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</si>
  <si>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</t>
  </si>
  <si>
    <t>Погашение кредитов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</si>
  <si>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</si>
  <si>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</si>
  <si>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</si>
  <si>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</si>
  <si>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</si>
  <si>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</si>
  <si>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</si>
  <si>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собственные доходы</t>
  </si>
  <si>
    <t>межбюджетные трансферты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</si>
  <si>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</si>
  <si>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</si>
  <si>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</si>
  <si>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</si>
  <si>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</si>
  <si>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% исполне-ния</t>
  </si>
  <si>
    <t>Утвержденный 
план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</si>
  <si>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</si>
  <si>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</si>
  <si>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</si>
  <si>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Остатки на начало периода</t>
  </si>
  <si>
    <t>Остатки на конец периода, из них: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</si>
  <si>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</si>
  <si>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</si>
  <si>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</si>
  <si>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</si>
  <si>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 xml:space="preserve"> Сводка об исполнении бюджета города Новочебоксарска на 1 апреля 2025 года                                                        </t>
  </si>
  <si>
    <t>Защита населения и территории от чрезвычайных ситуаций природного и техногенного характера, пожарная безопасность</t>
  </si>
  <si>
    <t>Исполнено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</si>
</sst>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3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4" fontId="2" fillId="0" borderId="0" xfId="0" applyNumberFormat="1" applyFont="1" applyFill="1"/>
    <xf numFmtId="0" fontId="4" fillId="0" borderId="0" xfId="0" applyFont="1" applyFill="1"/>
    <xf numFmtId="164" fontId="3" fillId="0" borderId="0" xfId="0" applyNumberFormat="1" applyFont="1" applyFill="1" applyAlignment="1">
      <alignment horizontal="right"/>
    </xf>
    <xf numFmtId="4" fontId="3" fillId="0" borderId="13" xfId="0" applyNumberFormat="1" applyFont="1" applyFill="1" applyBorder="1" applyAlignment="1">
      <alignment wrapText="1" shrinkToFit="1"/>
    </xf>
    <xf numFmtId="4" fontId="3" fillId="0" borderId="13" xfId="0" applyNumberFormat="1" applyFont="1" applyFill="1" applyBorder="1" applyAlignment="1">
      <alignment wrapText="1"/>
    </xf>
    <xf numFmtId="4" fontId="2" fillId="0" borderId="5" xfId="1" applyNumberFormat="1" applyFont="1" applyFill="1" applyBorder="1" applyAlignment="1"/>
    <xf numFmtId="4" fontId="3" fillId="0" borderId="5" xfId="1" applyNumberFormat="1" applyFont="1" applyFill="1" applyBorder="1" applyAlignment="1"/>
    <xf numFmtId="4" fontId="3" fillId="0" borderId="5" xfId="1" applyNumberFormat="1" applyFont="1" applyFill="1" applyBorder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2" fillId="0" borderId="13" xfId="1" applyNumberFormat="1" applyFont="1" applyFill="1" applyBorder="1" applyAlignment="1">
      <alignment wrapText="1"/>
    </xf>
    <xf numFmtId="0" fontId="3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wrapText="1"/>
    </xf>
    <xf numFmtId="0" fontId="2" fillId="0" borderId="16" xfId="0" applyFont="1" applyBorder="1" applyAlignment="1">
      <alignment vertical="top" wrapText="1"/>
    </xf>
    <xf numFmtId="0" fontId="2" fillId="0" borderId="19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4" fillId="0" borderId="28" xfId="0" applyFont="1" applyBorder="1"/>
    <xf numFmtId="0" fontId="3" fillId="0" borderId="29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 shrinkToFit="1"/>
    </xf>
    <xf numFmtId="0" fontId="3" fillId="0" borderId="16" xfId="0" applyFont="1" applyBorder="1" applyAlignment="1">
      <alignment wrapText="1" shrinkToFit="1"/>
    </xf>
    <xf numFmtId="0" fontId="2" fillId="0" borderId="16" xfId="0" applyFont="1" applyBorder="1" applyAlignment="1">
      <alignment wrapText="1" shrinkToFit="1"/>
    </xf>
    <xf numFmtId="4" fontId="3" fillId="0" borderId="9" xfId="1" applyNumberFormat="1" applyFont="1" applyFill="1" applyBorder="1" applyAlignment="1"/>
    <xf numFmtId="4" fontId="3" fillId="0" borderId="13" xfId="1" applyNumberFormat="1" applyFont="1" applyFill="1" applyBorder="1"/>
    <xf numFmtId="4" fontId="3" fillId="0" borderId="13" xfId="1" applyNumberFormat="1" applyFont="1" applyFill="1" applyBorder="1" applyAlignment="1">
      <alignment wrapText="1"/>
    </xf>
    <xf numFmtId="4" fontId="2" fillId="0" borderId="13" xfId="1" applyNumberFormat="1" applyFont="1" applyFill="1" applyBorder="1"/>
    <xf numFmtId="4" fontId="3" fillId="0" borderId="22" xfId="0" applyNumberFormat="1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28" xfId="0" applyFont="1" applyFill="1" applyBorder="1" applyAlignment="1">
      <alignment wrapText="1"/>
    </xf>
    <xf numFmtId="0" fontId="3" fillId="2" borderId="19" xfId="0" applyFont="1" applyFill="1" applyBorder="1" applyAlignment="1">
      <alignment wrapText="1"/>
    </xf>
    <xf numFmtId="0" fontId="3" fillId="2" borderId="30" xfId="0" applyFont="1" applyFill="1" applyBorder="1" applyAlignment="1">
      <alignment wrapText="1"/>
    </xf>
    <xf numFmtId="0" fontId="3" fillId="2" borderId="23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wrapText="1"/>
    </xf>
    <xf numFmtId="0" fontId="3" fillId="2" borderId="28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wrapText="1"/>
    </xf>
    <xf numFmtId="0" fontId="2" fillId="0" borderId="28" xfId="0" applyFont="1" applyBorder="1" applyAlignment="1">
      <alignment wrapText="1"/>
    </xf>
    <xf numFmtId="0" fontId="3" fillId="0" borderId="23" xfId="0" applyFont="1" applyBorder="1" applyAlignment="1">
      <alignment wrapText="1"/>
    </xf>
    <xf numFmtId="4" fontId="2" fillId="0" borderId="14" xfId="1" applyNumberFormat="1" applyFont="1" applyFill="1" applyBorder="1" applyAlignment="1">
      <alignment wrapText="1"/>
    </xf>
    <xf numFmtId="0" fontId="3" fillId="0" borderId="30" xfId="0" applyFont="1" applyBorder="1" applyAlignment="1">
      <alignment wrapText="1"/>
    </xf>
    <xf numFmtId="4" fontId="3" fillId="0" borderId="26" xfId="1" applyNumberFormat="1" applyFont="1" applyFill="1" applyBorder="1" applyAlignment="1"/>
    <xf numFmtId="4" fontId="3" fillId="0" borderId="18" xfId="0" applyNumberFormat="1" applyFont="1" applyFill="1" applyBorder="1" applyAlignment="1">
      <alignment wrapText="1" shrinkToFit="1"/>
    </xf>
    <xf numFmtId="0" fontId="3" fillId="0" borderId="19" xfId="0" applyFont="1" applyBorder="1" applyAlignment="1">
      <alignment wrapText="1"/>
    </xf>
    <xf numFmtId="4" fontId="3" fillId="0" borderId="14" xfId="1" applyNumberFormat="1" applyFont="1" applyFill="1" applyBorder="1"/>
    <xf numFmtId="0" fontId="3" fillId="0" borderId="23" xfId="0" applyFont="1" applyBorder="1" applyAlignment="1">
      <alignment horizontal="center" wrapText="1"/>
    </xf>
    <xf numFmtId="4" fontId="2" fillId="0" borderId="24" xfId="1" applyNumberFormat="1" applyFont="1" applyFill="1" applyBorder="1"/>
    <xf numFmtId="4" fontId="3" fillId="0" borderId="18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right"/>
    </xf>
    <xf numFmtId="4" fontId="2" fillId="0" borderId="9" xfId="1" applyNumberFormat="1" applyFont="1" applyFill="1" applyBorder="1" applyAlignment="1"/>
    <xf numFmtId="4" fontId="2" fillId="0" borderId="7" xfId="1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5" xfId="0" applyNumberFormat="1" applyFont="1" applyFill="1" applyBorder="1" applyAlignment="1">
      <alignment horizontal="right"/>
    </xf>
    <xf numFmtId="4" fontId="3" fillId="0" borderId="12" xfId="1" applyNumberFormat="1" applyFont="1" applyFill="1" applyBorder="1" applyAlignment="1"/>
    <xf numFmtId="4" fontId="3" fillId="0" borderId="3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4" fontId="4" fillId="0" borderId="5" xfId="1" applyNumberFormat="1" applyFont="1" applyFill="1" applyBorder="1"/>
    <xf numFmtId="4" fontId="3" fillId="0" borderId="9" xfId="0" applyNumberFormat="1" applyFont="1" applyFill="1" applyBorder="1" applyAlignment="1">
      <alignment horizontal="right"/>
    </xf>
    <xf numFmtId="4" fontId="3" fillId="0" borderId="11" xfId="0" applyNumberFormat="1" applyFont="1" applyFill="1" applyBorder="1" applyAlignment="1">
      <alignment horizontal="right"/>
    </xf>
    <xf numFmtId="4" fontId="2" fillId="0" borderId="12" xfId="0" applyNumberFormat="1" applyFont="1" applyFill="1" applyBorder="1" applyAlignment="1">
      <alignment horizontal="right"/>
    </xf>
    <xf numFmtId="4" fontId="3" fillId="0" borderId="7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2" fillId="0" borderId="9" xfId="0" applyNumberFormat="1" applyFont="1" applyFill="1" applyBorder="1" applyAlignment="1">
      <alignment horizontal="right"/>
    </xf>
    <xf numFmtId="4" fontId="3" fillId="0" borderId="2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31" xfId="0" applyBorder="1" applyAlignment="1"/>
    <xf numFmtId="0" fontId="0" fillId="0" borderId="32" xfId="0" applyBorder="1" applyAlignment="1"/>
    <xf numFmtId="0" fontId="6" fillId="0" borderId="0" xfId="0" applyFont="1" applyAlignment="1">
      <alignment horizontal="center" wrapText="1"/>
    </xf>
    <xf numFmtId="0" fontId="8" fillId="0" borderId="23" xfId="0" applyFont="1" applyBorder="1" applyAlignment="1">
      <alignment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164" fontId="3" fillId="0" borderId="2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27" xfId="2" applyNumberFormat="1" applyFont="1" applyFill="1" applyBorder="1" applyAlignment="1">
      <alignment horizontal="right"/>
    </xf>
    <xf numFmtId="164" fontId="2" fillId="0" borderId="8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17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27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164" fontId="2" fillId="0" borderId="21" xfId="0" applyNumberFormat="1" applyFont="1" applyFill="1" applyBorder="1" applyAlignment="1">
      <alignment horizontal="right"/>
    </xf>
    <xf numFmtId="0" fontId="7" fillId="0" borderId="35" xfId="0" applyFont="1" applyFill="1" applyBorder="1" applyAlignment="1">
      <alignment horizontal="center" vertical="center" wrapText="1"/>
    </xf>
    <xf numFmtId="0" fontId="0" fillId="0" borderId="15" xfId="0" applyBorder="1" applyAlignment="1"/>
    <xf numFmtId="4" fontId="2" fillId="0" borderId="13" xfId="0" applyNumberFormat="1" applyFont="1" applyFill="1" applyBorder="1" applyAlignment="1">
      <alignment wrapText="1"/>
    </xf>
    <xf numFmtId="4" fontId="4" fillId="0" borderId="13" xfId="1" applyNumberFormat="1" applyFont="1" applyFill="1" applyBorder="1"/>
    <xf numFmtId="4" fontId="2" fillId="0" borderId="13" xfId="0" applyNumberFormat="1" applyFont="1" applyFill="1" applyBorder="1"/>
    <xf numFmtId="4" fontId="3" fillId="0" borderId="13" xfId="0" applyNumberFormat="1" applyFont="1" applyFill="1" applyBorder="1" applyAlignment="1">
      <alignment horizontal="right"/>
    </xf>
    <xf numFmtId="4" fontId="3" fillId="0" borderId="14" xfId="0" applyNumberFormat="1" applyFont="1" applyFill="1" applyBorder="1" applyAlignment="1">
      <alignment wrapText="1"/>
    </xf>
    <xf numFmtId="4" fontId="3" fillId="0" borderId="36" xfId="0" applyNumberFormat="1" applyFont="1" applyFill="1" applyBorder="1" applyAlignment="1">
      <alignment wrapText="1"/>
    </xf>
    <xf numFmtId="4" fontId="2" fillId="0" borderId="26" xfId="0" applyNumberFormat="1" applyFont="1" applyFill="1" applyBorder="1" applyAlignment="1">
      <alignment wrapText="1"/>
    </xf>
    <xf numFmtId="4" fontId="3" fillId="0" borderId="24" xfId="0" applyNumberFormat="1" applyFont="1" applyFill="1" applyBorder="1" applyAlignment="1">
      <alignment wrapText="1"/>
    </xf>
    <xf numFmtId="4" fontId="2" fillId="0" borderId="18" xfId="0" applyNumberFormat="1" applyFont="1" applyFill="1" applyBorder="1" applyAlignment="1">
      <alignment wrapText="1"/>
    </xf>
    <xf numFmtId="4" fontId="2" fillId="0" borderId="13" xfId="0" applyNumberFormat="1" applyFont="1" applyFill="1" applyBorder="1" applyAlignment="1">
      <alignment horizontal="right"/>
    </xf>
    <xf numFmtId="4" fontId="2" fillId="0" borderId="14" xfId="0" applyNumberFormat="1" applyFont="1" applyFill="1" applyBorder="1" applyAlignment="1">
      <alignment wrapText="1"/>
    </xf>
    <xf numFmtId="4" fontId="3" fillId="0" borderId="37" xfId="0" applyNumberFormat="1" applyFont="1" applyFill="1" applyBorder="1" applyAlignment="1">
      <alignment horizontal="right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abSelected="1" zoomScale="80" zoomScaleNormal="80" workbookViewId="0">
      <selection activeCell="F11" sqref="F11"/>
    </sheetView>
  </sheetViews>
  <sheetFormatPr defaultColWidth="9.140625" defaultRowHeight="15.75" x14ac:dyDescent="0.25"/>
  <cols>
    <col min="1" max="1" width="64.140625" style="3" customWidth="1"/>
    <col min="2" max="2" width="18.5703125" style="17" customWidth="1"/>
    <col min="3" max="3" width="16.85546875" style="17" customWidth="1"/>
    <col min="4" max="4" width="10.42578125" style="17" customWidth="1"/>
    <col min="5" max="5" width="17.28515625" style="3" bestFit="1" customWidth="1"/>
    <col min="6" max="6" width="17.85546875" style="3" customWidth="1"/>
    <col min="7" max="7" width="9.140625" style="3"/>
    <col min="8" max="8" width="15" style="3" bestFit="1" customWidth="1"/>
    <col min="9" max="10" width="9.140625" style="3"/>
    <col min="11" max="11" width="15" style="3" bestFit="1" customWidth="1"/>
    <col min="12" max="16384" width="9.140625" style="3"/>
  </cols>
  <sheetData>
    <row r="1" spans="1:4" ht="27.75" customHeight="1" x14ac:dyDescent="0.3">
      <c r="A1" s="82" t="s">
        <v>109</v>
      </c>
      <c r="B1" s="82"/>
      <c r="C1" s="82"/>
      <c r="D1" s="82"/>
    </row>
    <row r="2" spans="1:4" ht="16.5" thickBot="1" x14ac:dyDescent="0.3">
      <c r="A2" s="1"/>
      <c r="B2" s="8"/>
      <c r="C2" s="9"/>
      <c r="D2" s="79" t="s">
        <v>0</v>
      </c>
    </row>
    <row r="3" spans="1:4" ht="39" customHeight="1" thickBot="1" x14ac:dyDescent="0.3">
      <c r="A3" s="83"/>
      <c r="B3" s="104" t="s">
        <v>99</v>
      </c>
      <c r="C3" s="84" t="s">
        <v>111</v>
      </c>
      <c r="D3" s="85" t="s">
        <v>98</v>
      </c>
    </row>
    <row r="4" spans="1:4" ht="34.5" customHeight="1" thickBot="1" x14ac:dyDescent="0.3">
      <c r="A4" s="33" t="s">
        <v>1</v>
      </c>
      <c r="B4" s="41">
        <f>B5+B21</f>
        <v>1140179381</v>
      </c>
      <c r="C4" s="65">
        <f>C5+C21</f>
        <v>224940301.94999999</v>
      </c>
      <c r="D4" s="86">
        <f t="shared" ref="D4:D12" si="0">C4/B4*100</f>
        <v>19.728501119947897</v>
      </c>
    </row>
    <row r="5" spans="1:4" ht="41.25" customHeight="1" x14ac:dyDescent="0.25">
      <c r="A5" s="34" t="s">
        <v>2</v>
      </c>
      <c r="B5" s="56">
        <f t="shared" ref="B5:C5" si="1">B6+B8+B9+B14+B18+B19+B20</f>
        <v>983385500</v>
      </c>
      <c r="C5" s="66">
        <f t="shared" si="1"/>
        <v>171313919.88999999</v>
      </c>
      <c r="D5" s="87">
        <f t="shared" si="0"/>
        <v>17.420830375269922</v>
      </c>
    </row>
    <row r="6" spans="1:4" ht="21.75" customHeight="1" x14ac:dyDescent="0.25">
      <c r="A6" s="35" t="s">
        <v>3</v>
      </c>
      <c r="B6" s="19">
        <f>B7</f>
        <v>666440600</v>
      </c>
      <c r="C6" s="67">
        <f>C7</f>
        <v>107635917.16</v>
      </c>
      <c r="D6" s="88">
        <f t="shared" si="0"/>
        <v>16.150864332095015</v>
      </c>
    </row>
    <row r="7" spans="1:4" ht="21.75" customHeight="1" x14ac:dyDescent="0.25">
      <c r="A7" s="36" t="s">
        <v>4</v>
      </c>
      <c r="B7" s="38">
        <v>666440600</v>
      </c>
      <c r="C7" s="22">
        <v>107635917.16</v>
      </c>
      <c r="D7" s="89">
        <f t="shared" si="0"/>
        <v>16.150864332095015</v>
      </c>
    </row>
    <row r="8" spans="1:4" ht="21.75" customHeight="1" x14ac:dyDescent="0.25">
      <c r="A8" s="35" t="s">
        <v>5</v>
      </c>
      <c r="B8" s="38">
        <v>3583900</v>
      </c>
      <c r="C8" s="22">
        <v>861105.34</v>
      </c>
      <c r="D8" s="88">
        <f t="shared" si="0"/>
        <v>24.02704707162588</v>
      </c>
    </row>
    <row r="9" spans="1:4" x14ac:dyDescent="0.25">
      <c r="A9" s="35" t="s">
        <v>6</v>
      </c>
      <c r="B9" s="38">
        <f t="shared" ref="B9:C9" si="2">B10+B11+B12+B13</f>
        <v>133719000</v>
      </c>
      <c r="C9" s="23">
        <f t="shared" si="2"/>
        <v>24705677.549999997</v>
      </c>
      <c r="D9" s="88">
        <f t="shared" si="0"/>
        <v>18.475816862226008</v>
      </c>
    </row>
    <row r="10" spans="1:4" ht="32.25" customHeight="1" x14ac:dyDescent="0.25">
      <c r="A10" s="36" t="s">
        <v>88</v>
      </c>
      <c r="B10" s="40">
        <v>108376000</v>
      </c>
      <c r="C10" s="21">
        <v>12475105.699999999</v>
      </c>
      <c r="D10" s="89">
        <f t="shared" si="0"/>
        <v>11.510948641765705</v>
      </c>
    </row>
    <row r="11" spans="1:4" ht="33.75" customHeight="1" x14ac:dyDescent="0.25">
      <c r="A11" s="36" t="s">
        <v>7</v>
      </c>
      <c r="B11" s="40">
        <v>0</v>
      </c>
      <c r="C11" s="21">
        <v>1108.95</v>
      </c>
      <c r="D11" s="89">
        <v>0</v>
      </c>
    </row>
    <row r="12" spans="1:4" ht="20.25" customHeight="1" x14ac:dyDescent="0.25">
      <c r="A12" s="36" t="s">
        <v>8</v>
      </c>
      <c r="B12" s="40">
        <v>352000</v>
      </c>
      <c r="C12" s="21">
        <v>238363.28</v>
      </c>
      <c r="D12" s="89">
        <f t="shared" si="0"/>
        <v>67.716840909090919</v>
      </c>
    </row>
    <row r="13" spans="1:4" ht="31.5" x14ac:dyDescent="0.25">
      <c r="A13" s="36" t="s">
        <v>9</v>
      </c>
      <c r="B13" s="40">
        <v>24991000</v>
      </c>
      <c r="C13" s="21">
        <v>11991099.619999999</v>
      </c>
      <c r="D13" s="89">
        <f t="shared" ref="D13:D19" si="3">C13/B13*100</f>
        <v>47.981671881877475</v>
      </c>
    </row>
    <row r="14" spans="1:4" x14ac:dyDescent="0.25">
      <c r="A14" s="35" t="s">
        <v>10</v>
      </c>
      <c r="B14" s="38">
        <f t="shared" ref="B14:C14" si="4">B15+B16+B17</f>
        <v>160977000</v>
      </c>
      <c r="C14" s="23">
        <f t="shared" si="4"/>
        <v>26425650.850000001</v>
      </c>
      <c r="D14" s="88">
        <f t="shared" si="3"/>
        <v>16.415792846182995</v>
      </c>
    </row>
    <row r="15" spans="1:4" ht="21.75" customHeight="1" x14ac:dyDescent="0.25">
      <c r="A15" s="36" t="s">
        <v>11</v>
      </c>
      <c r="B15" s="40">
        <v>51095000</v>
      </c>
      <c r="C15" s="21">
        <v>1921148.94</v>
      </c>
      <c r="D15" s="89">
        <f t="shared" si="3"/>
        <v>3.7599548683824251</v>
      </c>
    </row>
    <row r="16" spans="1:4" ht="23.25" customHeight="1" x14ac:dyDescent="0.25">
      <c r="A16" s="36" t="s">
        <v>12</v>
      </c>
      <c r="B16" s="40">
        <v>11337000</v>
      </c>
      <c r="C16" s="21">
        <v>878670.34</v>
      </c>
      <c r="D16" s="89">
        <f t="shared" si="3"/>
        <v>7.7504660845020723</v>
      </c>
    </row>
    <row r="17" spans="1:4" ht="21.75" customHeight="1" x14ac:dyDescent="0.25">
      <c r="A17" s="28" t="s">
        <v>13</v>
      </c>
      <c r="B17" s="40">
        <v>98545000</v>
      </c>
      <c r="C17" s="21">
        <v>23625831.57</v>
      </c>
      <c r="D17" s="89">
        <f t="shared" si="3"/>
        <v>23.974662915419351</v>
      </c>
    </row>
    <row r="18" spans="1:4" ht="33" customHeight="1" x14ac:dyDescent="0.25">
      <c r="A18" s="31" t="s">
        <v>14</v>
      </c>
      <c r="B18" s="38">
        <v>127000</v>
      </c>
      <c r="C18" s="22">
        <v>6607.2</v>
      </c>
      <c r="D18" s="88">
        <f t="shared" si="3"/>
        <v>5.2025196850393707</v>
      </c>
    </row>
    <row r="19" spans="1:4" ht="21.75" customHeight="1" thickBot="1" x14ac:dyDescent="0.3">
      <c r="A19" s="57" t="s">
        <v>15</v>
      </c>
      <c r="B19" s="58">
        <v>18538000</v>
      </c>
      <c r="C19" s="37">
        <v>11678961.789999999</v>
      </c>
      <c r="D19" s="90">
        <f t="shared" si="3"/>
        <v>63.00011754234545</v>
      </c>
    </row>
    <row r="20" spans="1:4" ht="21.75" hidden="1" customHeight="1" thickBot="1" x14ac:dyDescent="0.3">
      <c r="A20" s="54" t="s">
        <v>95</v>
      </c>
      <c r="B20" s="55">
        <v>0</v>
      </c>
      <c r="C20" s="68">
        <v>0</v>
      </c>
      <c r="D20" s="91">
        <v>0</v>
      </c>
    </row>
    <row r="21" spans="1:4" ht="43.5" customHeight="1" x14ac:dyDescent="0.25">
      <c r="A21" s="27" t="s">
        <v>16</v>
      </c>
      <c r="B21" s="20">
        <f>B22+B28+B29+B30+B33+B34</f>
        <v>156793881</v>
      </c>
      <c r="C21" s="10">
        <f>C22+C28+C29+C30+C33+C34</f>
        <v>53626382.059999995</v>
      </c>
      <c r="D21" s="88">
        <f t="shared" ref="D21:D37" si="5">C21/B21*100</f>
        <v>34.201833463131123</v>
      </c>
    </row>
    <row r="22" spans="1:4" ht="33.75" customHeight="1" x14ac:dyDescent="0.25">
      <c r="A22" s="31" t="s">
        <v>17</v>
      </c>
      <c r="B22" s="20">
        <f>B23+B24+B25+B26+B27</f>
        <v>120262750</v>
      </c>
      <c r="C22" s="10">
        <f>C23+C24+C25+C26+C27</f>
        <v>32620182.349999998</v>
      </c>
      <c r="D22" s="88">
        <f t="shared" si="5"/>
        <v>27.124094825704546</v>
      </c>
    </row>
    <row r="23" spans="1:4" ht="54.75" customHeight="1" x14ac:dyDescent="0.25">
      <c r="A23" s="29" t="s">
        <v>18</v>
      </c>
      <c r="B23" s="26">
        <v>2226750</v>
      </c>
      <c r="C23" s="24">
        <v>0</v>
      </c>
      <c r="D23" s="89">
        <f t="shared" si="5"/>
        <v>0</v>
      </c>
    </row>
    <row r="24" spans="1:4" ht="23.25" customHeight="1" x14ac:dyDescent="0.25">
      <c r="A24" s="28" t="s">
        <v>19</v>
      </c>
      <c r="B24" s="26">
        <v>96700000</v>
      </c>
      <c r="C24" s="24">
        <v>27597891.640000001</v>
      </c>
      <c r="D24" s="89">
        <f t="shared" si="5"/>
        <v>28.539701799379525</v>
      </c>
    </row>
    <row r="25" spans="1:4" ht="25.5" customHeight="1" x14ac:dyDescent="0.25">
      <c r="A25" s="28" t="s">
        <v>20</v>
      </c>
      <c r="B25" s="26">
        <v>4336000</v>
      </c>
      <c r="C25" s="24">
        <v>950130.74</v>
      </c>
      <c r="D25" s="89">
        <f t="shared" si="5"/>
        <v>21.912609317343172</v>
      </c>
    </row>
    <row r="26" spans="1:4" ht="37.5" hidden="1" customHeight="1" x14ac:dyDescent="0.25">
      <c r="A26" s="28" t="s">
        <v>21</v>
      </c>
      <c r="B26" s="26">
        <v>0</v>
      </c>
      <c r="C26" s="24">
        <v>0</v>
      </c>
      <c r="D26" s="89">
        <v>0</v>
      </c>
    </row>
    <row r="27" spans="1:4" ht="31.5" x14ac:dyDescent="0.25">
      <c r="A27" s="28" t="s">
        <v>108</v>
      </c>
      <c r="B27" s="26">
        <v>17000000</v>
      </c>
      <c r="C27" s="24">
        <v>4072159.97</v>
      </c>
      <c r="D27" s="89">
        <f t="shared" si="5"/>
        <v>23.953882176470589</v>
      </c>
    </row>
    <row r="28" spans="1:4" ht="22.7" customHeight="1" x14ac:dyDescent="0.25">
      <c r="A28" s="31" t="s">
        <v>22</v>
      </c>
      <c r="B28" s="38">
        <v>12000000</v>
      </c>
      <c r="C28" s="22">
        <v>4911039.96</v>
      </c>
      <c r="D28" s="88">
        <f t="shared" si="5"/>
        <v>40.925332999999995</v>
      </c>
    </row>
    <row r="29" spans="1:4" ht="30.75" customHeight="1" x14ac:dyDescent="0.25">
      <c r="A29" s="31" t="s">
        <v>23</v>
      </c>
      <c r="B29" s="39">
        <v>2144679</v>
      </c>
      <c r="C29" s="25">
        <v>3869489.87</v>
      </c>
      <c r="D29" s="88">
        <f t="shared" si="5"/>
        <v>180.42279847007407</v>
      </c>
    </row>
    <row r="30" spans="1:4" ht="31.5" x14ac:dyDescent="0.25">
      <c r="A30" s="31" t="s">
        <v>24</v>
      </c>
      <c r="B30" s="39">
        <f t="shared" ref="B30:C30" si="6">B31+B32</f>
        <v>10476452</v>
      </c>
      <c r="C30" s="25">
        <f t="shared" si="6"/>
        <v>11993187.67</v>
      </c>
      <c r="D30" s="88">
        <f t="shared" si="5"/>
        <v>114.47756998266208</v>
      </c>
    </row>
    <row r="31" spans="1:4" ht="27.75" customHeight="1" x14ac:dyDescent="0.25">
      <c r="A31" s="28" t="s">
        <v>25</v>
      </c>
      <c r="B31" s="26">
        <v>300000</v>
      </c>
      <c r="C31" s="24">
        <v>281352.48</v>
      </c>
      <c r="D31" s="89">
        <f t="shared" si="5"/>
        <v>93.78416</v>
      </c>
    </row>
    <row r="32" spans="1:4" ht="24.75" customHeight="1" x14ac:dyDescent="0.25">
      <c r="A32" s="28" t="s">
        <v>26</v>
      </c>
      <c r="B32" s="26">
        <v>10176452</v>
      </c>
      <c r="C32" s="24">
        <v>11711835.189999999</v>
      </c>
      <c r="D32" s="89">
        <f t="shared" si="5"/>
        <v>115.08760803863665</v>
      </c>
    </row>
    <row r="33" spans="1:4" ht="24.75" customHeight="1" x14ac:dyDescent="0.25">
      <c r="A33" s="31" t="s">
        <v>27</v>
      </c>
      <c r="B33" s="39">
        <v>10910000</v>
      </c>
      <c r="C33" s="25">
        <v>148383.17000000001</v>
      </c>
      <c r="D33" s="88">
        <f t="shared" si="5"/>
        <v>1.3600657195233732</v>
      </c>
    </row>
    <row r="34" spans="1:4" ht="27" customHeight="1" x14ac:dyDescent="0.25">
      <c r="A34" s="31" t="s">
        <v>28</v>
      </c>
      <c r="B34" s="39">
        <f t="shared" ref="B34:C34" si="7">B35+B36+B37</f>
        <v>1000000</v>
      </c>
      <c r="C34" s="25">
        <f t="shared" si="7"/>
        <v>84099.04</v>
      </c>
      <c r="D34" s="88">
        <f t="shared" si="5"/>
        <v>8.4099039999999992</v>
      </c>
    </row>
    <row r="35" spans="1:4" ht="24.75" customHeight="1" x14ac:dyDescent="0.25">
      <c r="A35" s="28" t="s">
        <v>29</v>
      </c>
      <c r="B35" s="26">
        <v>0</v>
      </c>
      <c r="C35" s="24">
        <v>87016.36</v>
      </c>
      <c r="D35" s="89">
        <v>0</v>
      </c>
    </row>
    <row r="36" spans="1:4" ht="26.25" customHeight="1" x14ac:dyDescent="0.25">
      <c r="A36" s="28" t="s">
        <v>28</v>
      </c>
      <c r="B36" s="40">
        <v>0</v>
      </c>
      <c r="C36" s="21">
        <v>-2917.32</v>
      </c>
      <c r="D36" s="89">
        <v>0</v>
      </c>
    </row>
    <row r="37" spans="1:4" ht="27.75" customHeight="1" thickBot="1" x14ac:dyDescent="0.3">
      <c r="A37" s="32" t="s">
        <v>94</v>
      </c>
      <c r="B37" s="60">
        <v>1000000</v>
      </c>
      <c r="C37" s="63">
        <v>0</v>
      </c>
      <c r="D37" s="92">
        <f t="shared" si="5"/>
        <v>0</v>
      </c>
    </row>
    <row r="38" spans="1:4" ht="44.25" customHeight="1" x14ac:dyDescent="0.25">
      <c r="A38" s="27" t="s">
        <v>30</v>
      </c>
      <c r="B38" s="61">
        <f t="shared" ref="B38:C38" si="8">B39+B40+B41+B42+B43+B44+B45</f>
        <v>2588258168.1700001</v>
      </c>
      <c r="C38" s="69">
        <f t="shared" si="8"/>
        <v>662489424.17999995</v>
      </c>
      <c r="D38" s="87">
        <f>C38/B38*100</f>
        <v>25.595956088430157</v>
      </c>
    </row>
    <row r="39" spans="1:4" ht="31.7" customHeight="1" x14ac:dyDescent="0.25">
      <c r="A39" s="28" t="s">
        <v>31</v>
      </c>
      <c r="B39" s="26">
        <v>52585400</v>
      </c>
      <c r="C39" s="24">
        <v>13146300</v>
      </c>
      <c r="D39" s="89">
        <f>C39/B39*100</f>
        <v>24.999904916573801</v>
      </c>
    </row>
    <row r="40" spans="1:4" ht="21" customHeight="1" x14ac:dyDescent="0.25">
      <c r="A40" s="28" t="s">
        <v>100</v>
      </c>
      <c r="B40" s="26">
        <v>21587000</v>
      </c>
      <c r="C40" s="24">
        <v>5396700</v>
      </c>
      <c r="D40" s="89">
        <f>C40/B40*100</f>
        <v>24.999768379117061</v>
      </c>
    </row>
    <row r="41" spans="1:4" ht="25.5" customHeight="1" x14ac:dyDescent="0.25">
      <c r="A41" s="28" t="s">
        <v>32</v>
      </c>
      <c r="B41" s="26">
        <f>2515410598.62-1324830.45</f>
        <v>2514085768.1700001</v>
      </c>
      <c r="C41" s="24">
        <v>616956218.14999998</v>
      </c>
      <c r="D41" s="89">
        <f>C41/B41*100</f>
        <v>24.539982921866731</v>
      </c>
    </row>
    <row r="42" spans="1:4" ht="34.5" hidden="1" customHeight="1" x14ac:dyDescent="0.25">
      <c r="A42" s="29" t="s">
        <v>106</v>
      </c>
      <c r="B42" s="26">
        <v>0</v>
      </c>
      <c r="C42" s="24">
        <v>0</v>
      </c>
      <c r="D42" s="89">
        <v>0</v>
      </c>
    </row>
    <row r="43" spans="1:4" ht="19.5" hidden="1" customHeight="1" x14ac:dyDescent="0.25">
      <c r="A43" s="29" t="s">
        <v>105</v>
      </c>
      <c r="B43" s="26">
        <v>0</v>
      </c>
      <c r="C43" s="24">
        <v>0</v>
      </c>
      <c r="D43" s="89">
        <v>0</v>
      </c>
    </row>
    <row r="44" spans="1:4" ht="47.25" customHeight="1" x14ac:dyDescent="0.25">
      <c r="A44" s="28" t="s">
        <v>33</v>
      </c>
      <c r="B44" s="26">
        <v>0</v>
      </c>
      <c r="C44" s="24">
        <v>-13419536.130000001</v>
      </c>
      <c r="D44" s="89">
        <v>0</v>
      </c>
    </row>
    <row r="45" spans="1:4" ht="23.25" customHeight="1" thickBot="1" x14ac:dyDescent="0.3">
      <c r="A45" s="30" t="s">
        <v>102</v>
      </c>
      <c r="B45" s="53">
        <v>0</v>
      </c>
      <c r="C45" s="64">
        <v>40409742.159999996</v>
      </c>
      <c r="D45" s="93">
        <v>0</v>
      </c>
    </row>
    <row r="46" spans="1:4" ht="48" customHeight="1" thickBot="1" x14ac:dyDescent="0.3">
      <c r="A46" s="59" t="s">
        <v>34</v>
      </c>
      <c r="B46" s="41">
        <f>B5+B21+B38</f>
        <v>3728437549.1700001</v>
      </c>
      <c r="C46" s="70">
        <f>C5+C21+C38</f>
        <v>887429726.12999988</v>
      </c>
      <c r="D46" s="86">
        <f>C46/B46*100</f>
        <v>23.801651883040218</v>
      </c>
    </row>
    <row r="47" spans="1:4" ht="24.75" customHeight="1" x14ac:dyDescent="0.25">
      <c r="A47" s="27" t="s">
        <v>35</v>
      </c>
      <c r="B47" s="105"/>
      <c r="C47" s="80"/>
      <c r="D47" s="81"/>
    </row>
    <row r="48" spans="1:4" ht="24" customHeight="1" x14ac:dyDescent="0.25">
      <c r="A48" s="42" t="s">
        <v>36</v>
      </c>
      <c r="B48" s="20">
        <f>B49+B50+B51+B52+B53+B54+B55+B56</f>
        <v>196586848.59999999</v>
      </c>
      <c r="C48" s="10">
        <f>C49+C50+C51+C52+C53+C54+C55+C56</f>
        <v>39219288.329999998</v>
      </c>
      <c r="D48" s="88">
        <f>C48/B48*100</f>
        <v>19.95010785782544</v>
      </c>
    </row>
    <row r="49" spans="1:4" ht="31.5" hidden="1" customHeight="1" x14ac:dyDescent="0.25">
      <c r="A49" s="43" t="s">
        <v>101</v>
      </c>
      <c r="B49" s="106"/>
      <c r="C49" s="11"/>
      <c r="D49" s="88" t="e">
        <f t="shared" ref="D49:D56" si="9">C49/B49*100</f>
        <v>#DIV/0!</v>
      </c>
    </row>
    <row r="50" spans="1:4" ht="49.7" customHeight="1" x14ac:dyDescent="0.25">
      <c r="A50" s="43" t="s">
        <v>37</v>
      </c>
      <c r="B50" s="106">
        <v>7184652</v>
      </c>
      <c r="C50" s="11">
        <v>1248559.1499999999</v>
      </c>
      <c r="D50" s="89">
        <f>C50/B50*100</f>
        <v>17.37814371524188</v>
      </c>
    </row>
    <row r="51" spans="1:4" ht="46.5" customHeight="1" x14ac:dyDescent="0.25">
      <c r="A51" s="43" t="s">
        <v>38</v>
      </c>
      <c r="B51" s="107">
        <v>87699819.609999999</v>
      </c>
      <c r="C51" s="71">
        <v>18327380.699999999</v>
      </c>
      <c r="D51" s="89">
        <f t="shared" si="9"/>
        <v>20.897854501299584</v>
      </c>
    </row>
    <row r="52" spans="1:4" x14ac:dyDescent="0.25">
      <c r="A52" s="43" t="s">
        <v>39</v>
      </c>
      <c r="B52" s="106">
        <v>28900</v>
      </c>
      <c r="C52" s="11">
        <v>0</v>
      </c>
      <c r="D52" s="89">
        <f t="shared" si="9"/>
        <v>0</v>
      </c>
    </row>
    <row r="53" spans="1:4" ht="30.2" customHeight="1" x14ac:dyDescent="0.25">
      <c r="A53" s="43" t="s">
        <v>40</v>
      </c>
      <c r="B53" s="106">
        <v>9909954</v>
      </c>
      <c r="C53" s="11">
        <v>2224070</v>
      </c>
      <c r="D53" s="89">
        <f t="shared" si="9"/>
        <v>22.44278833181264</v>
      </c>
    </row>
    <row r="54" spans="1:4" ht="19.5" customHeight="1" x14ac:dyDescent="0.25">
      <c r="A54" s="43" t="s">
        <v>41</v>
      </c>
      <c r="B54" s="106">
        <v>7566500</v>
      </c>
      <c r="C54" s="11">
        <v>0</v>
      </c>
      <c r="D54" s="89">
        <f t="shared" si="9"/>
        <v>0</v>
      </c>
    </row>
    <row r="55" spans="1:4" x14ac:dyDescent="0.25">
      <c r="A55" s="43" t="s">
        <v>42</v>
      </c>
      <c r="B55" s="106">
        <v>2500000</v>
      </c>
      <c r="C55" s="11">
        <v>0</v>
      </c>
      <c r="D55" s="89">
        <f t="shared" si="9"/>
        <v>0</v>
      </c>
    </row>
    <row r="56" spans="1:4" x14ac:dyDescent="0.25">
      <c r="A56" s="43" t="s">
        <v>43</v>
      </c>
      <c r="B56" s="106">
        <v>81697022.989999995</v>
      </c>
      <c r="C56" s="11">
        <v>17419278.48</v>
      </c>
      <c r="D56" s="89">
        <f t="shared" si="9"/>
        <v>21.321803221804277</v>
      </c>
    </row>
    <row r="57" spans="1:4" ht="31.5" x14ac:dyDescent="0.25">
      <c r="A57" s="42" t="s">
        <v>44</v>
      </c>
      <c r="B57" s="20">
        <f>B58+B59+B60+B61</f>
        <v>51543260.439999998</v>
      </c>
      <c r="C57" s="10">
        <f>C58+C59+C60+C61</f>
        <v>5158597.3599999994</v>
      </c>
      <c r="D57" s="88">
        <f t="shared" ref="D57:D112" si="10">C57/B57*100</f>
        <v>10.008286856445512</v>
      </c>
    </row>
    <row r="58" spans="1:4" x14ac:dyDescent="0.25">
      <c r="A58" s="43" t="s">
        <v>45</v>
      </c>
      <c r="B58" s="106">
        <v>7265300</v>
      </c>
      <c r="C58" s="11">
        <v>1405000</v>
      </c>
      <c r="D58" s="89">
        <f t="shared" si="10"/>
        <v>19.338499442555708</v>
      </c>
    </row>
    <row r="59" spans="1:4" ht="18.75" customHeight="1" x14ac:dyDescent="0.25">
      <c r="A59" s="43" t="s">
        <v>89</v>
      </c>
      <c r="B59" s="106">
        <v>44078400</v>
      </c>
      <c r="C59" s="11">
        <v>3753597.36</v>
      </c>
      <c r="D59" s="89">
        <f t="shared" si="10"/>
        <v>8.5157296090602195</v>
      </c>
    </row>
    <row r="60" spans="1:4" ht="34.5" customHeight="1" x14ac:dyDescent="0.25">
      <c r="A60" s="43" t="s">
        <v>110</v>
      </c>
      <c r="B60" s="106">
        <v>100000</v>
      </c>
      <c r="C60" s="11">
        <v>0</v>
      </c>
      <c r="D60" s="89">
        <f t="shared" si="10"/>
        <v>0</v>
      </c>
    </row>
    <row r="61" spans="1:4" ht="30.75" customHeight="1" x14ac:dyDescent="0.25">
      <c r="A61" s="43" t="s">
        <v>107</v>
      </c>
      <c r="B61" s="106">
        <v>99560.44</v>
      </c>
      <c r="C61" s="11">
        <v>0</v>
      </c>
      <c r="D61" s="89">
        <v>0</v>
      </c>
    </row>
    <row r="62" spans="1:4" x14ac:dyDescent="0.25">
      <c r="A62" s="42" t="s">
        <v>46</v>
      </c>
      <c r="B62" s="20">
        <f>B63+B64+B65+B66</f>
        <v>269024716.13999999</v>
      </c>
      <c r="C62" s="10">
        <f>C63+C64+C65+C66</f>
        <v>21633116.170000002</v>
      </c>
      <c r="D62" s="88">
        <f t="shared" si="10"/>
        <v>8.0413117725369752</v>
      </c>
    </row>
    <row r="63" spans="1:4" x14ac:dyDescent="0.25">
      <c r="A63" s="43" t="s">
        <v>47</v>
      </c>
      <c r="B63" s="106">
        <v>1006100</v>
      </c>
      <c r="C63" s="12">
        <v>214389</v>
      </c>
      <c r="D63" s="89">
        <f t="shared" si="10"/>
        <v>21.308915614750024</v>
      </c>
    </row>
    <row r="64" spans="1:4" hidden="1" x14ac:dyDescent="0.25">
      <c r="A64" s="43" t="s">
        <v>48</v>
      </c>
      <c r="B64" s="106">
        <v>0</v>
      </c>
      <c r="C64" s="12">
        <v>0</v>
      </c>
      <c r="D64" s="89">
        <v>0</v>
      </c>
    </row>
    <row r="65" spans="1:10" x14ac:dyDescent="0.25">
      <c r="A65" s="43" t="s">
        <v>49</v>
      </c>
      <c r="B65" s="108">
        <v>267727037.13999999</v>
      </c>
      <c r="C65" s="11">
        <v>21347148.170000002</v>
      </c>
      <c r="D65" s="89">
        <f t="shared" si="10"/>
        <v>7.9734749235793991</v>
      </c>
    </row>
    <row r="66" spans="1:10" ht="20.25" customHeight="1" x14ac:dyDescent="0.25">
      <c r="A66" s="43" t="s">
        <v>50</v>
      </c>
      <c r="B66" s="106">
        <v>291579</v>
      </c>
      <c r="C66" s="13">
        <v>71579</v>
      </c>
      <c r="D66" s="89">
        <f t="shared" si="10"/>
        <v>24.548750081453054</v>
      </c>
    </row>
    <row r="67" spans="1:10" x14ac:dyDescent="0.25">
      <c r="A67" s="42" t="s">
        <v>51</v>
      </c>
      <c r="B67" s="20">
        <f>B68+B69+B71+B70</f>
        <v>228234792.25</v>
      </c>
      <c r="C67" s="10">
        <f>C68+C69+C71+C70</f>
        <v>28631342.450000003</v>
      </c>
      <c r="D67" s="88">
        <f t="shared" si="10"/>
        <v>12.544687936376626</v>
      </c>
    </row>
    <row r="68" spans="1:10" x14ac:dyDescent="0.25">
      <c r="A68" s="43" t="s">
        <v>52</v>
      </c>
      <c r="B68" s="106">
        <v>49297303</v>
      </c>
      <c r="C68" s="13">
        <v>3688749.48</v>
      </c>
      <c r="D68" s="89">
        <f t="shared" si="10"/>
        <v>7.4826598120388041</v>
      </c>
    </row>
    <row r="69" spans="1:10" x14ac:dyDescent="0.25">
      <c r="A69" s="43" t="s">
        <v>53</v>
      </c>
      <c r="B69" s="106">
        <v>19820468.25</v>
      </c>
      <c r="C69" s="11">
        <v>448961.19</v>
      </c>
      <c r="D69" s="89">
        <f t="shared" si="10"/>
        <v>2.2651391699588128</v>
      </c>
    </row>
    <row r="70" spans="1:10" x14ac:dyDescent="0.25">
      <c r="A70" s="43" t="s">
        <v>54</v>
      </c>
      <c r="B70" s="106">
        <v>144691921</v>
      </c>
      <c r="C70" s="13">
        <v>20915556.780000001</v>
      </c>
      <c r="D70" s="89">
        <f t="shared" si="10"/>
        <v>14.455234705191316</v>
      </c>
    </row>
    <row r="71" spans="1:10" ht="17.45" customHeight="1" x14ac:dyDescent="0.25">
      <c r="A71" s="43" t="s">
        <v>55</v>
      </c>
      <c r="B71" s="106">
        <v>14425100</v>
      </c>
      <c r="C71" s="13">
        <v>3578075</v>
      </c>
      <c r="D71" s="89">
        <f t="shared" si="10"/>
        <v>24.804507421092399</v>
      </c>
    </row>
    <row r="72" spans="1:10" x14ac:dyDescent="0.25">
      <c r="A72" s="42" t="s">
        <v>56</v>
      </c>
      <c r="B72" s="20">
        <f>B73+B74</f>
        <v>17936170</v>
      </c>
      <c r="C72" s="10">
        <f>C73+C74</f>
        <v>4641000</v>
      </c>
      <c r="D72" s="88">
        <f t="shared" si="10"/>
        <v>25.875089274912089</v>
      </c>
    </row>
    <row r="73" spans="1:10" ht="30.2" customHeight="1" x14ac:dyDescent="0.25">
      <c r="A73" s="43" t="s">
        <v>57</v>
      </c>
      <c r="B73" s="106">
        <v>17936170</v>
      </c>
      <c r="C73" s="11">
        <v>4641000</v>
      </c>
      <c r="D73" s="89">
        <f t="shared" si="10"/>
        <v>25.875089274912089</v>
      </c>
    </row>
    <row r="74" spans="1:10" ht="19.5" hidden="1" customHeight="1" x14ac:dyDescent="0.25">
      <c r="A74" s="43" t="s">
        <v>58</v>
      </c>
      <c r="B74" s="106">
        <v>0</v>
      </c>
      <c r="C74" s="11">
        <v>0</v>
      </c>
      <c r="D74" s="89">
        <v>0</v>
      </c>
    </row>
    <row r="75" spans="1:10" x14ac:dyDescent="0.25">
      <c r="A75" s="42" t="s">
        <v>59</v>
      </c>
      <c r="B75" s="20">
        <f t="shared" ref="B75:C75" si="11">B76+B77+B78+B79+B80+B81</f>
        <v>2378436269.1999998</v>
      </c>
      <c r="C75" s="10">
        <f t="shared" si="11"/>
        <v>623691589.17000008</v>
      </c>
      <c r="D75" s="88">
        <f t="shared" si="10"/>
        <v>26.222758088859038</v>
      </c>
      <c r="F75" s="5"/>
      <c r="H75" s="4"/>
      <c r="J75" s="4"/>
    </row>
    <row r="76" spans="1:10" x14ac:dyDescent="0.25">
      <c r="A76" s="43" t="s">
        <v>60</v>
      </c>
      <c r="B76" s="106">
        <v>960668196.79999995</v>
      </c>
      <c r="C76" s="11">
        <v>275835669.5</v>
      </c>
      <c r="D76" s="89">
        <f t="shared" si="10"/>
        <v>28.712896962636293</v>
      </c>
    </row>
    <row r="77" spans="1:10" x14ac:dyDescent="0.25">
      <c r="A77" s="43" t="s">
        <v>61</v>
      </c>
      <c r="B77" s="106">
        <v>1134915872.4000001</v>
      </c>
      <c r="C77" s="11">
        <v>296459040.17000002</v>
      </c>
      <c r="D77" s="94">
        <f t="shared" si="10"/>
        <v>26.121675392827115</v>
      </c>
    </row>
    <row r="78" spans="1:10" ht="15" customHeight="1" x14ac:dyDescent="0.25">
      <c r="A78" s="43" t="s">
        <v>62</v>
      </c>
      <c r="B78" s="106">
        <v>215872000</v>
      </c>
      <c r="C78" s="11">
        <v>41272312</v>
      </c>
      <c r="D78" s="94">
        <f t="shared" si="10"/>
        <v>19.118881559442631</v>
      </c>
    </row>
    <row r="79" spans="1:10" ht="15" customHeight="1" x14ac:dyDescent="0.25">
      <c r="A79" s="43" t="s">
        <v>96</v>
      </c>
      <c r="B79" s="106">
        <v>155000</v>
      </c>
      <c r="C79" s="11">
        <v>0</v>
      </c>
      <c r="D79" s="94">
        <f t="shared" si="10"/>
        <v>0</v>
      </c>
    </row>
    <row r="80" spans="1:10" x14ac:dyDescent="0.25">
      <c r="A80" s="43" t="s">
        <v>63</v>
      </c>
      <c r="B80" s="106">
        <v>14474900</v>
      </c>
      <c r="C80" s="11">
        <v>3255905</v>
      </c>
      <c r="D80" s="94">
        <f t="shared" si="10"/>
        <v>22.493454186211995</v>
      </c>
    </row>
    <row r="81" spans="1:6" x14ac:dyDescent="0.25">
      <c r="A81" s="43" t="s">
        <v>64</v>
      </c>
      <c r="B81" s="106">
        <v>52350300</v>
      </c>
      <c r="C81" s="11">
        <v>6868662.5</v>
      </c>
      <c r="D81" s="94">
        <f t="shared" si="10"/>
        <v>13.120579060673959</v>
      </c>
    </row>
    <row r="82" spans="1:6" x14ac:dyDescent="0.25">
      <c r="A82" s="42" t="s">
        <v>65</v>
      </c>
      <c r="B82" s="20">
        <f>B83</f>
        <v>165450161.53999999</v>
      </c>
      <c r="C82" s="10">
        <f>C83</f>
        <v>25642986.199999999</v>
      </c>
      <c r="D82" s="95">
        <f t="shared" si="10"/>
        <v>15.498918805105205</v>
      </c>
      <c r="F82" s="5"/>
    </row>
    <row r="83" spans="1:6" x14ac:dyDescent="0.25">
      <c r="A83" s="43" t="s">
        <v>66</v>
      </c>
      <c r="B83" s="106">
        <v>165450161.53999999</v>
      </c>
      <c r="C83" s="11">
        <v>25642986.199999999</v>
      </c>
      <c r="D83" s="94">
        <f t="shared" si="10"/>
        <v>15.498918805105205</v>
      </c>
    </row>
    <row r="84" spans="1:6" x14ac:dyDescent="0.25">
      <c r="A84" s="42" t="s">
        <v>67</v>
      </c>
      <c r="B84" s="20">
        <f>B85+B86+B87+B88</f>
        <v>403520921.39999998</v>
      </c>
      <c r="C84" s="10">
        <f>C85+C86+C87+C88</f>
        <v>105733370.92</v>
      </c>
      <c r="D84" s="95">
        <f t="shared" si="10"/>
        <v>26.202698624190841</v>
      </c>
    </row>
    <row r="85" spans="1:6" x14ac:dyDescent="0.25">
      <c r="A85" s="43" t="s">
        <v>68</v>
      </c>
      <c r="B85" s="106">
        <v>2441434</v>
      </c>
      <c r="C85" s="11">
        <v>662202.68000000005</v>
      </c>
      <c r="D85" s="94">
        <f t="shared" si="10"/>
        <v>27.123513476096427</v>
      </c>
    </row>
    <row r="86" spans="1:6" x14ac:dyDescent="0.25">
      <c r="A86" s="43" t="s">
        <v>69</v>
      </c>
      <c r="B86" s="106">
        <v>724200</v>
      </c>
      <c r="C86" s="11">
        <v>335600</v>
      </c>
      <c r="D86" s="94">
        <f t="shared" si="10"/>
        <v>46.340789837061585</v>
      </c>
    </row>
    <row r="87" spans="1:6" x14ac:dyDescent="0.25">
      <c r="A87" s="43" t="s">
        <v>70</v>
      </c>
      <c r="B87" s="106">
        <v>395728735.39999998</v>
      </c>
      <c r="C87" s="11">
        <v>101554364.66</v>
      </c>
      <c r="D87" s="94">
        <f t="shared" si="10"/>
        <v>25.662620774139516</v>
      </c>
    </row>
    <row r="88" spans="1:6" ht="18.75" customHeight="1" x14ac:dyDescent="0.25">
      <c r="A88" s="43" t="s">
        <v>71</v>
      </c>
      <c r="B88" s="106">
        <v>4626552</v>
      </c>
      <c r="C88" s="11">
        <v>3181203.58</v>
      </c>
      <c r="D88" s="94">
        <f t="shared" si="10"/>
        <v>68.759706580624197</v>
      </c>
    </row>
    <row r="89" spans="1:6" x14ac:dyDescent="0.25">
      <c r="A89" s="42" t="s">
        <v>72</v>
      </c>
      <c r="B89" s="20">
        <f>B90+B91+B92</f>
        <v>97923600</v>
      </c>
      <c r="C89" s="10">
        <f>C90+C91+C92</f>
        <v>20667036</v>
      </c>
      <c r="D89" s="95">
        <f t="shared" si="10"/>
        <v>21.105265737779249</v>
      </c>
    </row>
    <row r="90" spans="1:6" x14ac:dyDescent="0.25">
      <c r="A90" s="43" t="s">
        <v>73</v>
      </c>
      <c r="B90" s="106">
        <v>94273600</v>
      </c>
      <c r="C90" s="11">
        <v>19966384</v>
      </c>
      <c r="D90" s="94">
        <f t="shared" si="10"/>
        <v>21.179189083688328</v>
      </c>
    </row>
    <row r="91" spans="1:6" x14ac:dyDescent="0.25">
      <c r="A91" s="43" t="s">
        <v>74</v>
      </c>
      <c r="B91" s="106">
        <v>3650000</v>
      </c>
      <c r="C91" s="11">
        <v>700652</v>
      </c>
      <c r="D91" s="94">
        <f t="shared" si="10"/>
        <v>19.195945205479454</v>
      </c>
    </row>
    <row r="92" spans="1:6" hidden="1" x14ac:dyDescent="0.25">
      <c r="A92" s="43" t="s">
        <v>75</v>
      </c>
      <c r="B92" s="106"/>
      <c r="C92" s="11"/>
      <c r="D92" s="94" t="e">
        <f t="shared" si="10"/>
        <v>#DIV/0!</v>
      </c>
    </row>
    <row r="93" spans="1:6" x14ac:dyDescent="0.25">
      <c r="A93" s="42" t="s">
        <v>76</v>
      </c>
      <c r="B93" s="109">
        <f t="shared" ref="B93:C93" si="12">B94+B95</f>
        <v>1808757</v>
      </c>
      <c r="C93" s="67">
        <f t="shared" si="12"/>
        <v>181216.5</v>
      </c>
      <c r="D93" s="95">
        <f t="shared" si="10"/>
        <v>10.018841668615519</v>
      </c>
    </row>
    <row r="94" spans="1:6" x14ac:dyDescent="0.25">
      <c r="A94" s="43" t="s">
        <v>77</v>
      </c>
      <c r="B94" s="106">
        <v>497600</v>
      </c>
      <c r="C94" s="11">
        <v>0</v>
      </c>
      <c r="D94" s="94">
        <f t="shared" si="10"/>
        <v>0</v>
      </c>
    </row>
    <row r="95" spans="1:6" x14ac:dyDescent="0.25">
      <c r="A95" s="44" t="s">
        <v>97</v>
      </c>
      <c r="B95" s="106">
        <v>1311157</v>
      </c>
      <c r="C95" s="11">
        <v>181216.5</v>
      </c>
      <c r="D95" s="94">
        <f t="shared" si="10"/>
        <v>13.821113718646966</v>
      </c>
    </row>
    <row r="96" spans="1:6" ht="16.5" thickBot="1" x14ac:dyDescent="0.3">
      <c r="A96" s="45" t="s">
        <v>78</v>
      </c>
      <c r="B96" s="110">
        <v>8972052.5999999996</v>
      </c>
      <c r="C96" s="72">
        <v>0</v>
      </c>
      <c r="D96" s="96">
        <v>0</v>
      </c>
    </row>
    <row r="97" spans="1:6" ht="16.5" hidden="1" thickBot="1" x14ac:dyDescent="0.3">
      <c r="A97" s="46" t="s">
        <v>87</v>
      </c>
      <c r="B97" s="111"/>
      <c r="C97" s="73"/>
      <c r="D97" s="97" t="e">
        <f t="shared" si="10"/>
        <v>#DIV/0!</v>
      </c>
    </row>
    <row r="98" spans="1:6" ht="32.25" customHeight="1" thickBot="1" x14ac:dyDescent="0.3">
      <c r="A98" s="47" t="s">
        <v>79</v>
      </c>
      <c r="B98" s="41">
        <f>B48+B57+B62+B67+B72+B75+B82+B84+B89+B93+B96+B97</f>
        <v>3819437549.1699996</v>
      </c>
      <c r="C98" s="65">
        <f>C48+C57+C62+C67+C72+C75+C82+C84+C89+C93+C96+C97</f>
        <v>875199543.10000002</v>
      </c>
      <c r="D98" s="98">
        <f t="shared" si="10"/>
        <v>22.914356677730975</v>
      </c>
      <c r="E98" s="5"/>
      <c r="F98" s="5"/>
    </row>
    <row r="99" spans="1:6" ht="9.75" hidden="1" customHeight="1" x14ac:dyDescent="0.25">
      <c r="A99" s="48"/>
      <c r="B99" s="112"/>
      <c r="C99" s="74"/>
      <c r="D99" s="99" t="e">
        <f t="shared" si="10"/>
        <v>#DIV/0!</v>
      </c>
    </row>
    <row r="100" spans="1:6" ht="33.75" customHeight="1" thickBot="1" x14ac:dyDescent="0.3">
      <c r="A100" s="49" t="s">
        <v>80</v>
      </c>
      <c r="B100" s="113">
        <f>B46-B98</f>
        <v>-90999999.999999523</v>
      </c>
      <c r="C100" s="75">
        <f>C46-C98</f>
        <v>12230183.029999852</v>
      </c>
      <c r="D100" s="100">
        <f t="shared" si="10"/>
        <v>-13.43976157142848</v>
      </c>
    </row>
    <row r="101" spans="1:6" x14ac:dyDescent="0.25">
      <c r="A101" s="50" t="s">
        <v>90</v>
      </c>
      <c r="B101" s="114"/>
      <c r="C101" s="76"/>
      <c r="D101" s="101"/>
    </row>
    <row r="102" spans="1:6" x14ac:dyDescent="0.25">
      <c r="A102" s="42" t="s">
        <v>81</v>
      </c>
      <c r="B102" s="20">
        <f>B103+B104</f>
        <v>67000000</v>
      </c>
      <c r="C102" s="10">
        <f>C103+C104</f>
        <v>0</v>
      </c>
      <c r="D102" s="95">
        <v>0</v>
      </c>
      <c r="F102" s="5"/>
    </row>
    <row r="103" spans="1:6" x14ac:dyDescent="0.25">
      <c r="A103" s="43" t="s">
        <v>82</v>
      </c>
      <c r="B103" s="106">
        <v>134000000</v>
      </c>
      <c r="C103" s="11">
        <v>0</v>
      </c>
      <c r="D103" s="94">
        <v>0</v>
      </c>
    </row>
    <row r="104" spans="1:6" x14ac:dyDescent="0.25">
      <c r="A104" s="43" t="s">
        <v>83</v>
      </c>
      <c r="B104" s="106">
        <v>-67000000</v>
      </c>
      <c r="C104" s="11">
        <v>0</v>
      </c>
      <c r="D104" s="94">
        <v>0</v>
      </c>
    </row>
    <row r="105" spans="1:6" ht="31.5" hidden="1" x14ac:dyDescent="0.25">
      <c r="A105" s="43" t="s">
        <v>84</v>
      </c>
      <c r="B105" s="106">
        <v>0</v>
      </c>
      <c r="C105" s="11">
        <v>0</v>
      </c>
      <c r="D105" s="94" t="e">
        <f t="shared" si="10"/>
        <v>#DIV/0!</v>
      </c>
    </row>
    <row r="106" spans="1:6" ht="31.5" hidden="1" x14ac:dyDescent="0.25">
      <c r="A106" s="43" t="s">
        <v>85</v>
      </c>
      <c r="B106" s="106">
        <v>0</v>
      </c>
      <c r="C106" s="11">
        <v>0</v>
      </c>
      <c r="D106" s="94" t="e">
        <f t="shared" si="10"/>
        <v>#DIV/0!</v>
      </c>
    </row>
    <row r="107" spans="1:6" ht="30.75" customHeight="1" x14ac:dyDescent="0.25">
      <c r="A107" s="42" t="s">
        <v>86</v>
      </c>
      <c r="B107" s="20">
        <f>B108</f>
        <v>22675169.550000001</v>
      </c>
      <c r="C107" s="67">
        <f>C108-C109</f>
        <v>-12230183.030000001</v>
      </c>
      <c r="D107" s="95">
        <f t="shared" si="10"/>
        <v>-53.936456805898501</v>
      </c>
      <c r="F107" s="5"/>
    </row>
    <row r="108" spans="1:6" ht="17.45" customHeight="1" x14ac:dyDescent="0.25">
      <c r="A108" s="28" t="s">
        <v>103</v>
      </c>
      <c r="B108" s="106">
        <f>24000000-1324830.45</f>
        <v>22675169.550000001</v>
      </c>
      <c r="C108" s="11">
        <v>159247204.33000001</v>
      </c>
      <c r="D108" s="94">
        <f t="shared" si="10"/>
        <v>702.2977445829066</v>
      </c>
    </row>
    <row r="109" spans="1:6" x14ac:dyDescent="0.25">
      <c r="A109" s="43" t="s">
        <v>104</v>
      </c>
      <c r="B109" s="115">
        <f t="shared" ref="B109" si="13">B110+B111</f>
        <v>0</v>
      </c>
      <c r="C109" s="11">
        <f>C110+C111</f>
        <v>171477387.36000001</v>
      </c>
      <c r="D109" s="94">
        <v>0</v>
      </c>
    </row>
    <row r="110" spans="1:6" x14ac:dyDescent="0.25">
      <c r="A110" s="28" t="s">
        <v>91</v>
      </c>
      <c r="B110" s="106"/>
      <c r="C110" s="11">
        <v>169739339.96000001</v>
      </c>
      <c r="D110" s="94">
        <v>0</v>
      </c>
    </row>
    <row r="111" spans="1:6" ht="16.5" thickBot="1" x14ac:dyDescent="0.3">
      <c r="A111" s="51" t="s">
        <v>92</v>
      </c>
      <c r="B111" s="116"/>
      <c r="C111" s="77">
        <v>1738047.4</v>
      </c>
      <c r="D111" s="102">
        <v>0</v>
      </c>
    </row>
    <row r="112" spans="1:6" s="7" customFormat="1" ht="26.25" customHeight="1" thickBot="1" x14ac:dyDescent="0.3">
      <c r="A112" s="52" t="s">
        <v>93</v>
      </c>
      <c r="B112" s="117">
        <f>B102+B107</f>
        <v>89675169.549999997</v>
      </c>
      <c r="C112" s="78">
        <f>(C46-C44)-C98</f>
        <v>25649719.159999847</v>
      </c>
      <c r="D112" s="103">
        <f t="shared" si="10"/>
        <v>28.602922401722797</v>
      </c>
    </row>
    <row r="113" spans="1:4" s="7" customFormat="1" ht="23.25" customHeight="1" x14ac:dyDescent="0.25">
      <c r="A113" s="6"/>
      <c r="B113" s="14"/>
      <c r="C113" s="14"/>
      <c r="D113" s="18"/>
    </row>
    <row r="114" spans="1:4" x14ac:dyDescent="0.25">
      <c r="A114" s="1"/>
      <c r="B114" s="15"/>
      <c r="C114" s="15"/>
      <c r="D114" s="9"/>
    </row>
    <row r="115" spans="1:4" ht="18" customHeight="1" x14ac:dyDescent="0.25">
      <c r="A115" s="1"/>
      <c r="B115" s="8"/>
      <c r="C115" s="62"/>
      <c r="D115" s="9"/>
    </row>
    <row r="116" spans="1:4" x14ac:dyDescent="0.25">
      <c r="A116" s="2"/>
      <c r="B116" s="9"/>
      <c r="C116" s="9"/>
      <c r="D116" s="9"/>
    </row>
    <row r="117" spans="1:4" ht="42.75" customHeight="1" x14ac:dyDescent="0.25">
      <c r="A117" s="2"/>
      <c r="B117" s="16"/>
      <c r="C117" s="9"/>
      <c r="D117" s="9"/>
    </row>
    <row r="118" spans="1:4" x14ac:dyDescent="0.25">
      <c r="A118" s="2"/>
      <c r="B118" s="9"/>
      <c r="C118" s="9"/>
      <c r="D118" s="9"/>
    </row>
  </sheetData>
  <mergeCells count="2">
    <mergeCell ref="B47:D47"/>
    <mergeCell ref="A1:D1"/>
  </mergeCells>
  <pageMargins left="0.98425196850393704" right="0" top="0.43307086614173229" bottom="0.11811023622047245" header="0.31496062992125984" footer="0.23622047244094491"/>
  <pageSetup paperSize="9" scale="65" fitToHeight="2" orientation="portrait" r:id="rId1"/>
  <rowBreaks count="1" manualBreakCount="1">
    <brk id="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2025-04-15T05:20:02Z</dcterms:modified>
</cp:coreProperties>
</file>