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331"/>
  </bookViews>
  <sheets>
    <sheet name="01.10.2024" sheetId="29" r:id="rId1"/>
  </sheets>
  <definedNames>
    <definedName name="_xlnm._FilterDatabase" localSheetId="0" hidden="1">'01.10.2024'!$B$1:$B$191</definedName>
    <definedName name="_xlnm.Print_Area" localSheetId="0">'01.10.2024'!$A$1:$F$173</definedName>
  </definedNames>
  <calcPr calcId="125725"/>
</workbook>
</file>

<file path=xl/calcChain.xml><?xml version="1.0" encoding="utf-8"?>
<calcChain xmlns="http://schemas.openxmlformats.org/spreadsheetml/2006/main">
  <c r="C123" i="29"/>
  <c r="B123"/>
  <c r="E124"/>
  <c r="F124"/>
  <c r="E125"/>
  <c r="F125"/>
  <c r="C106"/>
  <c r="B106"/>
  <c r="C82"/>
  <c r="B82"/>
  <c r="E99"/>
  <c r="F99"/>
  <c r="E98"/>
  <c r="F98"/>
  <c r="B64"/>
  <c r="E88" l="1"/>
  <c r="F88"/>
  <c r="F90"/>
  <c r="B42" l="1"/>
  <c r="C51"/>
  <c r="B51"/>
  <c r="E54"/>
  <c r="C36"/>
  <c r="B36"/>
  <c r="E38"/>
  <c r="E80"/>
  <c r="F80"/>
  <c r="E81"/>
  <c r="F81"/>
  <c r="C61"/>
  <c r="C100" l="1"/>
  <c r="B100"/>
  <c r="D100"/>
  <c r="D82"/>
  <c r="D61" s="1"/>
  <c r="D42"/>
  <c r="E122" l="1"/>
  <c r="F122"/>
  <c r="E87"/>
  <c r="F87"/>
  <c r="F135"/>
  <c r="F136"/>
  <c r="E135"/>
  <c r="E136"/>
  <c r="F107"/>
  <c r="E107"/>
  <c r="F85"/>
  <c r="E85"/>
  <c r="F27"/>
  <c r="F28"/>
  <c r="E27"/>
  <c r="E28"/>
  <c r="F47"/>
  <c r="E47"/>
  <c r="F76"/>
  <c r="F77"/>
  <c r="F78"/>
  <c r="F79"/>
  <c r="E76"/>
  <c r="E77"/>
  <c r="E78"/>
  <c r="E79"/>
  <c r="F95"/>
  <c r="E95"/>
  <c r="F68"/>
  <c r="F69"/>
  <c r="E69"/>
  <c r="E68"/>
  <c r="D146"/>
  <c r="D131"/>
  <c r="C42"/>
  <c r="F46"/>
  <c r="E46"/>
  <c r="E43"/>
  <c r="F43"/>
  <c r="F38"/>
  <c r="E97"/>
  <c r="F97"/>
  <c r="B25"/>
  <c r="C25"/>
  <c r="E49"/>
  <c r="F49"/>
  <c r="D25"/>
  <c r="C134"/>
  <c r="B134"/>
  <c r="B163"/>
  <c r="C6"/>
  <c r="F54"/>
  <c r="D51"/>
  <c r="B8" l="1"/>
  <c r="C8"/>
  <c r="F96"/>
  <c r="E96"/>
  <c r="C163"/>
  <c r="D123"/>
  <c r="E90"/>
  <c r="C143"/>
  <c r="D152"/>
  <c r="D36"/>
  <c r="C39"/>
  <c r="D39"/>
  <c r="B39"/>
  <c r="C58"/>
  <c r="D58"/>
  <c r="B58"/>
  <c r="C131"/>
  <c r="B131"/>
  <c r="C30"/>
  <c r="B61" l="1"/>
  <c r="F71"/>
  <c r="C146"/>
  <c r="D134" l="1"/>
  <c r="C152"/>
  <c r="C170" s="1"/>
  <c r="B152"/>
  <c r="B146"/>
  <c r="D9"/>
  <c r="E132"/>
  <c r="D163"/>
  <c r="D129" l="1"/>
  <c r="D30"/>
  <c r="D23"/>
  <c r="D19"/>
  <c r="D14"/>
  <c r="D6"/>
  <c r="E127"/>
  <c r="E128"/>
  <c r="E130"/>
  <c r="D29" l="1"/>
  <c r="D5"/>
  <c r="F119"/>
  <c r="E119"/>
  <c r="B30"/>
  <c r="E71"/>
  <c r="B29" l="1"/>
  <c r="D4"/>
  <c r="D55" s="1"/>
  <c r="F48"/>
  <c r="E48"/>
  <c r="E72"/>
  <c r="F72"/>
  <c r="E73"/>
  <c r="F73"/>
  <c r="E74"/>
  <c r="F74"/>
  <c r="E75"/>
  <c r="F75"/>
  <c r="E102"/>
  <c r="F102"/>
  <c r="E103"/>
  <c r="F103"/>
  <c r="E104"/>
  <c r="F104"/>
  <c r="E118"/>
  <c r="F118"/>
  <c r="F126"/>
  <c r="E126"/>
  <c r="E123" s="1"/>
  <c r="E101"/>
  <c r="F101"/>
  <c r="F70" l="1"/>
  <c r="E70"/>
  <c r="F65"/>
  <c r="F66"/>
  <c r="F67"/>
  <c r="E65"/>
  <c r="E66"/>
  <c r="E67"/>
  <c r="F52"/>
  <c r="E52"/>
  <c r="F44"/>
  <c r="F45"/>
  <c r="E45"/>
  <c r="E44"/>
  <c r="F34"/>
  <c r="F35"/>
  <c r="F33"/>
  <c r="E35"/>
  <c r="E34"/>
  <c r="E33"/>
  <c r="F32"/>
  <c r="E32"/>
  <c r="F31"/>
  <c r="E31"/>
  <c r="C9"/>
  <c r="C14"/>
  <c r="C19"/>
  <c r="C23"/>
  <c r="F23" s="1"/>
  <c r="E93"/>
  <c r="F93"/>
  <c r="C129"/>
  <c r="B6"/>
  <c r="D57"/>
  <c r="F169"/>
  <c r="E169"/>
  <c r="F168"/>
  <c r="E168"/>
  <c r="F167"/>
  <c r="E167"/>
  <c r="F166"/>
  <c r="E166"/>
  <c r="F165"/>
  <c r="E165"/>
  <c r="F164"/>
  <c r="E164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1"/>
  <c r="E151"/>
  <c r="F150"/>
  <c r="E150"/>
  <c r="F149"/>
  <c r="E149"/>
  <c r="F148"/>
  <c r="E148"/>
  <c r="F147"/>
  <c r="E147"/>
  <c r="F145"/>
  <c r="E145"/>
  <c r="F144"/>
  <c r="E144"/>
  <c r="F142"/>
  <c r="E142"/>
  <c r="F141"/>
  <c r="E141"/>
  <c r="F137"/>
  <c r="E137"/>
  <c r="F133"/>
  <c r="E133"/>
  <c r="F132"/>
  <c r="F130"/>
  <c r="B129"/>
  <c r="F128"/>
  <c r="F127"/>
  <c r="F121"/>
  <c r="E121"/>
  <c r="F120"/>
  <c r="E120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5"/>
  <c r="E105"/>
  <c r="F94"/>
  <c r="E94"/>
  <c r="F92"/>
  <c r="E92"/>
  <c r="F91"/>
  <c r="E91"/>
  <c r="F89"/>
  <c r="E89"/>
  <c r="F86"/>
  <c r="E86"/>
  <c r="F84"/>
  <c r="E84"/>
  <c r="F83"/>
  <c r="E83"/>
  <c r="F63"/>
  <c r="E63"/>
  <c r="F60"/>
  <c r="E60"/>
  <c r="F59"/>
  <c r="E59"/>
  <c r="F53"/>
  <c r="E53"/>
  <c r="F50"/>
  <c r="E50"/>
  <c r="F41"/>
  <c r="E41"/>
  <c r="F40"/>
  <c r="E40"/>
  <c r="F37"/>
  <c r="F36" s="1"/>
  <c r="E37"/>
  <c r="E36" s="1"/>
  <c r="F26"/>
  <c r="F25" s="1"/>
  <c r="E26"/>
  <c r="E25" s="1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129" l="1"/>
  <c r="E39"/>
  <c r="E58"/>
  <c r="C5"/>
  <c r="F123"/>
  <c r="F39"/>
  <c r="F58"/>
  <c r="C57"/>
  <c r="C56" s="1"/>
  <c r="E131"/>
  <c r="D56"/>
  <c r="D138" s="1"/>
  <c r="E23"/>
  <c r="B57"/>
  <c r="B56" s="1"/>
  <c r="F6"/>
  <c r="E64"/>
  <c r="E62" s="1"/>
  <c r="E146"/>
  <c r="F64"/>
  <c r="F62" s="1"/>
  <c r="F134"/>
  <c r="E6"/>
  <c r="F131"/>
  <c r="E8"/>
  <c r="E51"/>
  <c r="F106"/>
  <c r="F100" s="1"/>
  <c r="F163"/>
  <c r="F152"/>
  <c r="F146"/>
  <c r="F51"/>
  <c r="F19"/>
  <c r="E134"/>
  <c r="E106"/>
  <c r="E100" s="1"/>
  <c r="F82"/>
  <c r="E82"/>
  <c r="E163"/>
  <c r="E152"/>
  <c r="E9"/>
  <c r="F129"/>
  <c r="E42"/>
  <c r="C29"/>
  <c r="F30"/>
  <c r="E30"/>
  <c r="E19"/>
  <c r="E14"/>
  <c r="B5"/>
  <c r="F9"/>
  <c r="F8"/>
  <c r="F42"/>
  <c r="F14"/>
  <c r="F29" l="1"/>
  <c r="E29"/>
  <c r="F61"/>
  <c r="E61"/>
  <c r="B4"/>
  <c r="C4"/>
  <c r="C55" s="1"/>
  <c r="E5"/>
  <c r="F5"/>
  <c r="E57"/>
  <c r="F57"/>
  <c r="B55" l="1"/>
  <c r="F55"/>
  <c r="F4"/>
  <c r="E4"/>
  <c r="F56"/>
  <c r="E56"/>
  <c r="C138"/>
  <c r="C171" s="1"/>
  <c r="E55" l="1"/>
  <c r="B138"/>
  <c r="F138"/>
  <c r="E138" l="1"/>
  <c r="F143"/>
  <c r="D140"/>
  <c r="D170" s="1"/>
  <c r="F140" l="1"/>
  <c r="F170"/>
  <c r="D171"/>
  <c r="E140"/>
  <c r="B143"/>
  <c r="E143" s="1"/>
  <c r="B170"/>
  <c r="B171" s="1"/>
  <c r="E170" l="1"/>
</calcChain>
</file>

<file path=xl/sharedStrings.xml><?xml version="1.0" encoding="utf-8"?>
<sst xmlns="http://schemas.openxmlformats.org/spreadsheetml/2006/main" count="177" uniqueCount="174">
  <si>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</si>
  <si>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</si>
  <si>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</si>
  <si>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</si>
  <si>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</si>
  <si>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</si>
  <si>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</si>
  <si>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</si>
  <si>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</si>
  <si>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</si>
  <si>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</si>
  <si>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</si>
  <si>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</si>
  <si>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</si>
  <si>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</si>
  <si>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</si>
  <si>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</si>
  <si>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</si>
  <si>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</si>
  <si>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</si>
  <si>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</si>
  <si>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</si>
  <si>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</si>
  <si>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</si>
  <si>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</si>
  <si>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</si>
  <si>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</si>
  <si>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</si>
  <si>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</si>
  <si>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</si>
  <si>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</si>
  <si>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</si>
  <si>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</si>
  <si>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</si>
  <si>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</si>
  <si>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</si>
  <si>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</si>
  <si>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</si>
  <si>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</si>
  <si>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</si>
  <si>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</si>
  <si>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</si>
  <si>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</si>
  <si>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</si>
  <si>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</si>
  <si>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</si>
  <si>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</si>
  <si>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</si>
  <si>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</si>
  <si>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</si>
  <si>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</si>
  <si>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</si>
  <si>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</si>
  <si>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</si>
  <si>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</si>
  <si>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</si>
  <si>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</si>
  <si>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</si>
  <si>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</si>
  <si>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</si>
  <si>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</si>
  <si>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</si>
  <si>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</si>
  <si>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</si>
  <si>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</si>
  <si>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</si>
  <si>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</si>
  <si>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</si>
  <si>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</si>
  <si>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</si>
  <si>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</si>
  <si>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</si>
  <si>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</si>
  <si>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</si>
  <si>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</si>
  <si>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</si>
  <si>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</si>
  <si>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</si>
  <si>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</si>
  <si>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</si>
  <si>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</si>
  <si>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</si>
  <si>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</si>
  <si>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</si>
  <si>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</si>
  <si>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</si>
  <si>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</si>
  <si>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</si>
  <si>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</si>
  <si>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</si>
  <si>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</si>
  <si>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</si>
  <si>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</si>
  <si>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</si>
  <si>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</si>
  <si>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</si>
  <si>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</si>
  <si>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</si>
  <si>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</si>
  <si>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</si>
  <si>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</si>
  <si>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</si>
  <si>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</si>
  <si>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</si>
  <si>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</si>
  <si>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</si>
  <si>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</si>
  <si>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</si>
  <si>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</si>
  <si>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</si>
  <si>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</si>
  <si>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</si>
  <si>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</si>
  <si>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</si>
  <si>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</si>
  <si>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</si>
  <si>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</si>
  <si>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</si>
  <si>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</si>
  <si>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</si>
  <si>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</si>
  <si>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</si>
  <si>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</si>
  <si>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</si>
  <si>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</si>
  <si>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</si>
  <si>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</si>
  <si>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</si>
  <si>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</si>
  <si>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</si>
  <si>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</si>
  <si>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</si>
  <si>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</si>
  <si>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</si>
  <si>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</si>
  <si>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</si>
  <si>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</si>
  <si>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</si>
  <si>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</si>
  <si>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</si>
  <si>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</si>
  <si>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</si>
  <si>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</si>
  <si>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</si>
  <si>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</si>
  <si>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</si>
  <si>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</si>
  <si>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</si>
  <si>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Прочие неналоговые доходы бюджетов </t>
  </si>
  <si>
    <t>Государственная пошлина за выдачу разрешения на установку рекламной конструкции</t>
  </si>
  <si>
    <t>софинансирование расходных обязательств муниципальных образований,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№761 "О Национальной стратегии действий в интересах детей на 2012-2017годы."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</si>
  <si>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</si>
  <si>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</si>
  <si>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</si>
  <si>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развитие транспортной инфраструктуры на сельских территориях</t>
  </si>
  <si>
    <t>Доходы бюджетов муниципальных округов от возврата  учреждениями остатков субсидий прошлых лет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</si>
  <si>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 муниципальных округов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</si>
  <si>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</si>
  <si>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</si>
  <si>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 xml:space="preserve"> - субсидии на разработку генеральных планов муниципальных образований Чувашской Республики</t>
  </si>
  <si>
    <t xml:space="preserve"> - софинансирование расходных обязательств муниципальных образований,связанных с повышением заработанной платы работников муниципальных учреждений культуры в рамках реализации Указа Президента Российской Федерации от 07 мая 2012 года №597 "О мерах по реализации госудаственной социальной политики" </t>
  </si>
  <si>
    <t>Субвенции бюджетам муниципальных районов на компенсацию части платы ,взимаемой с родителей (законных представителей) 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</si>
  <si>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</si>
  <si>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</si>
  <si>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</si>
  <si>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</si>
  <si>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и нотариальный действий</t>
  </si>
  <si>
    <r>
      <t>Доходы от реализации иного имущества, находящегося в собственности муниципальных округов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  </r>
  </si>
  <si>
    <t>Исполнено на 01.10.2024г.</t>
  </si>
  <si>
    <t>Исполнено на 01.10.2023г.</t>
  </si>
  <si>
    <t xml:space="preserve"> ИСПОЛНЕНИЕ БЮДЖЕТА КОМСОМОЛЬСКОГО МУНИЦИПАЛЬНОГО ОКРУГА  НА 01 ОКТЯБРЯ 2024 г.</t>
  </si>
  <si>
    <t xml:space="preserve"> разработка правил землепользования и застройки муниципальных образований Чувашской Республики</t>
  </si>
  <si>
    <t xml:space="preserve">Охрана окружающей среды </t>
  </si>
  <si>
    <t xml:space="preserve"> 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</si>
</sst>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9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3" borderId="0"/>
    <xf numFmtId="0" fontId="15" fillId="3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3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3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3" borderId="12">
      <alignment vertical="center"/>
    </xf>
    <xf numFmtId="0" fontId="13" fillId="3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3" borderId="14">
      <alignment vertical="center"/>
    </xf>
    <xf numFmtId="4" fontId="22" fillId="4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4" borderId="11">
      <alignment horizontal="right" vertical="top" shrinkToFit="1"/>
    </xf>
    <xf numFmtId="0" fontId="15" fillId="3" borderId="16">
      <alignment vertical="center"/>
    </xf>
    <xf numFmtId="0" fontId="13" fillId="3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5" borderId="11">
      <alignment horizontal="right" vertical="top" shrinkToFit="1"/>
    </xf>
    <xf numFmtId="0" fontId="15" fillId="0" borderId="12">
      <alignment horizontal="left" vertical="center" wrapText="1"/>
    </xf>
    <xf numFmtId="10" fontId="22" fillId="5" borderId="11">
      <alignment horizontal="right" vertical="top" shrinkToFit="1"/>
    </xf>
    <xf numFmtId="0" fontId="15" fillId="0" borderId="14">
      <alignment vertical="center" wrapText="1"/>
    </xf>
    <xf numFmtId="0" fontId="13" fillId="3" borderId="12">
      <alignment horizontal="center"/>
    </xf>
    <xf numFmtId="0" fontId="19" fillId="0" borderId="17">
      <alignment horizontal="center" vertical="center" wrapText="1"/>
    </xf>
    <xf numFmtId="0" fontId="13" fillId="3" borderId="12">
      <alignment horizontal="left"/>
    </xf>
    <xf numFmtId="0" fontId="15" fillId="3" borderId="18">
      <alignment vertical="center"/>
    </xf>
    <xf numFmtId="0" fontId="13" fillId="3" borderId="14">
      <alignment horizontal="center"/>
    </xf>
    <xf numFmtId="49" fontId="21" fillId="0" borderId="19">
      <alignment horizontal="center" vertical="center" shrinkToFit="1"/>
    </xf>
    <xf numFmtId="0" fontId="13" fillId="3" borderId="14">
      <alignment horizontal="left"/>
    </xf>
    <xf numFmtId="49" fontId="23" fillId="0" borderId="19">
      <alignment horizontal="center" vertical="center" shrinkToFit="1"/>
    </xf>
    <xf numFmtId="0" fontId="15" fillId="3" borderId="20">
      <alignment vertical="center"/>
    </xf>
    <xf numFmtId="0" fontId="15" fillId="0" borderId="21">
      <alignment vertical="center"/>
    </xf>
    <xf numFmtId="0" fontId="15" fillId="3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3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7" fillId="12" borderId="27" applyNumberFormat="0" applyAlignment="0" applyProtection="0"/>
    <xf numFmtId="0" fontId="28" fillId="13" borderId="28" applyNumberFormat="0" applyAlignment="0" applyProtection="0"/>
    <xf numFmtId="0" fontId="29" fillId="13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4" borderId="33" applyNumberFormat="0" applyAlignment="0" applyProtection="0"/>
    <xf numFmtId="0" fontId="35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4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7" borderId="0" applyNumberFormat="0" applyBorder="0" applyAlignment="0" applyProtection="0"/>
  </cellStyleXfs>
  <cellXfs count="82">
    <xf numFmtId="0" fontId="0" fillId="0" borderId="0" xfId="0"/>
    <xf numFmtId="0" fontId="7" fillId="18" borderId="0" xfId="0" applyFont="1" applyFill="1" applyAlignment="1">
      <alignment vertical="center"/>
    </xf>
    <xf numFmtId="4" fontId="7" fillId="18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/>
    <xf numFmtId="164" fontId="7" fillId="0" borderId="0" xfId="0" applyNumberFormat="1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28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64" fontId="42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" fontId="11" fillId="0" borderId="7" xfId="51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164" fontId="8" fillId="18" borderId="2" xfId="0" applyNumberFormat="1" applyFont="1" applyFill="1" applyBorder="1" applyAlignment="1">
      <alignment horizontal="left" vertical="center"/>
    </xf>
    <xf numFmtId="164" fontId="8" fillId="18" borderId="2" xfId="0" applyNumberFormat="1" applyFont="1" applyFill="1" applyBorder="1" applyAlignment="1">
      <alignment horizontal="right" vertical="center"/>
    </xf>
    <xf numFmtId="0" fontId="8" fillId="18" borderId="2" xfId="0" applyFont="1" applyFill="1" applyBorder="1" applyAlignment="1">
      <alignment horizontal="left" vertical="center" wrapText="1"/>
    </xf>
    <xf numFmtId="164" fontId="8" fillId="18" borderId="2" xfId="0" applyNumberFormat="1" applyFont="1" applyFill="1" applyBorder="1" applyAlignment="1">
      <alignment horizontal="left" vertical="center" wrapText="1"/>
    </xf>
    <xf numFmtId="0" fontId="46" fillId="0" borderId="37" xfId="31" applyNumberFormat="1" applyFont="1" applyFill="1" applyBorder="1" applyAlignment="1" applyProtection="1">
      <alignment wrapText="1"/>
    </xf>
    <xf numFmtId="0" fontId="46" fillId="0" borderId="2" xfId="31" applyNumberFormat="1" applyFont="1" applyFill="1" applyBorder="1" applyAlignment="1" applyProtection="1">
      <alignment wrapText="1"/>
    </xf>
    <xf numFmtId="0" fontId="7" fillId="0" borderId="0" xfId="0" applyFont="1" applyFill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4" fontId="43" fillId="0" borderId="0" xfId="0" applyNumberFormat="1" applyFont="1" applyFill="1" applyAlignment="1">
      <alignment horizontal="center"/>
    </xf>
    <xf numFmtId="164" fontId="8" fillId="0" borderId="2" xfId="0" applyNumberFormat="1" applyFont="1" applyFill="1" applyBorder="1" applyAlignment="1">
      <alignment horizontal="left" vertical="center"/>
    </xf>
    <xf numFmtId="4" fontId="7" fillId="0" borderId="7" xfId="75" applyNumberFormat="1" applyFont="1" applyFill="1" applyBorder="1" applyAlignment="1" applyProtection="1">
      <alignment horizontal="center" vertical="center" shrinkToFit="1"/>
    </xf>
    <xf numFmtId="4" fontId="46" fillId="0" borderId="36" xfId="67" applyNumberFormat="1" applyFont="1" applyFill="1" applyBorder="1" applyAlignment="1" applyProtection="1">
      <alignment horizontal="center" vertical="center" shrinkToFit="1"/>
    </xf>
    <xf numFmtId="4" fontId="7" fillId="0" borderId="8" xfId="75" applyNumberFormat="1" applyFont="1" applyFill="1" applyBorder="1" applyAlignment="1" applyProtection="1">
      <alignment horizontal="center" vertical="center" shrinkToFit="1"/>
    </xf>
    <xf numFmtId="4" fontId="7" fillId="0" borderId="1" xfId="75" applyNumberFormat="1" applyFont="1" applyFill="1" applyBorder="1" applyAlignment="1" applyProtection="1">
      <alignment horizontal="center" vertical="center" shrinkToFit="1"/>
    </xf>
    <xf numFmtId="4" fontId="7" fillId="0" borderId="2" xfId="75" applyNumberFormat="1" applyFont="1" applyFill="1" applyBorder="1" applyAlignment="1" applyProtection="1">
      <alignment horizontal="center" vertical="center" shrinkToFit="1"/>
    </xf>
    <xf numFmtId="4" fontId="46" fillId="0" borderId="11" xfId="45" applyNumberFormat="1" applyFont="1" applyFill="1" applyBorder="1" applyAlignment="1" applyProtection="1">
      <alignment horizontal="center" vertical="top" shrinkToFit="1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4" fontId="46" fillId="0" borderId="11" xfId="45" applyNumberFormat="1" applyFont="1" applyFill="1" applyBorder="1" applyAlignment="1" applyProtection="1">
      <alignment horizontal="center" vertical="center" shrinkToFi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48" fillId="0" borderId="11" xfId="45" applyNumberFormat="1" applyFont="1" applyFill="1" applyBorder="1" applyAlignment="1" applyProtection="1">
      <alignment horizontal="center" vertical="top" shrinkToFit="1"/>
    </xf>
    <xf numFmtId="164" fontId="45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8" fillId="0" borderId="7" xfId="51" applyNumberFormat="1" applyFont="1" applyFill="1" applyBorder="1" applyAlignment="1" applyProtection="1">
      <alignment horizontal="center" vertical="center" shrinkToFit="1"/>
    </xf>
    <xf numFmtId="4" fontId="8" fillId="0" borderId="11" xfId="51" applyNumberFormat="1" applyFont="1" applyFill="1" applyAlignment="1" applyProtection="1">
      <alignment horizontal="center" vertical="center" shrinkToFit="1"/>
    </xf>
    <xf numFmtId="4" fontId="7" fillId="0" borderId="7" xfId="51" applyNumberFormat="1" applyFont="1" applyFill="1" applyBorder="1" applyAlignment="1" applyProtection="1">
      <alignment horizontal="center" vertical="center" shrinkToFit="1"/>
    </xf>
    <xf numFmtId="4" fontId="7" fillId="0" borderId="11" xfId="51" applyNumberFormat="1" applyFont="1" applyFill="1" applyAlignment="1" applyProtection="1">
      <alignment horizontal="center" vertical="center" shrinkToFit="1"/>
    </xf>
    <xf numFmtId="164" fontId="7" fillId="0" borderId="5" xfId="0" applyNumberFormat="1" applyFont="1" applyFill="1" applyBorder="1" applyAlignment="1">
      <alignment horizontal="center" vertical="center"/>
    </xf>
    <xf numFmtId="4" fontId="10" fillId="0" borderId="7" xfId="51" applyNumberFormat="1" applyFont="1" applyFill="1" applyBorder="1" applyAlignment="1" applyProtection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/>
    </xf>
    <xf numFmtId="4" fontId="7" fillId="0" borderId="11" xfId="51" applyNumberFormat="1" applyFont="1" applyFill="1" applyBorder="1" applyAlignment="1" applyProtection="1">
      <alignment horizontal="center" vertical="center" shrinkToFit="1"/>
    </xf>
    <xf numFmtId="164" fontId="8" fillId="0" borderId="0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Border="1" applyAlignment="1">
      <alignment horizontal="center" wrapText="1"/>
    </xf>
    <xf numFmtId="0" fontId="43" fillId="0" borderId="0" xfId="0" applyFont="1" applyFill="1"/>
    <xf numFmtId="164" fontId="8" fillId="18" borderId="2" xfId="0" applyNumberFormat="1" applyFont="1" applyFill="1" applyBorder="1" applyAlignment="1">
      <alignment horizontal="center" vertical="center"/>
    </xf>
    <xf numFmtId="164" fontId="8" fillId="18" borderId="2" xfId="0" applyNumberFormat="1" applyFont="1" applyFill="1" applyBorder="1" applyAlignment="1">
      <alignment horizontal="center" vertical="center" wrapText="1"/>
    </xf>
    <xf numFmtId="4" fontId="8" fillId="18" borderId="2" xfId="0" applyNumberFormat="1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left" vertical="center" wrapText="1"/>
    </xf>
    <xf numFmtId="164" fontId="7" fillId="18" borderId="2" xfId="0" applyNumberFormat="1" applyFont="1" applyFill="1" applyBorder="1" applyAlignment="1">
      <alignment horizontal="center" vertical="center" wrapText="1"/>
    </xf>
    <xf numFmtId="164" fontId="7" fillId="18" borderId="2" xfId="0" applyNumberFormat="1" applyFont="1" applyFill="1" applyBorder="1" applyAlignment="1">
      <alignment horizontal="right" vertical="center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7"/>
  <sheetViews>
    <sheetView tabSelected="1" topLeftCell="A127" zoomScale="130" zoomScaleNormal="130" zoomScaleSheetLayoutView="130" workbookViewId="0">
      <selection activeCell="C171" sqref="C171"/>
    </sheetView>
  </sheetViews>
  <sheetFormatPr defaultRowHeight="12.75"/>
  <cols>
    <col min="1" max="1" width="86.5703125" style="3" customWidth="1"/>
    <col min="2" max="2" width="19.140625" style="3" customWidth="1"/>
    <col min="3" max="3" width="18.7109375" style="3" customWidth="1"/>
    <col min="4" max="4" width="19.140625" style="75" customWidth="1"/>
    <col min="5" max="5" width="12" style="3" customWidth="1"/>
    <col min="6" max="6" width="12.85546875" style="3" customWidth="1"/>
    <col min="7" max="7" width="16.5703125" style="3" customWidth="1"/>
    <col min="8" max="8" width="9.140625" style="3"/>
    <col min="9" max="9" width="9.85546875" style="3" bestFit="1" customWidth="1"/>
    <col min="10" max="16384" width="9.140625" style="3"/>
  </cols>
  <sheetData>
    <row r="1" spans="1:6">
      <c r="A1" s="43" t="s">
        <v>170</v>
      </c>
      <c r="B1" s="43"/>
      <c r="C1" s="43"/>
      <c r="D1" s="43"/>
      <c r="E1" s="43"/>
      <c r="F1" s="43"/>
    </row>
    <row r="2" spans="1:6">
      <c r="A2" s="4"/>
      <c r="B2" s="5"/>
      <c r="C2" s="46"/>
      <c r="D2" s="47"/>
      <c r="E2" s="44" t="s">
        <v>63</v>
      </c>
      <c r="F2" s="44"/>
    </row>
    <row r="3" spans="1:6" ht="25.5">
      <c r="A3" s="6" t="s">
        <v>0</v>
      </c>
      <c r="B3" s="7" t="s">
        <v>130</v>
      </c>
      <c r="C3" s="7" t="s">
        <v>168</v>
      </c>
      <c r="D3" s="7" t="s">
        <v>169</v>
      </c>
      <c r="E3" s="7" t="s">
        <v>14</v>
      </c>
      <c r="F3" s="7" t="s">
        <v>131</v>
      </c>
    </row>
    <row r="4" spans="1:6" s="1" customFormat="1">
      <c r="A4" s="37" t="s">
        <v>12</v>
      </c>
      <c r="B4" s="76">
        <f>B5+B29</f>
        <v>159594194.49000001</v>
      </c>
      <c r="C4" s="76">
        <f>C5+C29</f>
        <v>123487575.02000001</v>
      </c>
      <c r="D4" s="76">
        <f>D5+D29</f>
        <v>114916321.74000001</v>
      </c>
      <c r="E4" s="38">
        <f t="shared" ref="E4:E52" si="0">C4/B4*100</f>
        <v>77.375981886194239</v>
      </c>
      <c r="F4" s="38">
        <f>C4/D4*100</f>
        <v>107.45869094156406</v>
      </c>
    </row>
    <row r="5" spans="1:6" s="10" customFormat="1">
      <c r="A5" s="11" t="s">
        <v>8</v>
      </c>
      <c r="B5" s="8">
        <f>B6+B9+B14+B19+B23+B25</f>
        <v>142808928</v>
      </c>
      <c r="C5" s="8">
        <f>C6+C9+C14+C19+C23+C25</f>
        <v>107978974.10000001</v>
      </c>
      <c r="D5" s="8">
        <f>D6+D9+D14+D19+D23+D25</f>
        <v>103577625.48</v>
      </c>
      <c r="E5" s="9">
        <f t="shared" si="0"/>
        <v>75.610800817719195</v>
      </c>
      <c r="F5" s="9">
        <f t="shared" ref="F5:F52" si="1">C5/D5*100</f>
        <v>104.24932373145577</v>
      </c>
    </row>
    <row r="6" spans="1:6" s="10" customFormat="1">
      <c r="A6" s="11" t="s">
        <v>13</v>
      </c>
      <c r="B6" s="8">
        <f>B7</f>
        <v>93241540</v>
      </c>
      <c r="C6" s="8">
        <f>C7</f>
        <v>73934789.159999996</v>
      </c>
      <c r="D6" s="8">
        <f>D7</f>
        <v>73997760.650000006</v>
      </c>
      <c r="E6" s="9">
        <f t="shared" si="0"/>
        <v>79.293831011371111</v>
      </c>
      <c r="F6" s="9">
        <f t="shared" si="1"/>
        <v>99.914900816664087</v>
      </c>
    </row>
    <row r="7" spans="1:6" s="10" customFormat="1">
      <c r="A7" s="12" t="s">
        <v>1</v>
      </c>
      <c r="B7" s="49">
        <v>93241540</v>
      </c>
      <c r="C7" s="50">
        <v>73934789.159999996</v>
      </c>
      <c r="D7" s="13">
        <v>73997760.650000006</v>
      </c>
      <c r="E7" s="9">
        <f t="shared" si="0"/>
        <v>79.293831011371111</v>
      </c>
      <c r="F7" s="9">
        <f t="shared" si="1"/>
        <v>99.914900816664087</v>
      </c>
    </row>
    <row r="8" spans="1:6" s="10" customFormat="1">
      <c r="A8" s="12" t="s">
        <v>55</v>
      </c>
      <c r="B8" s="13">
        <f>B7*45.32/63.32</f>
        <v>66735732.672141507</v>
      </c>
      <c r="C8" s="13">
        <f>C7*45.32/63.32</f>
        <v>52917319.089248255</v>
      </c>
      <c r="D8" s="13">
        <v>54182829.210000001</v>
      </c>
      <c r="E8" s="9">
        <f t="shared" si="0"/>
        <v>79.293831011371097</v>
      </c>
      <c r="F8" s="9">
        <f t="shared" si="1"/>
        <v>97.664370540993858</v>
      </c>
    </row>
    <row r="9" spans="1:6" s="10" customFormat="1" ht="25.5">
      <c r="A9" s="14" t="s">
        <v>56</v>
      </c>
      <c r="B9" s="8">
        <f>B10+B11+B12+B13</f>
        <v>9645600</v>
      </c>
      <c r="C9" s="8">
        <f>C10+C11+C12+C13</f>
        <v>6897052.8999999994</v>
      </c>
      <c r="D9" s="8">
        <f>SUM(D10:D13)</f>
        <v>6902007.6299999999</v>
      </c>
      <c r="E9" s="9">
        <f t="shared" si="0"/>
        <v>71.504653935473158</v>
      </c>
      <c r="F9" s="9">
        <f t="shared" si="1"/>
        <v>99.928213205988584</v>
      </c>
    </row>
    <row r="10" spans="1:6" s="10" customFormat="1" ht="38.25">
      <c r="A10" s="15" t="s">
        <v>57</v>
      </c>
      <c r="B10" s="49">
        <v>4661000</v>
      </c>
      <c r="C10" s="50">
        <v>3578898.3</v>
      </c>
      <c r="D10" s="49">
        <v>3535462.32</v>
      </c>
      <c r="E10" s="9">
        <f t="shared" si="0"/>
        <v>76.783915468783519</v>
      </c>
      <c r="F10" s="9">
        <f t="shared" si="1"/>
        <v>101.22857991596415</v>
      </c>
    </row>
    <row r="11" spans="1:6" s="10" customFormat="1" ht="38.25" customHeight="1">
      <c r="A11" s="15" t="s">
        <v>58</v>
      </c>
      <c r="B11" s="49">
        <v>25000</v>
      </c>
      <c r="C11" s="50">
        <v>20452.37</v>
      </c>
      <c r="D11" s="51">
        <v>19049.650000000001</v>
      </c>
      <c r="E11" s="9">
        <f t="shared" si="0"/>
        <v>81.809480000000008</v>
      </c>
      <c r="F11" s="9">
        <f t="shared" si="1"/>
        <v>107.36349486735975</v>
      </c>
    </row>
    <row r="12" spans="1:6" s="10" customFormat="1" ht="38.25">
      <c r="A12" s="15" t="s">
        <v>59</v>
      </c>
      <c r="B12" s="52">
        <v>4959600</v>
      </c>
      <c r="C12" s="50">
        <v>3759656.09</v>
      </c>
      <c r="D12" s="53">
        <v>3762302.2</v>
      </c>
      <c r="E12" s="9">
        <f t="shared" si="0"/>
        <v>75.805631300911358</v>
      </c>
      <c r="F12" s="9">
        <f t="shared" si="1"/>
        <v>99.929667797552241</v>
      </c>
    </row>
    <row r="13" spans="1:6" s="10" customFormat="1" ht="38.25">
      <c r="A13" s="15" t="s">
        <v>60</v>
      </c>
      <c r="B13" s="53">
        <v>0</v>
      </c>
      <c r="C13" s="50">
        <v>-461953.86</v>
      </c>
      <c r="D13" s="53">
        <v>-414806.54</v>
      </c>
      <c r="E13" s="9" t="e">
        <f t="shared" si="0"/>
        <v>#DIV/0!</v>
      </c>
      <c r="F13" s="9">
        <f t="shared" si="1"/>
        <v>111.36609851908315</v>
      </c>
    </row>
    <row r="14" spans="1:6" s="10" customFormat="1">
      <c r="A14" s="11" t="s">
        <v>2</v>
      </c>
      <c r="B14" s="8">
        <f>B16+B17+B18+B15</f>
        <v>21081788</v>
      </c>
      <c r="C14" s="8">
        <f>C16+C17+C18+C15</f>
        <v>21106393.399999999</v>
      </c>
      <c r="D14" s="8">
        <f>D16+D17+D18+D15</f>
        <v>16891798.34</v>
      </c>
      <c r="E14" s="9">
        <f t="shared" si="0"/>
        <v>100.11671400926714</v>
      </c>
      <c r="F14" s="9">
        <f t="shared" si="1"/>
        <v>124.95054093808224</v>
      </c>
    </row>
    <row r="15" spans="1:6" s="10" customFormat="1">
      <c r="A15" s="15" t="s">
        <v>89</v>
      </c>
      <c r="B15" s="13">
        <v>16500000</v>
      </c>
      <c r="C15" s="54">
        <v>16477611.109999999</v>
      </c>
      <c r="D15" s="13">
        <v>14650130.699999999</v>
      </c>
      <c r="E15" s="9">
        <f t="shared" si="0"/>
        <v>99.864309757575754</v>
      </c>
      <c r="F15" s="9">
        <f t="shared" si="1"/>
        <v>112.4741577220195</v>
      </c>
    </row>
    <row r="16" spans="1:6" s="10" customFormat="1">
      <c r="A16" s="15" t="s">
        <v>6</v>
      </c>
      <c r="B16" s="7">
        <v>23788</v>
      </c>
      <c r="C16" s="50">
        <v>15595.83</v>
      </c>
      <c r="D16" s="55">
        <v>-11511.76</v>
      </c>
      <c r="E16" s="9">
        <f t="shared" si="0"/>
        <v>65.561753825458212</v>
      </c>
      <c r="F16" s="9">
        <f t="shared" si="1"/>
        <v>-135.47737270408695</v>
      </c>
    </row>
    <row r="17" spans="1:6" s="10" customFormat="1">
      <c r="A17" s="15" t="s">
        <v>3</v>
      </c>
      <c r="B17" s="7">
        <v>2699000</v>
      </c>
      <c r="C17" s="54">
        <v>2698834.49</v>
      </c>
      <c r="D17" s="7">
        <v>1658001.87</v>
      </c>
      <c r="E17" s="9">
        <f t="shared" si="0"/>
        <v>99.993867728788445</v>
      </c>
      <c r="F17" s="9">
        <f t="shared" si="1"/>
        <v>162.77632364793413</v>
      </c>
    </row>
    <row r="18" spans="1:6" s="10" customFormat="1">
      <c r="A18" s="15" t="s">
        <v>49</v>
      </c>
      <c r="B18" s="7">
        <v>1859000</v>
      </c>
      <c r="C18" s="54">
        <v>1914351.97</v>
      </c>
      <c r="D18" s="53">
        <v>595177.53</v>
      </c>
      <c r="E18" s="9">
        <f t="shared" si="0"/>
        <v>102.97751317912855</v>
      </c>
      <c r="F18" s="9">
        <f t="shared" si="1"/>
        <v>321.64385809390348</v>
      </c>
    </row>
    <row r="19" spans="1:6" s="10" customFormat="1">
      <c r="A19" s="14" t="s">
        <v>10</v>
      </c>
      <c r="B19" s="13">
        <f>B21+B20+B22</f>
        <v>16100000</v>
      </c>
      <c r="C19" s="13">
        <f>C21+C20+C22</f>
        <v>4650439</v>
      </c>
      <c r="D19" s="8">
        <f>D21+D20+D22</f>
        <v>2654611.42</v>
      </c>
      <c r="E19" s="9">
        <f t="shared" si="0"/>
        <v>28.884714285714285</v>
      </c>
      <c r="F19" s="9">
        <f t="shared" si="1"/>
        <v>175.18341724002678</v>
      </c>
    </row>
    <row r="20" spans="1:6" s="10" customFormat="1">
      <c r="A20" s="15" t="s">
        <v>21</v>
      </c>
      <c r="B20" s="7">
        <v>6700000</v>
      </c>
      <c r="C20" s="50">
        <v>2023884.35</v>
      </c>
      <c r="D20" s="53">
        <v>61226.9</v>
      </c>
      <c r="E20" s="9">
        <f t="shared" si="0"/>
        <v>30.207229104477612</v>
      </c>
      <c r="F20" s="9">
        <f t="shared" si="1"/>
        <v>3305.5476432744435</v>
      </c>
    </row>
    <row r="21" spans="1:6" s="10" customFormat="1">
      <c r="A21" s="16" t="s">
        <v>61</v>
      </c>
      <c r="B21" s="56">
        <v>2600000</v>
      </c>
      <c r="C21" s="54">
        <v>738686.4</v>
      </c>
      <c r="D21" s="55">
        <v>357375.01</v>
      </c>
      <c r="E21" s="9">
        <f t="shared" si="0"/>
        <v>28.411015384615386</v>
      </c>
      <c r="F21" s="9">
        <f t="shared" si="1"/>
        <v>206.69783262125688</v>
      </c>
    </row>
    <row r="22" spans="1:6" s="10" customFormat="1">
      <c r="A22" s="15" t="s">
        <v>11</v>
      </c>
      <c r="B22" s="7">
        <v>6800000</v>
      </c>
      <c r="C22" s="54">
        <v>1887868.25</v>
      </c>
      <c r="D22" s="7">
        <v>2236009.5099999998</v>
      </c>
      <c r="E22" s="9">
        <f t="shared" si="0"/>
        <v>27.762768382352942</v>
      </c>
      <c r="F22" s="9">
        <f t="shared" si="1"/>
        <v>84.430242427725645</v>
      </c>
    </row>
    <row r="23" spans="1:6" s="10" customFormat="1" ht="29.25" customHeight="1">
      <c r="A23" s="14" t="s">
        <v>7</v>
      </c>
      <c r="B23" s="17">
        <f>B24</f>
        <v>870000</v>
      </c>
      <c r="C23" s="17">
        <f>C24</f>
        <v>0</v>
      </c>
      <c r="D23" s="17">
        <f>D24</f>
        <v>2030195.44</v>
      </c>
      <c r="E23" s="9">
        <f t="shared" si="0"/>
        <v>0</v>
      </c>
      <c r="F23" s="9">
        <f t="shared" si="1"/>
        <v>0</v>
      </c>
    </row>
    <row r="24" spans="1:6" s="10" customFormat="1">
      <c r="A24" s="15" t="s">
        <v>4</v>
      </c>
      <c r="B24" s="7">
        <v>870000</v>
      </c>
      <c r="C24" s="53">
        <v>0</v>
      </c>
      <c r="D24" s="53">
        <v>2030195.44</v>
      </c>
      <c r="E24" s="9">
        <f t="shared" si="0"/>
        <v>0</v>
      </c>
      <c r="F24" s="9">
        <f t="shared" si="1"/>
        <v>0</v>
      </c>
    </row>
    <row r="25" spans="1:6" s="10" customFormat="1">
      <c r="A25" s="14" t="s">
        <v>15</v>
      </c>
      <c r="B25" s="8">
        <f>B26+B27+B28</f>
        <v>1870000</v>
      </c>
      <c r="C25" s="8">
        <f>C26+C27+C28</f>
        <v>1390299.64</v>
      </c>
      <c r="D25" s="8">
        <f>D26+D27+D28</f>
        <v>1101252</v>
      </c>
      <c r="E25" s="8">
        <f>E26</f>
        <v>74.347574331550788</v>
      </c>
      <c r="F25" s="8">
        <f>F26</f>
        <v>126.88202514825568</v>
      </c>
    </row>
    <row r="26" spans="1:6" s="10" customFormat="1" ht="25.5">
      <c r="A26" s="15" t="s">
        <v>50</v>
      </c>
      <c r="B26" s="7">
        <v>1870000</v>
      </c>
      <c r="C26" s="50">
        <v>1390299.64</v>
      </c>
      <c r="D26" s="53">
        <v>1095742</v>
      </c>
      <c r="E26" s="9">
        <f t="shared" si="0"/>
        <v>74.347574331550788</v>
      </c>
      <c r="F26" s="9">
        <f t="shared" si="1"/>
        <v>126.88202514825568</v>
      </c>
    </row>
    <row r="27" spans="1:6" s="10" customFormat="1" ht="38.25">
      <c r="A27" s="15" t="s">
        <v>166</v>
      </c>
      <c r="B27" s="7">
        <v>0</v>
      </c>
      <c r="C27" s="53">
        <v>0</v>
      </c>
      <c r="D27" s="7">
        <v>510</v>
      </c>
      <c r="E27" s="9" t="e">
        <f t="shared" si="0"/>
        <v>#DIV/0!</v>
      </c>
      <c r="F27" s="9">
        <f t="shared" si="1"/>
        <v>0</v>
      </c>
    </row>
    <row r="28" spans="1:6" s="10" customFormat="1">
      <c r="A28" s="15" t="s">
        <v>149</v>
      </c>
      <c r="B28" s="7">
        <v>0</v>
      </c>
      <c r="C28" s="53">
        <v>0</v>
      </c>
      <c r="D28" s="7">
        <v>5000</v>
      </c>
      <c r="E28" s="9" t="e">
        <f t="shared" si="0"/>
        <v>#DIV/0!</v>
      </c>
      <c r="F28" s="9">
        <f t="shared" si="1"/>
        <v>0</v>
      </c>
    </row>
    <row r="29" spans="1:6" s="10" customFormat="1">
      <c r="A29" s="14" t="s">
        <v>9</v>
      </c>
      <c r="B29" s="8">
        <f>B30+B36+B39+B42+B50+B51</f>
        <v>16785266.489999998</v>
      </c>
      <c r="C29" s="8">
        <f>C30+C36+C39+C42+C50+C51</f>
        <v>15508600.92</v>
      </c>
      <c r="D29" s="8">
        <f>D30+D36+D39+D42+D50+D51</f>
        <v>11338696.26</v>
      </c>
      <c r="E29" s="9">
        <f t="shared" si="0"/>
        <v>92.394129871214233</v>
      </c>
      <c r="F29" s="9">
        <f t="shared" si="1"/>
        <v>136.77587408977828</v>
      </c>
    </row>
    <row r="30" spans="1:6" s="10" customFormat="1" ht="25.5">
      <c r="A30" s="14" t="s">
        <v>76</v>
      </c>
      <c r="B30" s="17">
        <f>SUM(B31:B35)</f>
        <v>3553987</v>
      </c>
      <c r="C30" s="17">
        <f>SUM(C31:C35)</f>
        <v>3784671.6599999992</v>
      </c>
      <c r="D30" s="17">
        <f>SUM(D31:D35)</f>
        <v>2054445.72</v>
      </c>
      <c r="E30" s="9">
        <f t="shared" si="0"/>
        <v>106.49086955016998</v>
      </c>
      <c r="F30" s="9">
        <f t="shared" si="1"/>
        <v>184.21862515793308</v>
      </c>
    </row>
    <row r="31" spans="1:6" s="10" customFormat="1" ht="38.25">
      <c r="A31" s="15" t="s">
        <v>99</v>
      </c>
      <c r="B31" s="57">
        <v>2613197</v>
      </c>
      <c r="C31" s="58">
        <v>2888066.55</v>
      </c>
      <c r="D31" s="59">
        <v>1599281.66</v>
      </c>
      <c r="E31" s="9">
        <f t="shared" si="0"/>
        <v>110.51851620830729</v>
      </c>
      <c r="F31" s="9">
        <f t="shared" si="1"/>
        <v>180.58523537373648</v>
      </c>
    </row>
    <row r="32" spans="1:6" s="10" customFormat="1" ht="38.25">
      <c r="A32" s="15" t="s">
        <v>100</v>
      </c>
      <c r="B32" s="7">
        <v>632860</v>
      </c>
      <c r="C32" s="58">
        <v>575565.81999999995</v>
      </c>
      <c r="D32" s="7">
        <v>237242.88</v>
      </c>
      <c r="E32" s="9">
        <f t="shared" si="0"/>
        <v>90.946784438896429</v>
      </c>
      <c r="F32" s="9">
        <f t="shared" si="1"/>
        <v>242.60615113085794</v>
      </c>
    </row>
    <row r="33" spans="1:9" s="10" customFormat="1" ht="25.5">
      <c r="A33" s="15" t="s">
        <v>101</v>
      </c>
      <c r="B33" s="7">
        <v>97730</v>
      </c>
      <c r="C33" s="58">
        <v>65472.959999999999</v>
      </c>
      <c r="D33" s="7">
        <v>81982.91</v>
      </c>
      <c r="E33" s="9">
        <f t="shared" si="0"/>
        <v>66.993717384631125</v>
      </c>
      <c r="F33" s="9">
        <f t="shared" si="1"/>
        <v>79.861717521371219</v>
      </c>
    </row>
    <row r="34" spans="1:9" s="10" customFormat="1" ht="38.25">
      <c r="A34" s="15" t="s">
        <v>102</v>
      </c>
      <c r="B34" s="7">
        <v>103200</v>
      </c>
      <c r="C34" s="7">
        <v>94048.57</v>
      </c>
      <c r="D34" s="7">
        <v>94561.07</v>
      </c>
      <c r="E34" s="9">
        <f t="shared" si="0"/>
        <v>91.132335271317828</v>
      </c>
      <c r="F34" s="9">
        <f t="shared" si="1"/>
        <v>99.458022207236013</v>
      </c>
    </row>
    <row r="35" spans="1:9" s="10" customFormat="1" ht="51">
      <c r="A35" s="15" t="s">
        <v>103</v>
      </c>
      <c r="B35" s="7">
        <v>107000</v>
      </c>
      <c r="C35" s="58">
        <v>161517.76000000001</v>
      </c>
      <c r="D35" s="7">
        <v>41377.199999999997</v>
      </c>
      <c r="E35" s="9">
        <f t="shared" si="0"/>
        <v>150.95117757009348</v>
      </c>
      <c r="F35" s="9">
        <f t="shared" si="1"/>
        <v>390.35449474589876</v>
      </c>
    </row>
    <row r="36" spans="1:9" s="10" customFormat="1">
      <c r="A36" s="14" t="s">
        <v>5</v>
      </c>
      <c r="B36" s="17">
        <f>B37+B38</f>
        <v>210000</v>
      </c>
      <c r="C36" s="17">
        <f>C37+C38</f>
        <v>121295.51</v>
      </c>
      <c r="D36" s="17">
        <f>D37+D38</f>
        <v>211544.9</v>
      </c>
      <c r="E36" s="17">
        <f>E37</f>
        <v>57.706950642712741</v>
      </c>
      <c r="F36" s="17">
        <f>F37</f>
        <v>57.437917850355532</v>
      </c>
    </row>
    <row r="37" spans="1:9" s="10" customFormat="1">
      <c r="A37" s="15" t="s">
        <v>77</v>
      </c>
      <c r="B37" s="7">
        <v>209736</v>
      </c>
      <c r="C37" s="54">
        <v>121032.25</v>
      </c>
      <c r="D37" s="7">
        <v>210718.38</v>
      </c>
      <c r="E37" s="9">
        <f t="shared" si="0"/>
        <v>57.706950642712741</v>
      </c>
      <c r="F37" s="9">
        <f t="shared" si="1"/>
        <v>57.437917850355532</v>
      </c>
    </row>
    <row r="38" spans="1:9" s="10" customFormat="1">
      <c r="A38" s="15" t="s">
        <v>138</v>
      </c>
      <c r="B38" s="7">
        <v>264</v>
      </c>
      <c r="C38" s="54">
        <v>263.26</v>
      </c>
      <c r="D38" s="7">
        <v>826.52</v>
      </c>
      <c r="E38" s="9">
        <f t="shared" si="0"/>
        <v>99.719696969696969</v>
      </c>
      <c r="F38" s="9">
        <f t="shared" si="1"/>
        <v>31.851618835599865</v>
      </c>
    </row>
    <row r="39" spans="1:9" s="10" customFormat="1" ht="27.75" customHeight="1">
      <c r="A39" s="14" t="s">
        <v>78</v>
      </c>
      <c r="B39" s="8">
        <f>B40+B41</f>
        <v>3330000</v>
      </c>
      <c r="C39" s="8">
        <f>C40+C41</f>
        <v>1648874.58</v>
      </c>
      <c r="D39" s="8">
        <f>D40+D41</f>
        <v>2481641.5699999998</v>
      </c>
      <c r="E39" s="8">
        <f>E40+E41</f>
        <v>116.0933702559727</v>
      </c>
      <c r="F39" s="8">
        <f>F40+F41</f>
        <v>391.43553655250059</v>
      </c>
    </row>
    <row r="40" spans="1:9" s="10" customFormat="1" ht="25.5">
      <c r="A40" s="15" t="s">
        <v>97</v>
      </c>
      <c r="B40" s="49">
        <v>400000</v>
      </c>
      <c r="C40" s="58">
        <v>277100.58</v>
      </c>
      <c r="D40" s="49">
        <v>82902.63</v>
      </c>
      <c r="E40" s="9">
        <f t="shared" si="0"/>
        <v>69.275145000000009</v>
      </c>
      <c r="F40" s="9">
        <f t="shared" si="1"/>
        <v>334.24823796301757</v>
      </c>
    </row>
    <row r="41" spans="1:9" s="10" customFormat="1">
      <c r="A41" s="15" t="s">
        <v>96</v>
      </c>
      <c r="B41" s="49">
        <v>2930000</v>
      </c>
      <c r="C41" s="54">
        <v>1371774</v>
      </c>
      <c r="D41" s="49">
        <v>2398738.94</v>
      </c>
      <c r="E41" s="9">
        <f t="shared" si="0"/>
        <v>46.818225255972692</v>
      </c>
      <c r="F41" s="9">
        <f t="shared" si="1"/>
        <v>57.187298589483028</v>
      </c>
    </row>
    <row r="42" spans="1:9" s="10" customFormat="1">
      <c r="A42" s="14" t="s">
        <v>79</v>
      </c>
      <c r="B42" s="17">
        <f>SUM(B43:B49)</f>
        <v>4121349</v>
      </c>
      <c r="C42" s="17">
        <f>SUM(C43:C49)</f>
        <v>4227576.97</v>
      </c>
      <c r="D42" s="17">
        <f>SUM(D43:D49)</f>
        <v>3501874.2800000003</v>
      </c>
      <c r="E42" s="9">
        <f t="shared" si="0"/>
        <v>102.57750484125465</v>
      </c>
      <c r="F42" s="9">
        <f t="shared" si="1"/>
        <v>120.72326508534736</v>
      </c>
      <c r="I42" s="18"/>
    </row>
    <row r="43" spans="1:9" s="10" customFormat="1" ht="51">
      <c r="A43" s="19" t="s">
        <v>151</v>
      </c>
      <c r="B43" s="60">
        <v>96896</v>
      </c>
      <c r="C43" s="58">
        <v>96896</v>
      </c>
      <c r="D43" s="60">
        <v>126313.8</v>
      </c>
      <c r="E43" s="9">
        <f>C43/B43*100</f>
        <v>100</v>
      </c>
      <c r="F43" s="9">
        <f>C43/D43*100</f>
        <v>76.710541524362341</v>
      </c>
      <c r="I43" s="18"/>
    </row>
    <row r="44" spans="1:9" s="10" customFormat="1" ht="51">
      <c r="A44" s="19" t="s">
        <v>104</v>
      </c>
      <c r="B44" s="60">
        <v>1222000</v>
      </c>
      <c r="C44" s="58">
        <v>1222000</v>
      </c>
      <c r="D44" s="60">
        <v>431150</v>
      </c>
      <c r="E44" s="9">
        <f t="shared" si="0"/>
        <v>100</v>
      </c>
      <c r="F44" s="9">
        <f t="shared" si="1"/>
        <v>283.4280412849356</v>
      </c>
    </row>
    <row r="45" spans="1:9" s="10" customFormat="1" ht="25.5">
      <c r="A45" s="19" t="s">
        <v>105</v>
      </c>
      <c r="B45" s="60">
        <v>2471000</v>
      </c>
      <c r="C45" s="58">
        <v>2601414.2599999998</v>
      </c>
      <c r="D45" s="60">
        <v>2868799.02</v>
      </c>
      <c r="E45" s="9">
        <f t="shared" si="0"/>
        <v>105.27779279643867</v>
      </c>
      <c r="F45" s="9">
        <f t="shared" si="1"/>
        <v>90.679557608047418</v>
      </c>
    </row>
    <row r="46" spans="1:9" s="10" customFormat="1" ht="25.5">
      <c r="A46" s="19" t="s">
        <v>152</v>
      </c>
      <c r="B46" s="60">
        <v>281453</v>
      </c>
      <c r="C46" s="60">
        <v>281452.71999999997</v>
      </c>
      <c r="D46" s="7">
        <v>0</v>
      </c>
      <c r="E46" s="9">
        <f t="shared" si="0"/>
        <v>99.999900516249596</v>
      </c>
      <c r="F46" s="9" t="e">
        <f t="shared" si="1"/>
        <v>#DIV/0!</v>
      </c>
    </row>
    <row r="47" spans="1:9" s="10" customFormat="1" ht="51">
      <c r="A47" s="19" t="s">
        <v>167</v>
      </c>
      <c r="B47" s="60">
        <v>0</v>
      </c>
      <c r="C47" s="60">
        <v>0</v>
      </c>
      <c r="D47" s="60">
        <v>12810</v>
      </c>
      <c r="E47" s="9" t="e">
        <f t="shared" si="0"/>
        <v>#DIV/0!</v>
      </c>
      <c r="F47" s="9">
        <f t="shared" si="1"/>
        <v>0</v>
      </c>
    </row>
    <row r="48" spans="1:9" s="10" customFormat="1" ht="39.75" customHeight="1">
      <c r="A48" s="19" t="s">
        <v>128</v>
      </c>
      <c r="B48" s="60">
        <v>50000</v>
      </c>
      <c r="C48" s="58">
        <v>25813.99</v>
      </c>
      <c r="D48" s="60">
        <v>59527.57</v>
      </c>
      <c r="E48" s="9">
        <f t="shared" si="0"/>
        <v>51.627980000000008</v>
      </c>
      <c r="F48" s="9">
        <f t="shared" si="1"/>
        <v>43.364763587695585</v>
      </c>
    </row>
    <row r="49" spans="1:6" s="10" customFormat="1" ht="36.75" customHeight="1">
      <c r="A49" s="19" t="s">
        <v>156</v>
      </c>
      <c r="B49" s="60">
        <v>0</v>
      </c>
      <c r="C49" s="60">
        <v>0</v>
      </c>
      <c r="D49" s="60">
        <v>3273.89</v>
      </c>
      <c r="E49" s="9" t="e">
        <f t="shared" si="0"/>
        <v>#DIV/0!</v>
      </c>
      <c r="F49" s="9">
        <f t="shared" si="1"/>
        <v>0</v>
      </c>
    </row>
    <row r="50" spans="1:6" s="10" customFormat="1">
      <c r="A50" s="14" t="s">
        <v>74</v>
      </c>
      <c r="B50" s="17">
        <v>3948127</v>
      </c>
      <c r="C50" s="61">
        <v>4512987.78</v>
      </c>
      <c r="D50" s="17">
        <v>698218.85</v>
      </c>
      <c r="E50" s="9">
        <f t="shared" si="0"/>
        <v>114.30705699183437</v>
      </c>
      <c r="F50" s="9">
        <f t="shared" si="1"/>
        <v>646.35719588492918</v>
      </c>
    </row>
    <row r="51" spans="1:6" s="10" customFormat="1">
      <c r="A51" s="20" t="s">
        <v>80</v>
      </c>
      <c r="B51" s="17">
        <f>SUM(B52:B54)</f>
        <v>1621803.49</v>
      </c>
      <c r="C51" s="17">
        <f>SUM(C52:C54)</f>
        <v>1213194.42</v>
      </c>
      <c r="D51" s="17">
        <f>SUM(D52:D54)</f>
        <v>2390970.94</v>
      </c>
      <c r="E51" s="9">
        <f t="shared" si="0"/>
        <v>74.805266327303315</v>
      </c>
      <c r="F51" s="9">
        <f t="shared" si="1"/>
        <v>50.740659357407324</v>
      </c>
    </row>
    <row r="52" spans="1:6" s="10" customFormat="1">
      <c r="A52" s="21" t="s">
        <v>106</v>
      </c>
      <c r="B52" s="7">
        <v>0</v>
      </c>
      <c r="C52" s="7">
        <v>0</v>
      </c>
      <c r="D52" s="7">
        <v>0</v>
      </c>
      <c r="E52" s="9" t="e">
        <f t="shared" si="0"/>
        <v>#DIV/0!</v>
      </c>
      <c r="F52" s="9" t="e">
        <f t="shared" si="1"/>
        <v>#DIV/0!</v>
      </c>
    </row>
    <row r="53" spans="1:6" s="10" customFormat="1">
      <c r="A53" s="15" t="s">
        <v>90</v>
      </c>
      <c r="B53" s="7">
        <v>1536254.49</v>
      </c>
      <c r="C53" s="7">
        <v>1127645.22</v>
      </c>
      <c r="D53" s="7">
        <v>0</v>
      </c>
      <c r="E53" s="9">
        <f>C53/B53*100</f>
        <v>73.402240796705499</v>
      </c>
      <c r="F53" s="9" t="e">
        <f>C53/D53*100</f>
        <v>#DIV/0!</v>
      </c>
    </row>
    <row r="54" spans="1:6" s="10" customFormat="1">
      <c r="A54" s="15" t="s">
        <v>148</v>
      </c>
      <c r="B54" s="7">
        <v>85549</v>
      </c>
      <c r="C54" s="7">
        <v>85549.2</v>
      </c>
      <c r="D54" s="7">
        <v>2390970.94</v>
      </c>
      <c r="E54" s="9">
        <f>C54/B54*100</f>
        <v>100.00023378414708</v>
      </c>
      <c r="F54" s="9">
        <f>C54/D54*100</f>
        <v>3.5780108644900555</v>
      </c>
    </row>
    <row r="55" spans="1:6" s="1" customFormat="1" ht="11.25" customHeight="1">
      <c r="A55" s="40" t="s">
        <v>18</v>
      </c>
      <c r="B55" s="77">
        <f>B4</f>
        <v>159594194.49000001</v>
      </c>
      <c r="C55" s="77">
        <f>C4</f>
        <v>123487575.02000001</v>
      </c>
      <c r="D55" s="77">
        <f>D4</f>
        <v>114916321.74000001</v>
      </c>
      <c r="E55" s="38">
        <f t="shared" ref="E55:E92" si="2">C55/B55*100</f>
        <v>77.375981886194239</v>
      </c>
      <c r="F55" s="38">
        <f t="shared" ref="F55:F107" si="3">C55/D55*100</f>
        <v>107.45869094156406</v>
      </c>
    </row>
    <row r="56" spans="1:6" s="1" customFormat="1">
      <c r="A56" s="39" t="s">
        <v>17</v>
      </c>
      <c r="B56" s="77">
        <f>B57+B129+B131+B134</f>
        <v>748184680.01999986</v>
      </c>
      <c r="C56" s="77">
        <f>C57+C129+C131+C134</f>
        <v>511592697.83999997</v>
      </c>
      <c r="D56" s="76">
        <f>D57+D129+D131+D134</f>
        <v>428833529.35000002</v>
      </c>
      <c r="E56" s="38">
        <f t="shared" si="2"/>
        <v>68.377863313951366</v>
      </c>
      <c r="F56" s="38">
        <f t="shared" si="3"/>
        <v>119.29867018920871</v>
      </c>
    </row>
    <row r="57" spans="1:6" s="1" customFormat="1">
      <c r="A57" s="39" t="s">
        <v>47</v>
      </c>
      <c r="B57" s="76">
        <f>B58+B61+B100+B123</f>
        <v>754446374.58999991</v>
      </c>
      <c r="C57" s="76">
        <f>C58+C61+C100+C123</f>
        <v>518233022.41000003</v>
      </c>
      <c r="D57" s="76">
        <f>D58+D61+D100+D123</f>
        <v>430301809.81</v>
      </c>
      <c r="E57" s="38">
        <f t="shared" si="2"/>
        <v>68.690504701759764</v>
      </c>
      <c r="F57" s="38">
        <f t="shared" si="3"/>
        <v>120.43477638144866</v>
      </c>
    </row>
    <row r="58" spans="1:6" s="10" customFormat="1">
      <c r="A58" s="14" t="s">
        <v>51</v>
      </c>
      <c r="B58" s="8">
        <f>B59+B60</f>
        <v>89254800</v>
      </c>
      <c r="C58" s="8">
        <f>C59+C60</f>
        <v>66941100</v>
      </c>
      <c r="D58" s="8">
        <f>D59+D60</f>
        <v>66352300</v>
      </c>
      <c r="E58" s="8">
        <f>E59+E60</f>
        <v>150.00170811308635</v>
      </c>
      <c r="F58" s="8" t="e">
        <f>F59+F60</f>
        <v>#DIV/0!</v>
      </c>
    </row>
    <row r="59" spans="1:6" s="10" customFormat="1">
      <c r="A59" s="22" t="s">
        <v>98</v>
      </c>
      <c r="B59" s="50">
        <v>72408500</v>
      </c>
      <c r="C59" s="50">
        <v>54306000</v>
      </c>
      <c r="D59" s="62">
        <v>66352300</v>
      </c>
      <c r="E59" s="9">
        <f t="shared" si="2"/>
        <v>74.999482105001476</v>
      </c>
      <c r="F59" s="9">
        <f t="shared" si="3"/>
        <v>81.844939813691468</v>
      </c>
    </row>
    <row r="60" spans="1:6" s="10" customFormat="1">
      <c r="A60" s="15" t="s">
        <v>52</v>
      </c>
      <c r="B60" s="50">
        <v>16846300</v>
      </c>
      <c r="C60" s="50">
        <v>12635100</v>
      </c>
      <c r="D60" s="7">
        <v>0</v>
      </c>
      <c r="E60" s="9">
        <f t="shared" si="2"/>
        <v>75.002226008084861</v>
      </c>
      <c r="F60" s="9" t="e">
        <f t="shared" si="3"/>
        <v>#DIV/0!</v>
      </c>
    </row>
    <row r="61" spans="1:6" s="10" customFormat="1">
      <c r="A61" s="14" t="s">
        <v>16</v>
      </c>
      <c r="B61" s="17">
        <f>B62+B63+B64+B68+B69+B70+B71+B72+B73+B74+B75+B76+B77+B82+B78+B79+B80+B81</f>
        <v>220563606.03999999</v>
      </c>
      <c r="C61" s="17">
        <f>C62+C63+C64+C68+C69+C70+C71+C72+C73+C74+C75+C76+C77+C82+C78+C79+C80+C81</f>
        <v>141061506.90000004</v>
      </c>
      <c r="D61" s="17">
        <f>D62+D63+D64+D68+D69+D70+D71+D72+D73+D74+D75+D76+D77+D82+D78+D79+D80+D81</f>
        <v>118808507.71000001</v>
      </c>
      <c r="E61" s="17" t="e">
        <f>E62+E63+E64+E70+E71+E72+E73+E74+E75+E76+E77+E82</f>
        <v>#DIV/0!</v>
      </c>
      <c r="F61" s="17" t="e">
        <f>F62+F63+F64+F70+F71+F72+F73+F74+F75+F76+F77+F82</f>
        <v>#DIV/0!</v>
      </c>
    </row>
    <row r="62" spans="1:6" s="10" customFormat="1" ht="26.25" customHeight="1">
      <c r="A62" s="15" t="s">
        <v>154</v>
      </c>
      <c r="B62" s="7">
        <v>57729000</v>
      </c>
      <c r="C62" s="7">
        <v>52970202.020000003</v>
      </c>
      <c r="D62" s="7">
        <v>0</v>
      </c>
      <c r="E62" s="17" t="e">
        <f>E63+E64+E65+E71+E72+E73+E74+E75+E76+E77+E78+E83</f>
        <v>#DIV/0!</v>
      </c>
      <c r="F62" s="17" t="e">
        <f>F63+F64+F65+F71+F72+F73+F74+F75+F76+F77+F78+F83</f>
        <v>#DIV/0!</v>
      </c>
    </row>
    <row r="63" spans="1:6" s="10" customFormat="1" ht="38.25">
      <c r="A63" s="15" t="s">
        <v>153</v>
      </c>
      <c r="B63" s="50">
        <v>10957060.609999999</v>
      </c>
      <c r="C63" s="50">
        <v>5940037.5300000003</v>
      </c>
      <c r="D63" s="7">
        <v>6201784.8899999997</v>
      </c>
      <c r="E63" s="9">
        <f t="shared" si="2"/>
        <v>54.21196196157576</v>
      </c>
      <c r="F63" s="9">
        <f t="shared" si="3"/>
        <v>95.779483412556743</v>
      </c>
    </row>
    <row r="64" spans="1:6" s="10" customFormat="1" ht="42" customHeight="1">
      <c r="A64" s="23" t="s">
        <v>107</v>
      </c>
      <c r="B64" s="7">
        <f>B65+B66+B67</f>
        <v>21932900</v>
      </c>
      <c r="C64" s="7">
        <v>19244426.789999999</v>
      </c>
      <c r="D64" s="7">
        <v>16614939.880000001</v>
      </c>
      <c r="E64" s="9">
        <f t="shared" si="2"/>
        <v>87.742281184886622</v>
      </c>
      <c r="F64" s="9">
        <f t="shared" si="3"/>
        <v>115.82603926942406</v>
      </c>
    </row>
    <row r="65" spans="1:7" s="26" customFormat="1" ht="25.5">
      <c r="A65" s="24" t="s">
        <v>108</v>
      </c>
      <c r="B65" s="63">
        <v>13757100</v>
      </c>
      <c r="C65" s="63">
        <v>13757100</v>
      </c>
      <c r="D65" s="63">
        <v>8852840.8800000008</v>
      </c>
      <c r="E65" s="25">
        <f t="shared" si="2"/>
        <v>100</v>
      </c>
      <c r="F65" s="25">
        <f t="shared" si="3"/>
        <v>155.39757447893945</v>
      </c>
    </row>
    <row r="66" spans="1:7" s="26" customFormat="1" ht="25.5">
      <c r="A66" s="24" t="s">
        <v>94</v>
      </c>
      <c r="B66" s="63">
        <v>7484600</v>
      </c>
      <c r="C66" s="63">
        <v>4796126.79</v>
      </c>
      <c r="D66" s="63">
        <v>0</v>
      </c>
      <c r="E66" s="25">
        <f t="shared" si="2"/>
        <v>64.079934665847205</v>
      </c>
      <c r="F66" s="25" t="e">
        <f t="shared" si="3"/>
        <v>#DIV/0!</v>
      </c>
    </row>
    <row r="67" spans="1:7" s="26" customFormat="1" ht="25.5">
      <c r="A67" s="24" t="s">
        <v>95</v>
      </c>
      <c r="B67" s="63">
        <v>691200</v>
      </c>
      <c r="C67" s="63">
        <v>691200</v>
      </c>
      <c r="D67" s="63">
        <v>7762099</v>
      </c>
      <c r="E67" s="25">
        <f t="shared" si="2"/>
        <v>100</v>
      </c>
      <c r="F67" s="25">
        <f t="shared" si="3"/>
        <v>8.9048078361278318</v>
      </c>
    </row>
    <row r="68" spans="1:7" s="26" customFormat="1" ht="25.5">
      <c r="A68" s="23" t="s">
        <v>157</v>
      </c>
      <c r="B68" s="7">
        <v>0</v>
      </c>
      <c r="C68" s="7">
        <v>0</v>
      </c>
      <c r="D68" s="7">
        <v>2967479.04</v>
      </c>
      <c r="E68" s="9" t="e">
        <f t="shared" si="2"/>
        <v>#DIV/0!</v>
      </c>
      <c r="F68" s="9">
        <f t="shared" si="3"/>
        <v>0</v>
      </c>
      <c r="G68" s="10"/>
    </row>
    <row r="69" spans="1:7" s="26" customFormat="1" ht="42.75" customHeight="1">
      <c r="A69" s="23" t="s">
        <v>158</v>
      </c>
      <c r="B69" s="7">
        <v>0</v>
      </c>
      <c r="C69" s="7">
        <v>0</v>
      </c>
      <c r="D69" s="7">
        <v>575656.56000000006</v>
      </c>
      <c r="E69" s="9" t="e">
        <f t="shared" si="2"/>
        <v>#DIV/0!</v>
      </c>
      <c r="F69" s="9">
        <f t="shared" si="3"/>
        <v>0</v>
      </c>
      <c r="G69" s="10"/>
    </row>
    <row r="70" spans="1:7" s="10" customFormat="1" ht="25.5">
      <c r="A70" s="23" t="s">
        <v>109</v>
      </c>
      <c r="B70" s="7">
        <v>3581615.1</v>
      </c>
      <c r="C70" s="7">
        <v>0</v>
      </c>
      <c r="D70" s="7">
        <v>0</v>
      </c>
      <c r="E70" s="9">
        <f t="shared" si="2"/>
        <v>0</v>
      </c>
      <c r="F70" s="9" t="e">
        <f t="shared" si="3"/>
        <v>#DIV/0!</v>
      </c>
    </row>
    <row r="71" spans="1:7" s="10" customFormat="1">
      <c r="A71" s="23" t="s">
        <v>134</v>
      </c>
      <c r="B71" s="7">
        <v>30463636.359999999</v>
      </c>
      <c r="C71" s="7">
        <v>7778706.2300000004</v>
      </c>
      <c r="D71" s="7">
        <v>0</v>
      </c>
      <c r="E71" s="9">
        <f t="shared" ref="E71:E79" si="4">C71/B71*100</f>
        <v>25.534398251332068</v>
      </c>
      <c r="F71" s="9" t="e">
        <f t="shared" ref="F71:F79" si="5">C71/D71*100</f>
        <v>#DIV/0!</v>
      </c>
    </row>
    <row r="72" spans="1:7" s="10" customFormat="1" ht="25.5">
      <c r="A72" s="23" t="s">
        <v>110</v>
      </c>
      <c r="B72" s="7">
        <v>3868968.55</v>
      </c>
      <c r="C72" s="7">
        <v>3868968.55</v>
      </c>
      <c r="D72" s="7">
        <v>4612521.66</v>
      </c>
      <c r="E72" s="9">
        <f t="shared" si="4"/>
        <v>100</v>
      </c>
      <c r="F72" s="9">
        <f t="shared" si="5"/>
        <v>83.879683071233529</v>
      </c>
    </row>
    <row r="73" spans="1:7" s="10" customFormat="1" ht="25.5">
      <c r="A73" s="23" t="s">
        <v>111</v>
      </c>
      <c r="B73" s="7">
        <v>4252041.0999999996</v>
      </c>
      <c r="C73" s="7">
        <v>3154013</v>
      </c>
      <c r="D73" s="7">
        <v>5113259.7699999996</v>
      </c>
      <c r="E73" s="9">
        <f t="shared" si="4"/>
        <v>74.176446695211865</v>
      </c>
      <c r="F73" s="9">
        <f t="shared" si="5"/>
        <v>61.683019089014522</v>
      </c>
    </row>
    <row r="74" spans="1:7" s="10" customFormat="1" ht="25.5">
      <c r="A74" s="23" t="s">
        <v>112</v>
      </c>
      <c r="B74" s="7">
        <v>1189292.93</v>
      </c>
      <c r="C74" s="7">
        <v>1189292.93</v>
      </c>
      <c r="D74" s="7">
        <v>929899</v>
      </c>
      <c r="E74" s="9">
        <f t="shared" si="4"/>
        <v>100</v>
      </c>
      <c r="F74" s="9">
        <f t="shared" si="5"/>
        <v>127.8948498707924</v>
      </c>
    </row>
    <row r="75" spans="1:7" s="10" customFormat="1" ht="25.5">
      <c r="A75" s="23" t="s">
        <v>113</v>
      </c>
      <c r="B75" s="7">
        <v>171010.1</v>
      </c>
      <c r="C75" s="7">
        <v>0</v>
      </c>
      <c r="D75" s="7">
        <v>217396.33</v>
      </c>
      <c r="E75" s="9">
        <f t="shared" si="4"/>
        <v>0</v>
      </c>
      <c r="F75" s="9">
        <f t="shared" si="5"/>
        <v>0</v>
      </c>
    </row>
    <row r="76" spans="1:7" s="10" customFormat="1">
      <c r="A76" s="23" t="s">
        <v>135</v>
      </c>
      <c r="B76" s="7">
        <v>280455</v>
      </c>
      <c r="C76" s="7">
        <v>0</v>
      </c>
      <c r="D76" s="7"/>
      <c r="E76" s="9">
        <f t="shared" si="4"/>
        <v>0</v>
      </c>
      <c r="F76" s="9" t="e">
        <f t="shared" si="5"/>
        <v>#DIV/0!</v>
      </c>
    </row>
    <row r="77" spans="1:7" s="10" customFormat="1" ht="63.75">
      <c r="A77" s="23" t="s">
        <v>132</v>
      </c>
      <c r="B77" s="7">
        <v>489605.73</v>
      </c>
      <c r="C77" s="7">
        <v>489599.01</v>
      </c>
      <c r="D77" s="7">
        <v>358736.58</v>
      </c>
      <c r="E77" s="9">
        <f t="shared" si="4"/>
        <v>99.998627467043747</v>
      </c>
      <c r="F77" s="9">
        <f t="shared" si="5"/>
        <v>136.47869698707612</v>
      </c>
    </row>
    <row r="78" spans="1:7" s="10" customFormat="1" ht="25.5">
      <c r="A78" s="23" t="s">
        <v>139</v>
      </c>
      <c r="B78" s="7">
        <v>1720202.02</v>
      </c>
      <c r="C78" s="7">
        <v>1720202.02</v>
      </c>
      <c r="D78" s="7">
        <v>2133434.44</v>
      </c>
      <c r="E78" s="9">
        <f t="shared" si="4"/>
        <v>100</v>
      </c>
      <c r="F78" s="9">
        <f t="shared" si="5"/>
        <v>80.630648298712188</v>
      </c>
    </row>
    <row r="79" spans="1:7" s="10" customFormat="1" ht="13.5" customHeight="1">
      <c r="A79" s="41" t="s">
        <v>140</v>
      </c>
      <c r="B79" s="59">
        <v>300000</v>
      </c>
      <c r="C79" s="59">
        <v>300000</v>
      </c>
      <c r="D79" s="7"/>
      <c r="E79" s="9">
        <f t="shared" si="4"/>
        <v>100</v>
      </c>
      <c r="F79" s="9" t="e">
        <f t="shared" si="5"/>
        <v>#DIV/0!</v>
      </c>
    </row>
    <row r="80" spans="1:7" s="10" customFormat="1" ht="25.5">
      <c r="A80" s="42" t="s">
        <v>162</v>
      </c>
      <c r="B80" s="7">
        <v>0</v>
      </c>
      <c r="C80" s="7">
        <v>0</v>
      </c>
      <c r="D80" s="7">
        <v>15260011.73</v>
      </c>
      <c r="E80" s="9" t="e">
        <f t="shared" ref="E80:E81" si="6">C80/B80*100</f>
        <v>#DIV/0!</v>
      </c>
      <c r="F80" s="9">
        <f t="shared" ref="F80:F81" si="7">C80/D80*100</f>
        <v>0</v>
      </c>
    </row>
    <row r="81" spans="1:6" s="10" customFormat="1" ht="39" customHeight="1">
      <c r="A81" s="42" t="s">
        <v>163</v>
      </c>
      <c r="B81" s="7">
        <v>0</v>
      </c>
      <c r="C81" s="7">
        <v>0</v>
      </c>
      <c r="D81" s="7">
        <v>6235947.5099999998</v>
      </c>
      <c r="E81" s="9" t="e">
        <f t="shared" si="6"/>
        <v>#DIV/0!</v>
      </c>
      <c r="F81" s="9">
        <f t="shared" si="7"/>
        <v>0</v>
      </c>
    </row>
    <row r="82" spans="1:6" s="10" customFormat="1">
      <c r="A82" s="15" t="s">
        <v>48</v>
      </c>
      <c r="B82" s="7">
        <f>SUM(B84:B99)</f>
        <v>83627818.540000007</v>
      </c>
      <c r="C82" s="7">
        <f>SUM(C84:C99)</f>
        <v>44406058.82</v>
      </c>
      <c r="D82" s="7">
        <f>SUM(D84:D99)</f>
        <v>57587440.32</v>
      </c>
      <c r="E82" s="9">
        <f t="shared" si="2"/>
        <v>53.099625932201192</v>
      </c>
      <c r="F82" s="9">
        <f t="shared" si="3"/>
        <v>77.11066609879839</v>
      </c>
    </row>
    <row r="83" spans="1:6" s="10" customFormat="1">
      <c r="A83" s="15" t="s">
        <v>22</v>
      </c>
      <c r="B83" s="7"/>
      <c r="C83" s="7"/>
      <c r="D83" s="7"/>
      <c r="E83" s="9" t="e">
        <f t="shared" si="2"/>
        <v>#DIV/0!</v>
      </c>
      <c r="F83" s="9" t="e">
        <f t="shared" si="3"/>
        <v>#DIV/0!</v>
      </c>
    </row>
    <row r="84" spans="1:6" s="10" customFormat="1">
      <c r="A84" s="27" t="s">
        <v>91</v>
      </c>
      <c r="B84" s="63">
        <v>530700</v>
      </c>
      <c r="C84" s="63">
        <v>530700</v>
      </c>
      <c r="D84" s="63">
        <v>57800</v>
      </c>
      <c r="E84" s="9">
        <f t="shared" si="2"/>
        <v>100</v>
      </c>
      <c r="F84" s="9">
        <f t="shared" si="3"/>
        <v>918.16608996539787</v>
      </c>
    </row>
    <row r="85" spans="1:6" s="10" customFormat="1" ht="25.5">
      <c r="A85" s="27" t="s">
        <v>145</v>
      </c>
      <c r="B85" s="63">
        <v>5485713.3399999999</v>
      </c>
      <c r="C85" s="63">
        <v>2589695.27</v>
      </c>
      <c r="D85" s="63">
        <v>0</v>
      </c>
      <c r="E85" s="9">
        <f t="shared" si="2"/>
        <v>47.207994831169941</v>
      </c>
      <c r="F85" s="9" t="e">
        <f t="shared" si="3"/>
        <v>#DIV/0!</v>
      </c>
    </row>
    <row r="86" spans="1:6" s="10" customFormat="1" ht="25.5">
      <c r="A86" s="27" t="s">
        <v>114</v>
      </c>
      <c r="B86" s="63">
        <v>10864900</v>
      </c>
      <c r="C86" s="63">
        <v>9926738.2899999991</v>
      </c>
      <c r="D86" s="63">
        <v>9418165</v>
      </c>
      <c r="E86" s="9">
        <f t="shared" si="2"/>
        <v>91.365206214507253</v>
      </c>
      <c r="F86" s="9">
        <f t="shared" si="3"/>
        <v>105.3999190925196</v>
      </c>
    </row>
    <row r="87" spans="1:6" s="10" customFormat="1">
      <c r="A87" s="27" t="s">
        <v>159</v>
      </c>
      <c r="B87" s="63">
        <v>0</v>
      </c>
      <c r="C87" s="63">
        <v>0</v>
      </c>
      <c r="D87" s="7">
        <v>607500</v>
      </c>
      <c r="E87" s="9" t="e">
        <f t="shared" si="2"/>
        <v>#DIV/0!</v>
      </c>
      <c r="F87" s="9">
        <f t="shared" si="3"/>
        <v>0</v>
      </c>
    </row>
    <row r="88" spans="1:6" s="10" customFormat="1" ht="25.5">
      <c r="A88" s="27" t="s">
        <v>171</v>
      </c>
      <c r="B88" s="63">
        <v>0</v>
      </c>
      <c r="C88" s="63">
        <v>0</v>
      </c>
      <c r="D88" s="7">
        <v>488305</v>
      </c>
      <c r="E88" s="9" t="e">
        <f t="shared" si="2"/>
        <v>#DIV/0!</v>
      </c>
      <c r="F88" s="9">
        <f t="shared" si="3"/>
        <v>0</v>
      </c>
    </row>
    <row r="89" spans="1:6" s="10" customFormat="1" ht="25.5">
      <c r="A89" s="27" t="s">
        <v>92</v>
      </c>
      <c r="B89" s="7">
        <v>190100</v>
      </c>
      <c r="C89" s="7">
        <v>0</v>
      </c>
      <c r="D89" s="63">
        <v>0</v>
      </c>
      <c r="E89" s="9">
        <f t="shared" si="2"/>
        <v>0</v>
      </c>
      <c r="F89" s="9" t="e">
        <f t="shared" si="3"/>
        <v>#DIV/0!</v>
      </c>
    </row>
    <row r="90" spans="1:6" s="10" customFormat="1">
      <c r="A90" s="27" t="s">
        <v>133</v>
      </c>
      <c r="B90" s="7">
        <v>25856100</v>
      </c>
      <c r="C90" s="7">
        <v>1651072.4</v>
      </c>
      <c r="D90" s="63">
        <v>0</v>
      </c>
      <c r="E90" s="9">
        <f t="shared" si="2"/>
        <v>6.3856204145250048</v>
      </c>
      <c r="F90" s="9" t="e">
        <f t="shared" si="3"/>
        <v>#DIV/0!</v>
      </c>
    </row>
    <row r="91" spans="1:6" s="10" customFormat="1" ht="25.5">
      <c r="A91" s="27" t="s">
        <v>115</v>
      </c>
      <c r="B91" s="7">
        <v>2612200</v>
      </c>
      <c r="C91" s="7">
        <v>2147301.29</v>
      </c>
      <c r="D91" s="7">
        <v>1957499</v>
      </c>
      <c r="E91" s="9">
        <f t="shared" si="2"/>
        <v>82.202790368271963</v>
      </c>
      <c r="F91" s="9">
        <f t="shared" si="3"/>
        <v>109.69616280774601</v>
      </c>
    </row>
    <row r="92" spans="1:6" s="10" customFormat="1" ht="25.5">
      <c r="A92" s="27" t="s">
        <v>73</v>
      </c>
      <c r="B92" s="63">
        <v>7451987</v>
      </c>
      <c r="C92" s="63">
        <v>4960655</v>
      </c>
      <c r="D92" s="63">
        <v>9769246.9000000004</v>
      </c>
      <c r="E92" s="9">
        <f t="shared" si="2"/>
        <v>66.568218650945042</v>
      </c>
      <c r="F92" s="9">
        <f t="shared" si="3"/>
        <v>50.778274423589394</v>
      </c>
    </row>
    <row r="93" spans="1:6" s="10" customFormat="1" ht="18.75" customHeight="1">
      <c r="A93" s="28" t="s">
        <v>84</v>
      </c>
      <c r="B93" s="63">
        <v>19740400</v>
      </c>
      <c r="C93" s="63">
        <v>19740400</v>
      </c>
      <c r="D93" s="63">
        <v>19521400</v>
      </c>
      <c r="E93" s="9">
        <f t="shared" ref="E93:E133" si="8">C93/B93*100</f>
        <v>100</v>
      </c>
      <c r="F93" s="9">
        <f t="shared" si="3"/>
        <v>101.12184576925836</v>
      </c>
    </row>
    <row r="94" spans="1:6" s="10" customFormat="1" ht="38.25">
      <c r="A94" s="29" t="s">
        <v>93</v>
      </c>
      <c r="B94" s="63">
        <v>1689800</v>
      </c>
      <c r="C94" s="63">
        <v>999224.73</v>
      </c>
      <c r="D94" s="63">
        <v>582755.78</v>
      </c>
      <c r="E94" s="9">
        <f t="shared" si="8"/>
        <v>59.132721623860803</v>
      </c>
      <c r="F94" s="9">
        <f t="shared" si="3"/>
        <v>171.4654344569521</v>
      </c>
    </row>
    <row r="95" spans="1:6" s="10" customFormat="1" ht="51">
      <c r="A95" s="29" t="s">
        <v>160</v>
      </c>
      <c r="B95" s="63">
        <v>0</v>
      </c>
      <c r="C95" s="63">
        <v>0</v>
      </c>
      <c r="D95" s="63">
        <v>5413500</v>
      </c>
      <c r="E95" s="9" t="e">
        <f t="shared" si="8"/>
        <v>#DIV/0!</v>
      </c>
      <c r="F95" s="9">
        <f t="shared" si="3"/>
        <v>0</v>
      </c>
    </row>
    <row r="96" spans="1:6" s="10" customFormat="1" ht="25.5">
      <c r="A96" s="29" t="s">
        <v>146</v>
      </c>
      <c r="B96" s="63">
        <v>9205918.1999999993</v>
      </c>
      <c r="C96" s="63">
        <v>1860271.84</v>
      </c>
      <c r="D96" s="63">
        <v>0</v>
      </c>
      <c r="E96" s="9">
        <f t="shared" si="8"/>
        <v>20.207347052030077</v>
      </c>
      <c r="F96" s="9" t="e">
        <f t="shared" si="3"/>
        <v>#DIV/0!</v>
      </c>
    </row>
    <row r="97" spans="1:6" s="10" customFormat="1" ht="51">
      <c r="A97" s="29" t="s">
        <v>150</v>
      </c>
      <c r="B97" s="63">
        <v>0</v>
      </c>
      <c r="C97" s="63">
        <v>0</v>
      </c>
      <c r="D97" s="63">
        <v>1460000</v>
      </c>
      <c r="E97" s="9" t="e">
        <f t="shared" si="8"/>
        <v>#DIV/0!</v>
      </c>
      <c r="F97" s="9">
        <f t="shared" si="3"/>
        <v>0</v>
      </c>
    </row>
    <row r="98" spans="1:6" s="10" customFormat="1" ht="38.25">
      <c r="A98" s="29" t="s">
        <v>164</v>
      </c>
      <c r="B98" s="63">
        <v>0</v>
      </c>
      <c r="C98" s="63">
        <v>0</v>
      </c>
      <c r="D98" s="63">
        <v>7471035.3099999996</v>
      </c>
      <c r="E98" s="9" t="e">
        <f t="shared" si="8"/>
        <v>#DIV/0!</v>
      </c>
      <c r="F98" s="9">
        <f t="shared" si="3"/>
        <v>0</v>
      </c>
    </row>
    <row r="99" spans="1:6" s="10" customFormat="1" ht="30" customHeight="1">
      <c r="A99" s="29" t="s">
        <v>165</v>
      </c>
      <c r="B99" s="63">
        <v>0</v>
      </c>
      <c r="C99" s="63">
        <v>0</v>
      </c>
      <c r="D99" s="63">
        <v>840233.33</v>
      </c>
      <c r="E99" s="9" t="e">
        <f t="shared" si="8"/>
        <v>#DIV/0!</v>
      </c>
      <c r="F99" s="9">
        <f t="shared" si="3"/>
        <v>0</v>
      </c>
    </row>
    <row r="100" spans="1:6" s="10" customFormat="1">
      <c r="A100" s="14" t="s">
        <v>19</v>
      </c>
      <c r="B100" s="17">
        <f>B101+B102+B103+B104+B105+B106</f>
        <v>398813225.49000001</v>
      </c>
      <c r="C100" s="17">
        <f>C101+C102+C103+C104+C105+C106</f>
        <v>275442740.69999999</v>
      </c>
      <c r="D100" s="17">
        <f>D101+D102+D103+D104+D105+D106</f>
        <v>218843930.02000001</v>
      </c>
      <c r="E100" s="17">
        <f>E101+E102+E103+E104+E105+E106</f>
        <v>448.26061236666379</v>
      </c>
      <c r="F100" s="17" t="e">
        <f>F101+F102+F103+F104+F105+F106</f>
        <v>#DIV/0!</v>
      </c>
    </row>
    <row r="101" spans="1:6" s="10" customFormat="1" ht="25.5">
      <c r="A101" s="15" t="s">
        <v>116</v>
      </c>
      <c r="B101" s="7">
        <v>1260100</v>
      </c>
      <c r="C101" s="7">
        <v>964085</v>
      </c>
      <c r="D101" s="7">
        <v>1009630</v>
      </c>
      <c r="E101" s="9">
        <f t="shared" si="8"/>
        <v>76.508610427743832</v>
      </c>
      <c r="F101" s="9">
        <f t="shared" si="3"/>
        <v>95.48894149341838</v>
      </c>
    </row>
    <row r="102" spans="1:6" s="10" customFormat="1" ht="38.25">
      <c r="A102" s="15" t="s">
        <v>119</v>
      </c>
      <c r="B102" s="7">
        <v>337500</v>
      </c>
      <c r="C102" s="7">
        <v>138510.35</v>
      </c>
      <c r="D102" s="7">
        <v>0</v>
      </c>
      <c r="E102" s="9">
        <f>C102/B102*100</f>
        <v>41.040103703703707</v>
      </c>
      <c r="F102" s="9" t="e">
        <f>C102/D102*100</f>
        <v>#DIV/0!</v>
      </c>
    </row>
    <row r="103" spans="1:6" s="10" customFormat="1" ht="38.25">
      <c r="A103" s="15" t="s">
        <v>120</v>
      </c>
      <c r="B103" s="7">
        <v>11915508</v>
      </c>
      <c r="C103" s="7">
        <v>11915508</v>
      </c>
      <c r="D103" s="7">
        <v>1434939</v>
      </c>
      <c r="E103" s="9">
        <f>C103/B103*100</f>
        <v>100</v>
      </c>
      <c r="F103" s="9">
        <f>C103/D103*100</f>
        <v>830.38428811259575</v>
      </c>
    </row>
    <row r="104" spans="1:6" s="10" customFormat="1" ht="25.5">
      <c r="A104" s="15" t="s">
        <v>117</v>
      </c>
      <c r="B104" s="7">
        <v>1779600</v>
      </c>
      <c r="C104" s="7">
        <v>1113625.54</v>
      </c>
      <c r="D104" s="7">
        <v>701682.41</v>
      </c>
      <c r="E104" s="9">
        <f>C104/B104*100</f>
        <v>62.577294897729828</v>
      </c>
      <c r="F104" s="9">
        <f>C104/D104*100</f>
        <v>158.70791744658385</v>
      </c>
    </row>
    <row r="105" spans="1:6" s="10" customFormat="1" ht="38.25">
      <c r="A105" s="15" t="s">
        <v>118</v>
      </c>
      <c r="B105" s="7">
        <v>2600</v>
      </c>
      <c r="C105" s="7">
        <v>2600</v>
      </c>
      <c r="D105" s="7">
        <v>1300</v>
      </c>
      <c r="E105" s="9">
        <f t="shared" si="8"/>
        <v>100</v>
      </c>
      <c r="F105" s="9">
        <f t="shared" si="3"/>
        <v>200</v>
      </c>
    </row>
    <row r="106" spans="1:6" s="10" customFormat="1" ht="25.5">
      <c r="A106" s="15" t="s">
        <v>129</v>
      </c>
      <c r="B106" s="64">
        <f>SUM(B108:B121)</f>
        <v>383517917.49000001</v>
      </c>
      <c r="C106" s="64">
        <f>SUM(C108:C121)</f>
        <v>261308411.81</v>
      </c>
      <c r="D106" s="64">
        <v>215696378.61000001</v>
      </c>
      <c r="E106" s="9">
        <f t="shared" si="8"/>
        <v>68.134603337486439</v>
      </c>
      <c r="F106" s="9">
        <f t="shared" si="3"/>
        <v>121.14640658036775</v>
      </c>
    </row>
    <row r="107" spans="1:6" s="10" customFormat="1">
      <c r="A107" s="15" t="s">
        <v>22</v>
      </c>
      <c r="B107" s="7"/>
      <c r="C107" s="7"/>
      <c r="D107" s="7"/>
      <c r="E107" s="9" t="e">
        <f t="shared" si="8"/>
        <v>#DIV/0!</v>
      </c>
      <c r="F107" s="9" t="e">
        <f t="shared" si="3"/>
        <v>#DIV/0!</v>
      </c>
    </row>
    <row r="108" spans="1:6" s="10" customFormat="1" ht="25.5">
      <c r="A108" s="29" t="s">
        <v>136</v>
      </c>
      <c r="B108" s="63">
        <v>1600</v>
      </c>
      <c r="C108" s="63">
        <v>1199.98</v>
      </c>
      <c r="D108" s="63">
        <v>750</v>
      </c>
      <c r="E108" s="9">
        <f t="shared" si="8"/>
        <v>74.998750000000001</v>
      </c>
      <c r="F108" s="9">
        <f t="shared" ref="F108:F137" si="9">C108/D108*100</f>
        <v>159.99733333333333</v>
      </c>
    </row>
    <row r="109" spans="1:6" s="10" customFormat="1" ht="25.5">
      <c r="A109" s="27" t="s">
        <v>81</v>
      </c>
      <c r="B109" s="63">
        <v>900</v>
      </c>
      <c r="C109" s="63">
        <v>623.5</v>
      </c>
      <c r="D109" s="63">
        <v>900</v>
      </c>
      <c r="E109" s="9">
        <f t="shared" si="8"/>
        <v>69.277777777777786</v>
      </c>
      <c r="F109" s="9">
        <f t="shared" si="9"/>
        <v>69.277777777777786</v>
      </c>
    </row>
    <row r="110" spans="1:6" s="10" customFormat="1" ht="38.25">
      <c r="A110" s="27" t="s">
        <v>121</v>
      </c>
      <c r="B110" s="63">
        <v>15663917.49</v>
      </c>
      <c r="C110" s="63">
        <v>15663917.49</v>
      </c>
      <c r="D110" s="63">
        <v>2278509.2000000002</v>
      </c>
      <c r="E110" s="9">
        <f t="shared" si="8"/>
        <v>100</v>
      </c>
      <c r="F110" s="9">
        <f t="shared" si="9"/>
        <v>687.46342959686092</v>
      </c>
    </row>
    <row r="111" spans="1:6" s="10" customFormat="1" ht="25.5">
      <c r="A111" s="27" t="s">
        <v>137</v>
      </c>
      <c r="B111" s="63">
        <v>85200</v>
      </c>
      <c r="C111" s="63">
        <v>63900</v>
      </c>
      <c r="D111" s="63">
        <v>49025.11</v>
      </c>
      <c r="E111" s="9">
        <f t="shared" si="8"/>
        <v>75</v>
      </c>
      <c r="F111" s="9">
        <f t="shared" si="9"/>
        <v>130.34136996326984</v>
      </c>
    </row>
    <row r="112" spans="1:6" s="10" customFormat="1" ht="25.5">
      <c r="A112" s="27" t="s">
        <v>67</v>
      </c>
      <c r="B112" s="63">
        <v>952300</v>
      </c>
      <c r="C112" s="63">
        <v>651584.01</v>
      </c>
      <c r="D112" s="63">
        <v>513624.59</v>
      </c>
      <c r="E112" s="9">
        <f t="shared" si="8"/>
        <v>68.422136931639187</v>
      </c>
      <c r="F112" s="9">
        <f t="shared" si="9"/>
        <v>126.85997179379594</v>
      </c>
    </row>
    <row r="113" spans="1:6" s="10" customFormat="1">
      <c r="A113" s="27" t="s">
        <v>68</v>
      </c>
      <c r="B113" s="63">
        <v>1370600</v>
      </c>
      <c r="C113" s="63">
        <v>804722.55</v>
      </c>
      <c r="D113" s="63">
        <v>740342.89</v>
      </c>
      <c r="E113" s="9">
        <f t="shared" si="8"/>
        <v>58.713158470742741</v>
      </c>
      <c r="F113" s="9">
        <f t="shared" si="9"/>
        <v>108.69592466809534</v>
      </c>
    </row>
    <row r="114" spans="1:6" s="10" customFormat="1" ht="38.25">
      <c r="A114" s="27" t="s">
        <v>69</v>
      </c>
      <c r="B114" s="63">
        <v>63547100</v>
      </c>
      <c r="C114" s="63">
        <v>47711185</v>
      </c>
      <c r="D114" s="63">
        <v>40693000</v>
      </c>
      <c r="E114" s="9">
        <f t="shared" si="8"/>
        <v>75.080035123554026</v>
      </c>
      <c r="F114" s="9">
        <f t="shared" si="9"/>
        <v>117.24666404541321</v>
      </c>
    </row>
    <row r="115" spans="1:6" s="10" customFormat="1" ht="38.25">
      <c r="A115" s="27" t="s">
        <v>72</v>
      </c>
      <c r="B115" s="63">
        <v>292381500</v>
      </c>
      <c r="C115" s="63">
        <v>190393906.86000001</v>
      </c>
      <c r="D115" s="63">
        <v>165958506</v>
      </c>
      <c r="E115" s="9">
        <f t="shared" si="8"/>
        <v>65.118315235403074</v>
      </c>
      <c r="F115" s="9">
        <f t="shared" si="9"/>
        <v>114.72380141816896</v>
      </c>
    </row>
    <row r="116" spans="1:6" s="10" customFormat="1" ht="25.5">
      <c r="A116" s="27" t="s">
        <v>75</v>
      </c>
      <c r="B116" s="63">
        <v>600000</v>
      </c>
      <c r="C116" s="63">
        <v>0</v>
      </c>
      <c r="D116" s="63">
        <v>0</v>
      </c>
      <c r="E116" s="9">
        <f t="shared" si="8"/>
        <v>0</v>
      </c>
      <c r="F116" s="9" t="e">
        <f t="shared" si="9"/>
        <v>#DIV/0!</v>
      </c>
    </row>
    <row r="117" spans="1:6" s="10" customFormat="1" ht="38.25">
      <c r="A117" s="27" t="s">
        <v>85</v>
      </c>
      <c r="B117" s="63">
        <v>250100</v>
      </c>
      <c r="C117" s="63">
        <v>213777.6</v>
      </c>
      <c r="D117" s="63">
        <v>285852</v>
      </c>
      <c r="E117" s="9">
        <f t="shared" si="8"/>
        <v>85.476849260295879</v>
      </c>
      <c r="F117" s="9">
        <f t="shared" si="9"/>
        <v>74.786113093488936</v>
      </c>
    </row>
    <row r="118" spans="1:6" s="26" customFormat="1" ht="76.5">
      <c r="A118" s="30" t="s">
        <v>122</v>
      </c>
      <c r="B118" s="63">
        <v>812600</v>
      </c>
      <c r="C118" s="63">
        <v>284046.32</v>
      </c>
      <c r="D118" s="63">
        <v>115197</v>
      </c>
      <c r="E118" s="25">
        <f>C118/B118*100</f>
        <v>34.955244892936257</v>
      </c>
      <c r="F118" s="25">
        <f>C118/D118*100</f>
        <v>246.57440731963507</v>
      </c>
    </row>
    <row r="119" spans="1:6" s="26" customFormat="1" ht="38.25">
      <c r="A119" s="31" t="s">
        <v>127</v>
      </c>
      <c r="B119" s="63">
        <v>218000</v>
      </c>
      <c r="C119" s="63">
        <v>0</v>
      </c>
      <c r="D119" s="63">
        <v>0</v>
      </c>
      <c r="E119" s="25">
        <f>C119/B119*100</f>
        <v>0</v>
      </c>
      <c r="F119" s="25" t="e">
        <f>C119/D119*100</f>
        <v>#DIV/0!</v>
      </c>
    </row>
    <row r="120" spans="1:6" s="26" customFormat="1" ht="25.5">
      <c r="A120" s="27" t="s">
        <v>70</v>
      </c>
      <c r="B120" s="63">
        <v>1024500</v>
      </c>
      <c r="C120" s="63">
        <v>784750.5</v>
      </c>
      <c r="D120" s="63">
        <v>731545.5</v>
      </c>
      <c r="E120" s="25">
        <f t="shared" si="8"/>
        <v>76.598389458272337</v>
      </c>
      <c r="F120" s="25">
        <f t="shared" si="9"/>
        <v>107.27295841475342</v>
      </c>
    </row>
    <row r="121" spans="1:6" s="10" customFormat="1" ht="38.25">
      <c r="A121" s="27" t="s">
        <v>71</v>
      </c>
      <c r="B121" s="63">
        <v>6609600</v>
      </c>
      <c r="C121" s="63">
        <v>4734798</v>
      </c>
      <c r="D121" s="63">
        <v>4250116.5</v>
      </c>
      <c r="E121" s="9">
        <f t="shared" si="8"/>
        <v>71.635167029774877</v>
      </c>
      <c r="F121" s="9">
        <f t="shared" si="9"/>
        <v>111.40395798562228</v>
      </c>
    </row>
    <row r="122" spans="1:6" s="10" customFormat="1" ht="38.25">
      <c r="A122" s="15" t="s">
        <v>161</v>
      </c>
      <c r="B122" s="7">
        <v>337500</v>
      </c>
      <c r="C122" s="7">
        <v>138510.35</v>
      </c>
      <c r="D122" s="7">
        <v>79009.820000000007</v>
      </c>
      <c r="E122" s="9">
        <f t="shared" si="8"/>
        <v>41.040103703703707</v>
      </c>
      <c r="F122" s="9">
        <f t="shared" si="9"/>
        <v>175.30776554104287</v>
      </c>
    </row>
    <row r="123" spans="1:6" s="10" customFormat="1">
      <c r="A123" s="14" t="s">
        <v>20</v>
      </c>
      <c r="B123" s="17">
        <f>B128+B127+B126+B125</f>
        <v>45814743.060000002</v>
      </c>
      <c r="C123" s="17">
        <f>C128+C127+C126+C125</f>
        <v>34787674.810000002</v>
      </c>
      <c r="D123" s="17">
        <f>D128+D127+D126+D124</f>
        <v>26297072.079999998</v>
      </c>
      <c r="E123" s="17">
        <f>E128+E127+E126</f>
        <v>238.14899214343276</v>
      </c>
      <c r="F123" s="17">
        <f>F128+F127+F126</f>
        <v>609.59993718174087</v>
      </c>
    </row>
    <row r="124" spans="1:6" s="10" customFormat="1" ht="25.5">
      <c r="A124" s="15" t="s">
        <v>141</v>
      </c>
      <c r="B124" s="7">
        <v>0</v>
      </c>
      <c r="C124" s="7">
        <v>0</v>
      </c>
      <c r="D124" s="7">
        <v>8533500</v>
      </c>
      <c r="E124" s="9" t="e">
        <f t="shared" ref="E124:E125" si="10">C124/B124*100</f>
        <v>#DIV/0!</v>
      </c>
      <c r="F124" s="9">
        <f t="shared" ref="F124:F125" si="11">C124/D124*100</f>
        <v>0</v>
      </c>
    </row>
    <row r="125" spans="1:6" s="10" customFormat="1" ht="76.5">
      <c r="A125" s="15" t="s">
        <v>173</v>
      </c>
      <c r="B125" s="7">
        <v>416640</v>
      </c>
      <c r="C125" s="7">
        <v>104160</v>
      </c>
      <c r="D125" s="7">
        <v>0</v>
      </c>
      <c r="E125" s="9">
        <f t="shared" si="10"/>
        <v>25</v>
      </c>
      <c r="F125" s="9" t="e">
        <f t="shared" si="11"/>
        <v>#DIV/0!</v>
      </c>
    </row>
    <row r="126" spans="1:6" s="10" customFormat="1" ht="63.75">
      <c r="A126" s="15" t="s">
        <v>123</v>
      </c>
      <c r="B126" s="7">
        <v>28412600</v>
      </c>
      <c r="C126" s="7">
        <v>18683660</v>
      </c>
      <c r="D126" s="7">
        <v>11916570</v>
      </c>
      <c r="E126" s="9">
        <f t="shared" si="8"/>
        <v>65.758360727282962</v>
      </c>
      <c r="F126" s="9">
        <f t="shared" si="9"/>
        <v>156.78722988242421</v>
      </c>
    </row>
    <row r="127" spans="1:6" s="10" customFormat="1" ht="38.25">
      <c r="A127" s="15" t="s">
        <v>126</v>
      </c>
      <c r="B127" s="7">
        <v>2422593</v>
      </c>
      <c r="C127" s="7">
        <v>1816944.75</v>
      </c>
      <c r="D127" s="7">
        <v>1843231.51</v>
      </c>
      <c r="E127" s="9">
        <f t="shared" si="8"/>
        <v>75</v>
      </c>
      <c r="F127" s="9">
        <f t="shared" si="9"/>
        <v>98.57387637649488</v>
      </c>
    </row>
    <row r="128" spans="1:6" s="10" customFormat="1">
      <c r="A128" s="15" t="s">
        <v>124</v>
      </c>
      <c r="B128" s="7">
        <v>14562910.060000001</v>
      </c>
      <c r="C128" s="7">
        <v>14182910.060000001</v>
      </c>
      <c r="D128" s="7">
        <v>4003770.57</v>
      </c>
      <c r="E128" s="9">
        <f t="shared" si="8"/>
        <v>97.390631416149802</v>
      </c>
      <c r="F128" s="9">
        <f t="shared" si="9"/>
        <v>354.23883092282182</v>
      </c>
    </row>
    <row r="129" spans="1:7" s="10" customFormat="1">
      <c r="A129" s="14" t="s">
        <v>82</v>
      </c>
      <c r="B129" s="17">
        <f>B130</f>
        <v>600000</v>
      </c>
      <c r="C129" s="17">
        <f>C130</f>
        <v>221370</v>
      </c>
      <c r="D129" s="17">
        <f>D130</f>
        <v>1046796.54</v>
      </c>
      <c r="E129" s="9">
        <f t="shared" si="8"/>
        <v>36.895000000000003</v>
      </c>
      <c r="F129" s="9">
        <f t="shared" si="9"/>
        <v>21.147375974322575</v>
      </c>
    </row>
    <row r="130" spans="1:7" s="10" customFormat="1">
      <c r="A130" s="15" t="s">
        <v>125</v>
      </c>
      <c r="B130" s="7">
        <v>600000</v>
      </c>
      <c r="C130" s="7">
        <v>221370</v>
      </c>
      <c r="D130" s="7">
        <v>1046796.54</v>
      </c>
      <c r="E130" s="9">
        <f t="shared" si="8"/>
        <v>36.895000000000003</v>
      </c>
      <c r="F130" s="9">
        <f t="shared" si="9"/>
        <v>21.147375974322575</v>
      </c>
    </row>
    <row r="131" spans="1:7" s="10" customFormat="1" ht="25.5">
      <c r="A131" s="14" t="s">
        <v>86</v>
      </c>
      <c r="B131" s="8">
        <f>B133+B132</f>
        <v>1006477.65</v>
      </c>
      <c r="C131" s="8">
        <f>C133+C132</f>
        <v>1006477.65</v>
      </c>
      <c r="D131" s="8">
        <f>D133+D132</f>
        <v>0</v>
      </c>
      <c r="E131" s="9">
        <f t="shared" si="8"/>
        <v>100</v>
      </c>
      <c r="F131" s="9" t="e">
        <f t="shared" si="9"/>
        <v>#DIV/0!</v>
      </c>
    </row>
    <row r="132" spans="1:7" s="10" customFormat="1">
      <c r="A132" s="15" t="s">
        <v>155</v>
      </c>
      <c r="B132" s="13">
        <v>1006477.65</v>
      </c>
      <c r="C132" s="7">
        <v>1006477.65</v>
      </c>
      <c r="D132" s="7">
        <v>0</v>
      </c>
      <c r="E132" s="9">
        <f t="shared" si="8"/>
        <v>100</v>
      </c>
      <c r="F132" s="9" t="e">
        <f t="shared" si="9"/>
        <v>#DIV/0!</v>
      </c>
    </row>
    <row r="133" spans="1:7" s="10" customFormat="1">
      <c r="A133" s="15" t="s">
        <v>88</v>
      </c>
      <c r="B133" s="7"/>
      <c r="C133" s="7"/>
      <c r="D133" s="7"/>
      <c r="E133" s="9" t="e">
        <f t="shared" si="8"/>
        <v>#DIV/0!</v>
      </c>
      <c r="F133" s="9" t="e">
        <f t="shared" si="9"/>
        <v>#DIV/0!</v>
      </c>
    </row>
    <row r="134" spans="1:7" s="10" customFormat="1" ht="25.5">
      <c r="A134" s="14" t="s">
        <v>87</v>
      </c>
      <c r="B134" s="17">
        <f>B137+B136+B135</f>
        <v>-7868172.2200000007</v>
      </c>
      <c r="C134" s="17">
        <f>C137+C136+C135</f>
        <v>-7868172.2200000007</v>
      </c>
      <c r="D134" s="17">
        <f>SUM(D137)</f>
        <v>-2515077</v>
      </c>
      <c r="E134" s="9">
        <f>C134/B134*100</f>
        <v>100</v>
      </c>
      <c r="F134" s="9">
        <f t="shared" si="9"/>
        <v>312.84021204917389</v>
      </c>
    </row>
    <row r="135" spans="1:7" s="10" customFormat="1" ht="38.25">
      <c r="A135" s="15" t="s">
        <v>142</v>
      </c>
      <c r="B135" s="7">
        <v>-715095.11</v>
      </c>
      <c r="C135" s="7">
        <v>-715095.11</v>
      </c>
      <c r="D135" s="17">
        <v>0</v>
      </c>
      <c r="E135" s="9">
        <f>C135/B135*100</f>
        <v>100</v>
      </c>
      <c r="F135" s="9" t="e">
        <f t="shared" si="9"/>
        <v>#DIV/0!</v>
      </c>
    </row>
    <row r="136" spans="1:7" s="10" customFormat="1" ht="63.75">
      <c r="A136" s="15" t="s">
        <v>143</v>
      </c>
      <c r="B136" s="7">
        <v>-128522.88</v>
      </c>
      <c r="C136" s="7">
        <v>-128522.88</v>
      </c>
      <c r="D136" s="17">
        <v>0</v>
      </c>
      <c r="E136" s="9">
        <f>C136/B136*100</f>
        <v>100</v>
      </c>
      <c r="F136" s="9" t="e">
        <f t="shared" si="9"/>
        <v>#DIV/0!</v>
      </c>
    </row>
    <row r="137" spans="1:7" s="10" customFormat="1" ht="25.5">
      <c r="A137" s="15" t="s">
        <v>144</v>
      </c>
      <c r="B137" s="13">
        <v>-7024554.2300000004</v>
      </c>
      <c r="C137" s="13">
        <v>-7024554.2300000004</v>
      </c>
      <c r="D137" s="13">
        <v>-2515077</v>
      </c>
      <c r="E137" s="9">
        <f>C137/B137*100</f>
        <v>100</v>
      </c>
      <c r="F137" s="9">
        <f t="shared" si="9"/>
        <v>279.29778014748655</v>
      </c>
    </row>
    <row r="138" spans="1:7" s="1" customFormat="1">
      <c r="A138" s="37" t="s">
        <v>65</v>
      </c>
      <c r="B138" s="76">
        <f>B55+B56</f>
        <v>907778874.50999987</v>
      </c>
      <c r="C138" s="76">
        <f>C55+C56</f>
        <v>635080272.86000001</v>
      </c>
      <c r="D138" s="78">
        <f>D55+D56</f>
        <v>543749851.09000003</v>
      </c>
      <c r="E138" s="38">
        <f>C138/B138*100</f>
        <v>69.95979865722289</v>
      </c>
      <c r="F138" s="38">
        <f>C138/D138*100</f>
        <v>116.79640400579774</v>
      </c>
      <c r="G138" s="2"/>
    </row>
    <row r="139" spans="1:7" s="10" customFormat="1">
      <c r="A139" s="15" t="s">
        <v>23</v>
      </c>
      <c r="B139" s="13"/>
      <c r="C139" s="13"/>
      <c r="D139" s="13"/>
      <c r="E139" s="9"/>
      <c r="F139" s="9"/>
    </row>
    <row r="140" spans="1:7" s="10" customFormat="1">
      <c r="A140" s="14" t="s">
        <v>24</v>
      </c>
      <c r="B140" s="65">
        <v>94363541.969999999</v>
      </c>
      <c r="C140" s="65">
        <v>67250436.689999998</v>
      </c>
      <c r="D140" s="66">
        <f>D141+D142+D143</f>
        <v>57177848.420000002</v>
      </c>
      <c r="E140" s="9">
        <f t="shared" ref="E140:E170" si="12">C140/B140*100</f>
        <v>71.26739340854779</v>
      </c>
      <c r="F140" s="9">
        <f t="shared" ref="F140:F168" si="13">C140/D140*100</f>
        <v>117.61624221326375</v>
      </c>
    </row>
    <row r="141" spans="1:7" s="10" customFormat="1">
      <c r="A141" s="15" t="s">
        <v>25</v>
      </c>
      <c r="B141" s="67">
        <v>75659618.459999993</v>
      </c>
      <c r="C141" s="68">
        <v>53724536.420000002</v>
      </c>
      <c r="D141" s="68">
        <v>48459520.420000002</v>
      </c>
      <c r="E141" s="9">
        <f t="shared" si="12"/>
        <v>71.008204262096939</v>
      </c>
      <c r="F141" s="9">
        <f t="shared" si="13"/>
        <v>110.86477116233912</v>
      </c>
    </row>
    <row r="142" spans="1:7" s="10" customFormat="1">
      <c r="A142" s="15" t="s">
        <v>26</v>
      </c>
      <c r="B142" s="69">
        <v>3040042</v>
      </c>
      <c r="C142" s="68">
        <v>1844057.56</v>
      </c>
      <c r="D142" s="68">
        <v>1038605.41</v>
      </c>
      <c r="E142" s="9">
        <f t="shared" si="12"/>
        <v>60.658950106610376</v>
      </c>
      <c r="F142" s="9">
        <f t="shared" si="13"/>
        <v>177.55131469996869</v>
      </c>
    </row>
    <row r="143" spans="1:7" s="10" customFormat="1">
      <c r="A143" s="15" t="s">
        <v>27</v>
      </c>
      <c r="B143" s="69">
        <f>B140-B141-B142</f>
        <v>15663881.510000005</v>
      </c>
      <c r="C143" s="13">
        <f>C140-C141-C142</f>
        <v>11681842.709999995</v>
      </c>
      <c r="D143" s="13">
        <v>7679722.5899999999</v>
      </c>
      <c r="E143" s="9">
        <f t="shared" si="12"/>
        <v>74.578211681071323</v>
      </c>
      <c r="F143" s="9">
        <f t="shared" si="13"/>
        <v>152.11282143460855</v>
      </c>
    </row>
    <row r="144" spans="1:7" s="10" customFormat="1">
      <c r="A144" s="14" t="s">
        <v>28</v>
      </c>
      <c r="B144" s="70">
        <v>1779600</v>
      </c>
      <c r="C144" s="70">
        <v>1113625.54</v>
      </c>
      <c r="D144" s="70">
        <v>701682.41</v>
      </c>
      <c r="E144" s="9">
        <f t="shared" si="12"/>
        <v>62.577294897729828</v>
      </c>
      <c r="F144" s="9">
        <f t="shared" si="13"/>
        <v>158.70791744658385</v>
      </c>
    </row>
    <row r="145" spans="1:6" s="10" customFormat="1">
      <c r="A145" s="14" t="s">
        <v>29</v>
      </c>
      <c r="B145" s="70">
        <v>8158546</v>
      </c>
      <c r="C145" s="70">
        <v>4159049.79</v>
      </c>
      <c r="D145" s="70">
        <v>4696184.25</v>
      </c>
      <c r="E145" s="9">
        <f t="shared" si="12"/>
        <v>50.977830976254836</v>
      </c>
      <c r="F145" s="9">
        <f t="shared" si="13"/>
        <v>88.562321420842892</v>
      </c>
    </row>
    <row r="146" spans="1:6" s="10" customFormat="1">
      <c r="A146" s="14" t="s">
        <v>30</v>
      </c>
      <c r="B146" s="71">
        <f>SUM(B147:B151)</f>
        <v>130118384.96000001</v>
      </c>
      <c r="C146" s="71">
        <f>SUM(C147:C151)</f>
        <v>104197394.56999999</v>
      </c>
      <c r="D146" s="71">
        <f>SUM(D147:D151)</f>
        <v>47996559.68</v>
      </c>
      <c r="E146" s="9">
        <f t="shared" si="12"/>
        <v>80.07891782704769</v>
      </c>
      <c r="F146" s="9">
        <f t="shared" si="13"/>
        <v>217.09346516645999</v>
      </c>
    </row>
    <row r="147" spans="1:6" s="10" customFormat="1">
      <c r="A147" s="15" t="s">
        <v>83</v>
      </c>
      <c r="B147" s="13">
        <v>499962.79</v>
      </c>
      <c r="C147" s="13">
        <v>351311.98</v>
      </c>
      <c r="D147" s="13">
        <v>349174.61</v>
      </c>
      <c r="E147" s="9">
        <f t="shared" si="12"/>
        <v>70.26762531667606</v>
      </c>
      <c r="F147" s="9">
        <f t="shared" si="13"/>
        <v>100.61212068082499</v>
      </c>
    </row>
    <row r="148" spans="1:6" s="10" customFormat="1">
      <c r="A148" s="15" t="s">
        <v>31</v>
      </c>
      <c r="B148" s="13">
        <v>773453.3</v>
      </c>
      <c r="C148" s="13">
        <v>213777.6</v>
      </c>
      <c r="D148" s="13">
        <v>503411.96</v>
      </c>
      <c r="E148" s="9">
        <f t="shared" si="12"/>
        <v>27.63936749639571</v>
      </c>
      <c r="F148" s="9">
        <f t="shared" si="13"/>
        <v>42.4657372065614</v>
      </c>
    </row>
    <row r="149" spans="1:6" s="10" customFormat="1">
      <c r="A149" s="15" t="s">
        <v>32</v>
      </c>
      <c r="B149" s="13">
        <v>123060162.44</v>
      </c>
      <c r="C149" s="13">
        <v>102270902.98999999</v>
      </c>
      <c r="D149" s="13">
        <v>44188288.170000002</v>
      </c>
      <c r="E149" s="9">
        <f t="shared" si="12"/>
        <v>83.106426127028598</v>
      </c>
      <c r="F149" s="9">
        <f t="shared" si="13"/>
        <v>231.44345985195466</v>
      </c>
    </row>
    <row r="150" spans="1:6" s="10" customFormat="1">
      <c r="A150" s="15" t="s">
        <v>53</v>
      </c>
      <c r="B150" s="32">
        <v>3946198.43</v>
      </c>
      <c r="C150" s="32">
        <v>0</v>
      </c>
      <c r="D150" s="32">
        <v>96000</v>
      </c>
      <c r="E150" s="9">
        <f t="shared" si="12"/>
        <v>0</v>
      </c>
      <c r="F150" s="9">
        <f t="shared" si="13"/>
        <v>0</v>
      </c>
    </row>
    <row r="151" spans="1:6" s="10" customFormat="1">
      <c r="A151" s="15" t="s">
        <v>33</v>
      </c>
      <c r="B151" s="32">
        <v>1838608</v>
      </c>
      <c r="C151" s="68">
        <v>1361402</v>
      </c>
      <c r="D151" s="68">
        <v>2859684.94</v>
      </c>
      <c r="E151" s="9">
        <f t="shared" si="12"/>
        <v>74.045255976260307</v>
      </c>
      <c r="F151" s="9">
        <f t="shared" si="13"/>
        <v>47.606712926914255</v>
      </c>
    </row>
    <row r="152" spans="1:6" s="10" customFormat="1">
      <c r="A152" s="14" t="s">
        <v>34</v>
      </c>
      <c r="B152" s="71">
        <f>SUM(B153:B156)</f>
        <v>44794117</v>
      </c>
      <c r="C152" s="71">
        <f>SUM(C153:C156)</f>
        <v>24675615.370000001</v>
      </c>
      <c r="D152" s="71">
        <f>SUM(D153:D156)</f>
        <v>42954106.18</v>
      </c>
      <c r="E152" s="9">
        <f t="shared" si="12"/>
        <v>55.086732416223313</v>
      </c>
      <c r="F152" s="9">
        <f t="shared" si="13"/>
        <v>57.446464527969376</v>
      </c>
    </row>
    <row r="153" spans="1:6" s="10" customFormat="1">
      <c r="A153" s="15" t="s">
        <v>35</v>
      </c>
      <c r="B153" s="32">
        <v>150000</v>
      </c>
      <c r="C153" s="68">
        <v>36102.639999999999</v>
      </c>
      <c r="D153" s="68">
        <v>45577.89</v>
      </c>
      <c r="E153" s="9">
        <f t="shared" si="12"/>
        <v>24.068426666666667</v>
      </c>
      <c r="F153" s="9">
        <f t="shared" si="13"/>
        <v>79.210862986417325</v>
      </c>
    </row>
    <row r="154" spans="1:6" s="10" customFormat="1">
      <c r="A154" s="15" t="s">
        <v>36</v>
      </c>
      <c r="B154" s="32">
        <v>14729193.199999999</v>
      </c>
      <c r="C154" s="68">
        <v>4790682.04</v>
      </c>
      <c r="D154" s="68">
        <v>11484228.449999999</v>
      </c>
      <c r="E154" s="9">
        <f t="shared" si="12"/>
        <v>32.525081142937282</v>
      </c>
      <c r="F154" s="9">
        <f t="shared" si="13"/>
        <v>41.715314710584671</v>
      </c>
    </row>
    <row r="155" spans="1:6" s="10" customFormat="1">
      <c r="A155" s="15" t="s">
        <v>37</v>
      </c>
      <c r="B155" s="32">
        <v>25201165.800000001</v>
      </c>
      <c r="C155" s="68">
        <v>16346093.73</v>
      </c>
      <c r="D155" s="68">
        <v>22411243.059999999</v>
      </c>
      <c r="E155" s="9">
        <f t="shared" si="12"/>
        <v>64.862450649009261</v>
      </c>
      <c r="F155" s="9">
        <f t="shared" si="13"/>
        <v>72.937024002808712</v>
      </c>
    </row>
    <row r="156" spans="1:6" s="10" customFormat="1">
      <c r="A156" s="15" t="s">
        <v>62</v>
      </c>
      <c r="B156" s="32">
        <v>4713758</v>
      </c>
      <c r="C156" s="68">
        <v>3502736.96</v>
      </c>
      <c r="D156" s="68">
        <v>9013056.7799999993</v>
      </c>
      <c r="E156" s="9">
        <f t="shared" si="12"/>
        <v>74.308799051627176</v>
      </c>
      <c r="F156" s="9">
        <f t="shared" si="13"/>
        <v>38.862919046206216</v>
      </c>
    </row>
    <row r="157" spans="1:6" s="10" customFormat="1">
      <c r="A157" s="14" t="s">
        <v>172</v>
      </c>
      <c r="B157" s="71">
        <v>2580790.2000000002</v>
      </c>
      <c r="C157" s="8">
        <v>622242.19999999995</v>
      </c>
      <c r="D157" s="8">
        <v>0</v>
      </c>
      <c r="E157" s="9">
        <f t="shared" si="12"/>
        <v>24.110530177927672</v>
      </c>
      <c r="F157" s="9" t="e">
        <f t="shared" si="13"/>
        <v>#DIV/0!</v>
      </c>
    </row>
    <row r="158" spans="1:6" s="10" customFormat="1">
      <c r="A158" s="14" t="s">
        <v>38</v>
      </c>
      <c r="B158" s="70">
        <v>503174394.36000001</v>
      </c>
      <c r="C158" s="66">
        <v>344832267.05000001</v>
      </c>
      <c r="D158" s="66">
        <v>310566739.35000002</v>
      </c>
      <c r="E158" s="9">
        <f t="shared" si="12"/>
        <v>68.531362270252387</v>
      </c>
      <c r="F158" s="9">
        <f t="shared" si="13"/>
        <v>111.03322518429242</v>
      </c>
    </row>
    <row r="159" spans="1:6" s="10" customFormat="1">
      <c r="A159" s="15" t="s">
        <v>46</v>
      </c>
      <c r="B159" s="69">
        <v>486618234.57999998</v>
      </c>
      <c r="C159" s="13">
        <v>334557227.30000001</v>
      </c>
      <c r="D159" s="13">
        <v>304763051.97000003</v>
      </c>
      <c r="E159" s="9">
        <f t="shared" si="12"/>
        <v>68.751477755196788</v>
      </c>
      <c r="F159" s="9">
        <f t="shared" si="13"/>
        <v>109.77617697992237</v>
      </c>
    </row>
    <row r="160" spans="1:6" s="10" customFormat="1">
      <c r="A160" s="15" t="s">
        <v>25</v>
      </c>
      <c r="B160" s="67">
        <v>6724529</v>
      </c>
      <c r="C160" s="68">
        <v>4634613.2699999996</v>
      </c>
      <c r="D160" s="68">
        <v>4029784.56</v>
      </c>
      <c r="E160" s="9">
        <f t="shared" si="12"/>
        <v>68.921009486314944</v>
      </c>
      <c r="F160" s="9">
        <f t="shared" si="13"/>
        <v>115.00895894047495</v>
      </c>
    </row>
    <row r="161" spans="1:6" s="10" customFormat="1">
      <c r="A161" s="14" t="s">
        <v>45</v>
      </c>
      <c r="B161" s="70">
        <v>133299490.81</v>
      </c>
      <c r="C161" s="66">
        <v>72950750.659999996</v>
      </c>
      <c r="D161" s="66">
        <v>59225095.770000003</v>
      </c>
      <c r="E161" s="9">
        <f t="shared" si="12"/>
        <v>54.726953731564663</v>
      </c>
      <c r="F161" s="9">
        <f t="shared" si="13"/>
        <v>123.17540345279208</v>
      </c>
    </row>
    <row r="162" spans="1:6" s="10" customFormat="1">
      <c r="A162" s="15" t="s">
        <v>46</v>
      </c>
      <c r="B162" s="69">
        <v>117259626.22</v>
      </c>
      <c r="C162" s="13">
        <v>64315138.850000001</v>
      </c>
      <c r="D162" s="13">
        <v>41170978.770000003</v>
      </c>
      <c r="E162" s="9">
        <f t="shared" si="12"/>
        <v>54.848493827989287</v>
      </c>
      <c r="F162" s="9">
        <f t="shared" si="13"/>
        <v>156.2147434222876</v>
      </c>
    </row>
    <row r="163" spans="1:6" s="10" customFormat="1">
      <c r="A163" s="14" t="s">
        <v>39</v>
      </c>
      <c r="B163" s="71">
        <f>SUM(B164:B167)</f>
        <v>42720589.32</v>
      </c>
      <c r="C163" s="71">
        <f>SUM(C164:C167)</f>
        <v>39590879.619999997</v>
      </c>
      <c r="D163" s="71">
        <f>D164+D165+D166+D167</f>
        <v>15282673.279999999</v>
      </c>
      <c r="E163" s="9">
        <f t="shared" si="12"/>
        <v>92.674001576717941</v>
      </c>
      <c r="F163" s="9">
        <f t="shared" si="13"/>
        <v>259.05729249483767</v>
      </c>
    </row>
    <row r="164" spans="1:6" s="10" customFormat="1" hidden="1">
      <c r="A164" s="15" t="s">
        <v>40</v>
      </c>
      <c r="B164" s="32">
        <v>0</v>
      </c>
      <c r="C164" s="68">
        <v>0</v>
      </c>
      <c r="D164" s="13">
        <v>0</v>
      </c>
      <c r="E164" s="9" t="e">
        <f t="shared" si="12"/>
        <v>#DIV/0!</v>
      </c>
      <c r="F164" s="9" t="e">
        <f t="shared" si="13"/>
        <v>#DIV/0!</v>
      </c>
    </row>
    <row r="165" spans="1:6" s="10" customFormat="1">
      <c r="A165" s="15" t="s">
        <v>41</v>
      </c>
      <c r="B165" s="32">
        <v>9759092.8900000006</v>
      </c>
      <c r="C165" s="72">
        <v>7044541.3899999997</v>
      </c>
      <c r="D165" s="72">
        <v>5926415.2699999996</v>
      </c>
      <c r="E165" s="9">
        <f t="shared" si="12"/>
        <v>72.184387108544058</v>
      </c>
      <c r="F165" s="9">
        <f t="shared" si="13"/>
        <v>118.86682031311653</v>
      </c>
    </row>
    <row r="166" spans="1:6" s="10" customFormat="1">
      <c r="A166" s="15" t="s">
        <v>42</v>
      </c>
      <c r="B166" s="32">
        <v>32517094.039999999</v>
      </c>
      <c r="C166" s="72">
        <v>32317935.84</v>
      </c>
      <c r="D166" s="72">
        <v>9084458.0099999998</v>
      </c>
      <c r="E166" s="9">
        <f t="shared" si="12"/>
        <v>99.387527680809939</v>
      </c>
      <c r="F166" s="9">
        <f t="shared" si="13"/>
        <v>355.74974097986944</v>
      </c>
    </row>
    <row r="167" spans="1:6" s="10" customFormat="1">
      <c r="A167" s="15" t="s">
        <v>54</v>
      </c>
      <c r="B167" s="32">
        <v>444402.39</v>
      </c>
      <c r="C167" s="72">
        <v>228402.39</v>
      </c>
      <c r="D167" s="72">
        <v>271800</v>
      </c>
      <c r="E167" s="9">
        <f t="shared" si="12"/>
        <v>51.395400911322731</v>
      </c>
      <c r="F167" s="9">
        <f t="shared" si="13"/>
        <v>84.033256070640178</v>
      </c>
    </row>
    <row r="168" spans="1:6" s="10" customFormat="1" ht="20.25" customHeight="1">
      <c r="A168" s="14" t="s">
        <v>43</v>
      </c>
      <c r="B168" s="70">
        <v>1224970</v>
      </c>
      <c r="C168" s="66">
        <v>1007970</v>
      </c>
      <c r="D168" s="66">
        <v>38761034.75</v>
      </c>
      <c r="E168" s="9">
        <f t="shared" si="12"/>
        <v>82.285280455847897</v>
      </c>
      <c r="F168" s="9">
        <f t="shared" si="13"/>
        <v>2.6004723725803012</v>
      </c>
    </row>
    <row r="169" spans="1:6" s="10" customFormat="1" hidden="1">
      <c r="A169" s="15" t="s">
        <v>66</v>
      </c>
      <c r="B169" s="13">
        <v>0</v>
      </c>
      <c r="C169" s="13">
        <v>0</v>
      </c>
      <c r="D169" s="13">
        <v>0</v>
      </c>
      <c r="E169" s="9" t="e">
        <f t="shared" si="12"/>
        <v>#DIV/0!</v>
      </c>
      <c r="F169" s="9" t="e">
        <f>C169/D169*100</f>
        <v>#DIV/0!</v>
      </c>
    </row>
    <row r="170" spans="1:6" s="10" customFormat="1">
      <c r="A170" s="48" t="s">
        <v>64</v>
      </c>
      <c r="B170" s="8">
        <f>B169+B168+B163+B161+B158+B157+B152+B146+B145+B144+B140</f>
        <v>962214424.62000012</v>
      </c>
      <c r="C170" s="8">
        <f>C169+C168+C163+C161+C158+C157+C152+C146+C145+C144+C140</f>
        <v>660400231.49000001</v>
      </c>
      <c r="D170" s="8">
        <f>D169+D168+D163+D161+D158+D157+D152+D146+D145+D144+D140</f>
        <v>577361924.09000003</v>
      </c>
      <c r="E170" s="9">
        <f t="shared" si="12"/>
        <v>68.633374702401369</v>
      </c>
      <c r="F170" s="9">
        <f>C170/D170*100</f>
        <v>114.38236640403323</v>
      </c>
    </row>
    <row r="171" spans="1:6" s="1" customFormat="1">
      <c r="A171" s="79" t="s">
        <v>44</v>
      </c>
      <c r="B171" s="80">
        <f>B138-B170</f>
        <v>-54435550.110000253</v>
      </c>
      <c r="C171" s="80">
        <f>C138-C170</f>
        <v>-25319958.629999995</v>
      </c>
      <c r="D171" s="80">
        <f>D138-D170</f>
        <v>-33612073</v>
      </c>
      <c r="E171" s="81"/>
      <c r="F171" s="81"/>
    </row>
    <row r="172" spans="1:6">
      <c r="A172" s="33"/>
      <c r="B172" s="34"/>
      <c r="C172" s="73"/>
      <c r="D172" s="74"/>
      <c r="E172" s="35"/>
      <c r="F172" s="35"/>
    </row>
    <row r="173" spans="1:6">
      <c r="A173" s="45" t="s">
        <v>147</v>
      </c>
      <c r="B173" s="45"/>
      <c r="C173" s="45"/>
      <c r="D173" s="45"/>
      <c r="E173" s="45"/>
      <c r="F173" s="45"/>
    </row>
    <row r="177" spans="2:3">
      <c r="B177" s="36"/>
      <c r="C177" s="36"/>
    </row>
  </sheetData>
  <mergeCells count="3">
    <mergeCell ref="A1:F1"/>
    <mergeCell ref="E2:F2"/>
    <mergeCell ref="A173:F173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01.10.2024</vt:lpstr>
      <vt:lpstr>'01.10.2024'!Область_печати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2024-10-01T08:05:24Z</cp:lastPrinted>
  <dcterms:created xsi:type="dcterms:W3CDTF">2006-03-13T07:15:44Z</dcterms:created>
  <dcterms:modified xsi:type="dcterms:W3CDTF">2024-10-02T12:36:23Z</dcterms:modified>
</cp:coreProperties>
</file>