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 hidePivotFieldList="1" defaultThemeVersion="124226"/>
  <bookViews>
    <workbookView xWindow="0" yWindow="0" windowWidth="23256" windowHeight="12432" activeTab="1"/>
  </bookViews>
  <sheets>
    <sheet name="Прил 1 (параметры)" sheetId="1" r:id="rId1"/>
    <sheet name="Прил 2 по МП (млн руб)" sheetId="2" r:id="rId2"/>
  </sheets>
  <definedNames>
    <definedName name="_xlnm._FilterDatabase" localSheetId="0" hidden="1">'Прил 1 (параметры)'!$A$8:$I$18</definedName>
    <definedName name="_xlnm._FilterDatabase" localSheetId="1" hidden="1">'Прил 2 по МП (млн руб)'!$B$9:$AF$119</definedName>
    <definedName name="Z_133630D6_971E_4B3C_94DF_B21C9BF4489A_.wvu.Cols" localSheetId="1" hidden="1">'Прил 2 по МП (млн руб)'!$A:$A</definedName>
    <definedName name="Z_133630D6_971E_4B3C_94DF_B21C9BF4489A_.wvu.FilterData" localSheetId="0" hidden="1">'Прил 1 (параметры)'!$A$8:$I$18</definedName>
    <definedName name="Z_133630D6_971E_4B3C_94DF_B21C9BF4489A_.wvu.FilterData" localSheetId="1" hidden="1">'Прил 2 по МП (млн руб)'!$B$9:$AF$119</definedName>
    <definedName name="Z_133630D6_971E_4B3C_94DF_B21C9BF4489A_.wvu.PrintArea" localSheetId="0" hidden="1">'Прил 1 (параметры)'!$A$2:$N$18</definedName>
    <definedName name="Z_133630D6_971E_4B3C_94DF_B21C9BF4489A_.wvu.PrintArea" localSheetId="1" hidden="1">'Прил 2 по МП (млн руб)'!$A$1:$O$112</definedName>
    <definedName name="Z_133630D6_971E_4B3C_94DF_B21C9BF4489A_.wvu.PrintTitles" localSheetId="0" hidden="1">'Прил 1 (параметры)'!$6:$8</definedName>
    <definedName name="Z_133630D6_971E_4B3C_94DF_B21C9BF4489A_.wvu.PrintTitles" localSheetId="1" hidden="1">'Прил 2 по МП (млн руб)'!$7:$9</definedName>
    <definedName name="Z_22A44135_8AD9_431F_9316_0D72B3B7995B_.wvu.Cols" localSheetId="1" hidden="1">'Прил 2 по МП (млн руб)'!$A:$A</definedName>
    <definedName name="Z_22A44135_8AD9_431F_9316_0D72B3B7995B_.wvu.FilterData" localSheetId="0" hidden="1">'Прил 1 (параметры)'!$A$8:$I$18</definedName>
    <definedName name="Z_22A44135_8AD9_431F_9316_0D72B3B7995B_.wvu.FilterData" localSheetId="1" hidden="1">'Прил 2 по МП (млн руб)'!$B$9:$AF$118</definedName>
    <definedName name="Z_22A44135_8AD9_431F_9316_0D72B3B7995B_.wvu.PrintArea" localSheetId="0" hidden="1">'Прил 1 (параметры)'!$A$2:$N$18</definedName>
    <definedName name="Z_22A44135_8AD9_431F_9316_0D72B3B7995B_.wvu.PrintArea" localSheetId="1" hidden="1">'Прил 2 по МП (млн руб)'!$A$1:$O$112</definedName>
    <definedName name="Z_22A44135_8AD9_431F_9316_0D72B3B7995B_.wvu.PrintTitles" localSheetId="1" hidden="1">'Прил 2 по МП (млн руб)'!$7:$9</definedName>
    <definedName name="Z_6381F897_E55B_4DA2_849B_8B0DD0BEBC90_.wvu.FilterData" localSheetId="0" hidden="1">'Прил 1 (параметры)'!$A$8:$I$18</definedName>
    <definedName name="Z_8D14CFC2_29AF_4BF0_B89C_105408D35759_.wvu.FilterData" localSheetId="0" hidden="1">'Прил 1 (параметры)'!$A$8:$I$18</definedName>
    <definedName name="Z_8DA9F801_E304_41E0_AD8A_609D16888EB2_.wvu.Cols" localSheetId="1" hidden="1">'Прил 2 по МП (млн руб)'!$A:$A</definedName>
    <definedName name="Z_8DA9F801_E304_41E0_AD8A_609D16888EB2_.wvu.FilterData" localSheetId="0" hidden="1">'Прил 1 (параметры)'!$A$8:$I$18</definedName>
    <definedName name="Z_8DA9F801_E304_41E0_AD8A_609D16888EB2_.wvu.FilterData" localSheetId="1" hidden="1">'Прил 2 по МП (млн руб)'!$B$9:$AF$118</definedName>
    <definedName name="Z_8DA9F801_E304_41E0_AD8A_609D16888EB2_.wvu.PrintArea" localSheetId="0" hidden="1">'Прил 1 (параметры)'!$A$2:$N$18</definedName>
    <definedName name="Z_8DA9F801_E304_41E0_AD8A_609D16888EB2_.wvu.PrintArea" localSheetId="1" hidden="1">'Прил 2 по МП (млн руб)'!$A$1:$J$112</definedName>
    <definedName name="Z_8DA9F801_E304_41E0_AD8A_609D16888EB2_.wvu.PrintTitles" localSheetId="1" hidden="1">'Прил 2 по МП (млн руб)'!$7:$9</definedName>
    <definedName name="Z_944DCEA1_E92D_4FDD_BFB5_73D3DBB15FBF_.wvu.FilterData" localSheetId="0" hidden="1">'Прил 1 (параметры)'!$A$8:$I$18</definedName>
    <definedName name="Z_A572704F_B4CF_4F45_8192_0DA1C8A349EB_.wvu.FilterData" localSheetId="0" hidden="1">'Прил 1 (параметры)'!$A$8:$I$18</definedName>
    <definedName name="Z_A95FDB70_9451_48B5_90E4_8287D4B00645_.wvu.Cols" localSheetId="1" hidden="1">'Прил 2 по МП (млн руб)'!$A:$A</definedName>
    <definedName name="Z_A95FDB70_9451_48B5_90E4_8287D4B00645_.wvu.FilterData" localSheetId="0" hidden="1">'Прил 1 (параметры)'!$A$8:$I$18</definedName>
    <definedName name="Z_A95FDB70_9451_48B5_90E4_8287D4B00645_.wvu.FilterData" localSheetId="1" hidden="1">'Прил 2 по МП (млн руб)'!$B$9:$AF$118</definedName>
    <definedName name="Z_A95FDB70_9451_48B5_90E4_8287D4B00645_.wvu.PrintArea" localSheetId="0" hidden="1">'Прил 1 (параметры)'!$A$2:$N$18</definedName>
    <definedName name="Z_A95FDB70_9451_48B5_90E4_8287D4B00645_.wvu.PrintArea" localSheetId="1" hidden="1">'Прил 2 по МП (млн руб)'!$A$1:$O$112</definedName>
    <definedName name="Z_A95FDB70_9451_48B5_90E4_8287D4B00645_.wvu.PrintTitles" localSheetId="1" hidden="1">'Прил 2 по МП (млн руб)'!$7:$9</definedName>
    <definedName name="Z_DB3A3525_BE72_427D_A14F_48B4A4429D11_.wvu.Cols" localSheetId="1" hidden="1">'Прил 2 по МП (млн руб)'!$A:$A</definedName>
    <definedName name="Z_DB3A3525_BE72_427D_A14F_48B4A4429D11_.wvu.FilterData" localSheetId="0" hidden="1">'Прил 1 (параметры)'!$A$8:$I$18</definedName>
    <definedName name="Z_DB3A3525_BE72_427D_A14F_48B4A4429D11_.wvu.FilterData" localSheetId="1" hidden="1">'Прил 2 по МП (млн руб)'!$B$9:$AF$119</definedName>
    <definedName name="Z_DB3A3525_BE72_427D_A14F_48B4A4429D11_.wvu.PrintArea" localSheetId="0" hidden="1">'Прил 1 (параметры)'!$A$2:$N$18</definedName>
    <definedName name="Z_DB3A3525_BE72_427D_A14F_48B4A4429D11_.wvu.PrintArea" localSheetId="1" hidden="1">'Прил 2 по МП (млн руб)'!$A$1:$O$112</definedName>
    <definedName name="Z_DB3A3525_BE72_427D_A14F_48B4A4429D11_.wvu.PrintTitles" localSheetId="0" hidden="1">'Прил 1 (параметры)'!$6:$8</definedName>
    <definedName name="Z_DB3A3525_BE72_427D_A14F_48B4A4429D11_.wvu.PrintTitles" localSheetId="1" hidden="1">'Прил 2 по МП (млн руб)'!$7:$9</definedName>
    <definedName name="Z_E28C272D_125B_47E1_A5B7_95B8D50816F9_.wvu.Cols" localSheetId="1" hidden="1">'Прил 2 по МП (млн руб)'!$A:$A</definedName>
    <definedName name="Z_E28C272D_125B_47E1_A5B7_95B8D50816F9_.wvu.FilterData" localSheetId="0" hidden="1">'Прил 1 (параметры)'!$A$8:$I$18</definedName>
    <definedName name="Z_E28C272D_125B_47E1_A5B7_95B8D50816F9_.wvu.FilterData" localSheetId="1" hidden="1">'Прил 2 по МП (млн руб)'!$B$9:$AF$119</definedName>
    <definedName name="Z_E28C272D_125B_47E1_A5B7_95B8D50816F9_.wvu.PrintArea" localSheetId="0" hidden="1">'Прил 1 (параметры)'!$A$2:$N$18</definedName>
    <definedName name="Z_E28C272D_125B_47E1_A5B7_95B8D50816F9_.wvu.PrintArea" localSheetId="1" hidden="1">'Прил 2 по МП (млн руб)'!$A$1:$O$112</definedName>
    <definedName name="Z_E28C272D_125B_47E1_A5B7_95B8D50816F9_.wvu.PrintTitles" localSheetId="0" hidden="1">'Прил 1 (параметры)'!$6:$8</definedName>
    <definedName name="Z_E28C272D_125B_47E1_A5B7_95B8D50816F9_.wvu.PrintTitles" localSheetId="1" hidden="1">'Прил 2 по МП (млн руб)'!$7:$9</definedName>
    <definedName name="Z_F75FBE57_A4A2_4643_A8F4_F6BC3B61B526_.wvu.Cols" localSheetId="1" hidden="1">'Прил 2 по МП (млн руб)'!$A:$A</definedName>
    <definedName name="Z_F75FBE57_A4A2_4643_A8F4_F6BC3B61B526_.wvu.FilterData" localSheetId="0" hidden="1">'Прил 1 (параметры)'!$A$8:$I$18</definedName>
    <definedName name="Z_F75FBE57_A4A2_4643_A8F4_F6BC3B61B526_.wvu.FilterData" localSheetId="1" hidden="1">'Прил 2 по МП (млн руб)'!$B$9:$AF$116</definedName>
    <definedName name="Z_F75FBE57_A4A2_4643_A8F4_F6BC3B61B526_.wvu.PrintArea" localSheetId="1" hidden="1">'Прил 2 по МП (млн руб)'!$A$1:$J$114</definedName>
    <definedName name="Z_F75FBE57_A4A2_4643_A8F4_F6BC3B61B526_.wvu.PrintTitles" localSheetId="1" hidden="1">'Прил 2 по МП (млн руб)'!$7:$9</definedName>
    <definedName name="_xlnm.Print_Titles" localSheetId="0">'Прил 1 (параметры)'!$6:$8</definedName>
    <definedName name="_xlnm.Print_Titles" localSheetId="1">'Прил 2 по МП (млн руб)'!$7:$9</definedName>
    <definedName name="_xlnm.Print_Area" localSheetId="0">'Прил 1 (параметры)'!$A$1:$N$20</definedName>
    <definedName name="_xlnm.Print_Area" localSheetId="1">'Прил 2 по МП (млн руб)'!$A$1:$O$112</definedName>
  </definedNames>
  <calcPr calcId="145621"/>
  <customWorkbookViews>
    <customWorkbookView name="Ярухин Алексей Владимирович - Личное представление" guid="{133630D6-971E-4B3C-94DF-B21C9BF4489A}" mergeInterval="0" personalView="1" maximized="1" xWindow="-8" yWindow="-8" windowWidth="1936" windowHeight="1056" activeSheetId="1"/>
    <customWorkbookView name="Лукин Алексей Михайлович - Личное представление" guid="{F75FBE57-A4A2-4643-A8F4-F6BC3B61B526}" mergeInterval="0" personalView="1" maximized="1" windowWidth="1916" windowHeight="855" activeSheetId="8"/>
    <customWorkbookView name="Грибоедова София Александровна - Личное представление" guid="{8DA9F801-E304-41E0-AD8A-609D16888EB2}" mergeInterval="0" personalView="1" maximized="1" windowWidth="1916" windowHeight="834" activeSheetId="1"/>
    <customWorkbookView name="Ахмеева Валентина Андреевна - Личное представление" guid="{22A44135-8AD9-431F-9316-0D72B3B7995B}" mergeInterval="0" personalView="1" maximized="1" windowWidth="1904" windowHeight="889" activeSheetId="4"/>
    <customWorkbookView name="Иванова Светлана Алексеевна - Личное представление" guid="{A95FDB70-9451-48B5-90E4-8287D4B00645}" mergeInterval="0" personalView="1" maximized="1" xWindow="-8" yWindow="-8" windowWidth="1936" windowHeight="1056" activeSheetId="4"/>
    <customWorkbookView name="Тамиров Владимир Николаевич - Личное представление" guid="{DB3A3525-BE72-427D-A14F-48B4A4429D11}" mergeInterval="0" personalView="1" maximized="1" windowWidth="1916" windowHeight="854" activeSheetId="4"/>
    <customWorkbookView name="Любовь Леонидовна Гаврилова - Личное представление" guid="{E28C272D-125B-47E1-A5B7-95B8D50816F9}" mergeInterval="0" personalView="1" maximized="1" windowWidth="1916" windowHeight="855" activeSheetId="4"/>
  </customWorkbookViews>
</workbook>
</file>

<file path=xl/calcChain.xml><?xml version="1.0" encoding="utf-8"?>
<calcChain xmlns="http://schemas.openxmlformats.org/spreadsheetml/2006/main">
  <c r="E78" i="2" l="1"/>
  <c r="F78" i="2"/>
  <c r="G78" i="2"/>
  <c r="G74" i="2" l="1"/>
  <c r="F74" i="2"/>
  <c r="E74" i="2"/>
  <c r="D104" i="2" l="1"/>
  <c r="E9" i="1" l="1"/>
  <c r="D9" i="1"/>
  <c r="C9" i="1"/>
  <c r="B9" i="1"/>
  <c r="O104" i="2"/>
  <c r="N104" i="2"/>
  <c r="M104" i="2"/>
  <c r="L104" i="2"/>
  <c r="K104" i="2"/>
  <c r="J104" i="2"/>
  <c r="I104" i="2"/>
  <c r="H104" i="2"/>
  <c r="G104" i="2"/>
  <c r="F104" i="2"/>
  <c r="E104" i="2"/>
  <c r="F98" i="2"/>
  <c r="E98" i="2"/>
  <c r="D98" i="2"/>
  <c r="C61" i="2"/>
  <c r="C14" i="2"/>
  <c r="O110" i="2" l="1"/>
  <c r="N110" i="2"/>
  <c r="M110" i="2"/>
  <c r="L110" i="2"/>
  <c r="K110" i="2"/>
  <c r="J110" i="2"/>
  <c r="I110" i="2"/>
  <c r="H110" i="2"/>
  <c r="G110" i="2"/>
  <c r="F110" i="2"/>
  <c r="E110" i="2"/>
  <c r="D110" i="2"/>
  <c r="C110" i="2"/>
  <c r="O38" i="2" l="1"/>
  <c r="N38" i="2"/>
  <c r="M38" i="2"/>
  <c r="L38" i="2"/>
  <c r="K38" i="2"/>
  <c r="J38" i="2"/>
  <c r="I38" i="2"/>
  <c r="H38" i="2"/>
  <c r="G38" i="2"/>
  <c r="F38" i="2"/>
  <c r="E38" i="2"/>
  <c r="D38" i="2"/>
  <c r="C38" i="2"/>
  <c r="C98" i="2"/>
  <c r="E92" i="2"/>
  <c r="D92" i="2"/>
  <c r="C92" i="2"/>
  <c r="O92" i="2"/>
  <c r="N92" i="2"/>
  <c r="M92" i="2"/>
  <c r="L92" i="2"/>
  <c r="K92" i="2"/>
  <c r="J92" i="2"/>
  <c r="I92" i="2"/>
  <c r="H92" i="2"/>
  <c r="G92" i="2"/>
  <c r="F92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O78" i="2"/>
  <c r="N78" i="2"/>
  <c r="M78" i="2"/>
  <c r="L78" i="2"/>
  <c r="K78" i="2"/>
  <c r="J78" i="2"/>
  <c r="I78" i="2"/>
  <c r="H78" i="2"/>
  <c r="D78" i="2"/>
  <c r="C78" i="2"/>
  <c r="O70" i="2"/>
  <c r="N70" i="2"/>
  <c r="M70" i="2"/>
  <c r="L70" i="2"/>
  <c r="K70" i="2"/>
  <c r="J70" i="2"/>
  <c r="I70" i="2"/>
  <c r="H70" i="2"/>
  <c r="G70" i="2"/>
  <c r="F70" i="2"/>
  <c r="E70" i="2"/>
  <c r="D70" i="2"/>
  <c r="C70" i="2"/>
  <c r="O61" i="2"/>
  <c r="N61" i="2"/>
  <c r="M61" i="2"/>
  <c r="L61" i="2"/>
  <c r="K61" i="2"/>
  <c r="J61" i="2"/>
  <c r="I61" i="2"/>
  <c r="H61" i="2"/>
  <c r="G61" i="2"/>
  <c r="F61" i="2"/>
  <c r="E61" i="2"/>
  <c r="D61" i="2"/>
  <c r="O56" i="2"/>
  <c r="N56" i="2"/>
  <c r="M56" i="2"/>
  <c r="L56" i="2"/>
  <c r="K56" i="2"/>
  <c r="J56" i="2"/>
  <c r="I56" i="2"/>
  <c r="H56" i="2"/>
  <c r="G56" i="2"/>
  <c r="F56" i="2"/>
  <c r="E56" i="2"/>
  <c r="D56" i="2"/>
  <c r="C56" i="2"/>
  <c r="O51" i="2"/>
  <c r="N51" i="2"/>
  <c r="M51" i="2"/>
  <c r="L51" i="2"/>
  <c r="K51" i="2"/>
  <c r="J51" i="2"/>
  <c r="I51" i="2"/>
  <c r="H51" i="2"/>
  <c r="G51" i="2"/>
  <c r="F51" i="2"/>
  <c r="E51" i="2"/>
  <c r="D51" i="2"/>
  <c r="C51" i="2"/>
  <c r="O29" i="2" l="1"/>
  <c r="N29" i="2"/>
  <c r="M29" i="2"/>
  <c r="L29" i="2"/>
  <c r="K29" i="2"/>
  <c r="J29" i="2"/>
  <c r="I29" i="2"/>
  <c r="H29" i="2"/>
  <c r="G29" i="2"/>
  <c r="F29" i="2"/>
  <c r="E29" i="2"/>
  <c r="D29" i="2"/>
  <c r="C29" i="2"/>
  <c r="O20" i="2" l="1"/>
  <c r="N20" i="2"/>
  <c r="M20" i="2"/>
  <c r="L20" i="2"/>
  <c r="K20" i="2"/>
  <c r="J20" i="2"/>
  <c r="I20" i="2"/>
  <c r="H20" i="2"/>
  <c r="G20" i="2"/>
  <c r="G109" i="2" s="1"/>
  <c r="F20" i="2"/>
  <c r="E20" i="2"/>
  <c r="D20" i="2"/>
  <c r="C20" i="2"/>
  <c r="O14" i="2"/>
  <c r="N14" i="2"/>
  <c r="M14" i="2"/>
  <c r="L14" i="2"/>
  <c r="K14" i="2"/>
  <c r="J14" i="2"/>
  <c r="I14" i="2"/>
  <c r="H14" i="2"/>
  <c r="G14" i="2"/>
  <c r="F14" i="2"/>
  <c r="E14" i="2"/>
  <c r="D14" i="2"/>
  <c r="N9" i="1" l="1"/>
  <c r="M9" i="1"/>
  <c r="M16" i="1" s="1"/>
  <c r="M18" i="1" s="1"/>
  <c r="L9" i="1"/>
  <c r="K9" i="1"/>
  <c r="K16" i="1" s="1"/>
  <c r="K18" i="1" s="1"/>
  <c r="J9" i="1"/>
  <c r="I9" i="1"/>
  <c r="I16" i="1" s="1"/>
  <c r="I18" i="1" s="1"/>
  <c r="H9" i="1"/>
  <c r="G9" i="1"/>
  <c r="G16" i="1" s="1"/>
  <c r="G18" i="1" s="1"/>
  <c r="F9" i="1"/>
  <c r="C18" i="1"/>
  <c r="F18" i="1" l="1"/>
  <c r="H16" i="1"/>
  <c r="H18" i="1" s="1"/>
  <c r="J16" i="1"/>
  <c r="J18" i="1" s="1"/>
  <c r="L16" i="1"/>
  <c r="L18" i="1" s="1"/>
  <c r="N16" i="1"/>
  <c r="N18" i="1" s="1"/>
  <c r="O83" i="2" l="1"/>
  <c r="N83" i="2"/>
  <c r="M83" i="2"/>
  <c r="L83" i="2"/>
  <c r="K83" i="2"/>
  <c r="J83" i="2"/>
  <c r="I83" i="2"/>
  <c r="H83" i="2"/>
  <c r="G83" i="2"/>
  <c r="F83" i="2"/>
  <c r="E83" i="2"/>
  <c r="D83" i="2"/>
  <c r="C83" i="2"/>
  <c r="O74" i="2"/>
  <c r="N74" i="2"/>
  <c r="M74" i="2"/>
  <c r="L74" i="2"/>
  <c r="K74" i="2"/>
  <c r="J74" i="2"/>
  <c r="I74" i="2"/>
  <c r="H74" i="2"/>
  <c r="D74" i="2"/>
  <c r="C74" i="2"/>
  <c r="O66" i="2" l="1"/>
  <c r="N66" i="2"/>
  <c r="M66" i="2"/>
  <c r="L66" i="2"/>
  <c r="K66" i="2"/>
  <c r="J66" i="2"/>
  <c r="I66" i="2"/>
  <c r="H66" i="2"/>
  <c r="G66" i="2"/>
  <c r="F66" i="2"/>
  <c r="E66" i="2"/>
  <c r="D66" i="2"/>
  <c r="C66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E109" i="2" l="1"/>
  <c r="E112" i="2" s="1"/>
  <c r="C109" i="2"/>
  <c r="F109" i="2"/>
  <c r="F112" i="2" s="1"/>
  <c r="D109" i="2"/>
  <c r="D112" i="2" s="1"/>
  <c r="G112" i="2"/>
  <c r="I109" i="2"/>
  <c r="I112" i="2" s="1"/>
  <c r="K109" i="2"/>
  <c r="K112" i="2" s="1"/>
  <c r="M109" i="2"/>
  <c r="M112" i="2" s="1"/>
  <c r="O109" i="2"/>
  <c r="O112" i="2" s="1"/>
  <c r="H109" i="2"/>
  <c r="H112" i="2" s="1"/>
  <c r="J109" i="2"/>
  <c r="J112" i="2" s="1"/>
  <c r="L109" i="2"/>
  <c r="L112" i="2" s="1"/>
  <c r="N109" i="2"/>
  <c r="N112" i="2" s="1"/>
  <c r="C112" i="2"/>
  <c r="B18" i="1"/>
  <c r="D18" i="1"/>
</calcChain>
</file>

<file path=xl/sharedStrings.xml><?xml version="1.0" encoding="utf-8"?>
<sst xmlns="http://schemas.openxmlformats.org/spreadsheetml/2006/main" count="145" uniqueCount="74">
  <si>
    <t>Наименование показателя</t>
  </si>
  <si>
    <t>безвозмездные перечисления, млн. рублей</t>
  </si>
  <si>
    <t>Дефицит/профицит, млн. рублей</t>
  </si>
  <si>
    <t>Ц3</t>
  </si>
  <si>
    <t>Ц4</t>
  </si>
  <si>
    <t>Ц5</t>
  </si>
  <si>
    <t>Ц6</t>
  </si>
  <si>
    <t>Ц7</t>
  </si>
  <si>
    <t>Ц8</t>
  </si>
  <si>
    <t>Ц9</t>
  </si>
  <si>
    <t>Ч1</t>
  </si>
  <si>
    <t>Ч2</t>
  </si>
  <si>
    <t>Ч3</t>
  </si>
  <si>
    <t>Ч4</t>
  </si>
  <si>
    <t>Ч5</t>
  </si>
  <si>
    <t>Ч6</t>
  </si>
  <si>
    <t xml:space="preserve"> в том числе:</t>
  </si>
  <si>
    <t xml:space="preserve">налоговые и неналоговые доходы, млн. рублей </t>
  </si>
  <si>
    <t>Приложение 2</t>
  </si>
  <si>
    <t xml:space="preserve">к предыдущему году, процентов </t>
  </si>
  <si>
    <t>в том числе за счет:</t>
  </si>
  <si>
    <t>собственных средств</t>
  </si>
  <si>
    <t>Социальная поддержка граждан</t>
  </si>
  <si>
    <t>Содействие занятости населения</t>
  </si>
  <si>
    <t>Развитие образования</t>
  </si>
  <si>
    <t>Развитие физической культуры и спорта</t>
  </si>
  <si>
    <t>Итого по программам</t>
  </si>
  <si>
    <t xml:space="preserve">Всего расходы </t>
  </si>
  <si>
    <t>Модернизация и развитие сферы жилищно-коммунального хозяйства</t>
  </si>
  <si>
    <t>Обеспечение общественного порядка и противодействие преступности</t>
  </si>
  <si>
    <t>Развитие земельных и имущественных отношений</t>
  </si>
  <si>
    <t xml:space="preserve">из них условно утверждаемые (утвержденные) расходы, млн. рублей </t>
  </si>
  <si>
    <t>Развитие потенциала природно-сырьевых ресурсов и обеспечение экологической безопасности</t>
  </si>
  <si>
    <t xml:space="preserve">к бюджетному прогнозу Чувашской Республики 
на период  до 2035 года 
</t>
  </si>
  <si>
    <t>Показатели финансового обеспечения государственных программ Чувашской Республики до 2035 года</t>
  </si>
  <si>
    <t>средства республиканского бюджета ЧР</t>
  </si>
  <si>
    <t>Наименование муниципальной программы Ядринского мунициального округа Чувашской Республики</t>
  </si>
  <si>
    <t>федерального бюджета</t>
  </si>
  <si>
    <t>республиканского бюджета ЧР</t>
  </si>
  <si>
    <t>внебюджетных источников</t>
  </si>
  <si>
    <t>Развитие транспортной системы</t>
  </si>
  <si>
    <t>Управление общественными финансами и муниципальным долгом Ядринского муниципального округа Чувашской Республики</t>
  </si>
  <si>
    <t>Развитие потенциала муниципального управления</t>
  </si>
  <si>
    <t>Развитие строительного комплекса и архитектуры</t>
  </si>
  <si>
    <t>внебюджетных средств</t>
  </si>
  <si>
    <t xml:space="preserve">Условно утверждаемые расходы, зарезервированные средства, распределение которых осуществляется по мере исполнения  бюджета Ядринского района Чувашской Республики </t>
  </si>
  <si>
    <t>Справочно (в т.ч. внебюджетные средства)</t>
  </si>
  <si>
    <t>тыс. рублей</t>
  </si>
  <si>
    <t>Развитие культуры</t>
  </si>
  <si>
    <t>Повышение безопасности жизнедеятельности населения и территорий Ядринского муниципального округа Чувашской Республики</t>
  </si>
  <si>
    <t xml:space="preserve">Развитие сельского хозяйства и регулирование рынка сельскохозяйственной продукции, сырья и продовольствия </t>
  </si>
  <si>
    <t>Экономическое развитие Ядринского муниципального округа Чувашской Республики</t>
  </si>
  <si>
    <t>Цифровое общество Ядринского муниципального округа Чувашской Республики</t>
  </si>
  <si>
    <t>Обеспечение граждан в Ядринском муниципальном округе Чувашской Республики доступным и комфортным жильем</t>
  </si>
  <si>
    <t>Формирование современной городской среды на территории Ядринского муниципального округа Чувашской Республики</t>
  </si>
  <si>
    <t>Комплексное развитие сельских территорий Ядринского муниципального округа Чувашской Республики</t>
  </si>
  <si>
    <t>Доходы бюджета Ядринского муниципального округа Чувашской Республики, млн. рублей</t>
  </si>
  <si>
    <t>Изменение собственных доходов бюджета Ядринского муниципального округа  Чувашской Республики</t>
  </si>
  <si>
    <t>Расходы  бюджета Ядринского муниципального округа  Чувашской Республики, млн. рублей</t>
  </si>
  <si>
    <t xml:space="preserve">Приложение № 1 к бюджетному прогнозу на период до 2035 года 
</t>
  </si>
  <si>
    <t>Приложение № 2 к бюджетному прогнозу на период до 2035 года</t>
  </si>
  <si>
    <t xml:space="preserve">Прогноз основных характеристик бюджета Ядринского муниципального округа Чувашской Республики до 2035 года
</t>
  </si>
  <si>
    <t xml:space="preserve">к 2023 г., процентов </t>
  </si>
  <si>
    <t>Примечание: Расходы бюджета Ядринского муниципального округа Чувашской Республики на 2024 год по состоянию на 01.10.2024г.</t>
  </si>
  <si>
    <t>Молодежь</t>
  </si>
  <si>
    <t>A1</t>
  </si>
  <si>
    <t>A2</t>
  </si>
  <si>
    <t>A3</t>
  </si>
  <si>
    <t>A4</t>
  </si>
  <si>
    <t>A5</t>
  </si>
  <si>
    <t>A6</t>
  </si>
  <si>
    <t>A8</t>
  </si>
  <si>
    <t>Приложение №1 к постановлению администрации Ядринского муниципального округа Чувашской Республики от 10.02.2025г. № 188</t>
  </si>
  <si>
    <t>Приложение №2 к постановлению администрации Ядринского муниципального округа Чувашской Республики от 10.02.2025г. № 188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</si>
</sst>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0000"/>
    <numFmt numFmtId="166" formatCode="0.0"/>
  </numFmts>
  <fonts count="14">
    <font>
      <sz val="11"/>
      <color theme="1"/>
      <name val="Calibri"/>
      <family val="2"/>
      <charset val="204"/>
      <scheme val="minor"/>
    </font>
    <font>
      <sz val="11"/>
      <color theme="1"/>
      <name val="TimesET"/>
    </font>
    <font>
      <b/>
      <sz val="11"/>
      <color theme="1"/>
      <name val="TimesET"/>
    </font>
    <font>
      <i/>
      <sz val="11"/>
      <color theme="1"/>
      <name val="TimesET"/>
    </font>
    <font>
      <i/>
      <sz val="11"/>
      <color rgb="FF000000"/>
      <name val="TimesET"/>
    </font>
    <font>
      <sz val="11"/>
      <color rgb="FFFF0000"/>
      <name val="TimesET"/>
    </font>
    <font>
      <sz val="11"/>
      <color rgb="FF000000"/>
      <name val="TimesET"/>
    </font>
    <font>
      <b/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theme="1"/>
      <name val="TimesET"/>
      <charset val="204"/>
    </font>
    <font>
      <i/>
      <sz val="11"/>
      <color theme="1"/>
      <name val="TimesET"/>
      <charset val="204"/>
    </font>
    <font>
      <b/>
      <i/>
      <sz val="11"/>
      <color theme="1"/>
      <name val="TimesET"/>
      <charset val="204"/>
    </font>
    <font>
      <sz val="11"/>
      <color theme="1"/>
      <name val="TimesET"/>
      <charset val="204"/>
    </font>
  </fonts>
  <fills count="4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FFD5AB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95B3D7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/>
      <right/>
      <top style="medium">
        <color rgb="FFFAC090"/>
      </top>
      <bottom style="medium">
        <color rgb="FFFAC090"/>
      </bottom>
      <diagonal/>
    </border>
  </borders>
  <cellStyleXfs count="9">
    <xf numFmtId="0" fontId="0" fillId="0" borderId="0"/>
    <xf numFmtId="4" fontId="7" fillId="2" borderId="2">
      <alignment horizontal="right" vertical="top" wrapText="1" shrinkToFit="1"/>
    </xf>
    <xf numFmtId="0" fontId="8" fillId="0" borderId="0">
      <alignment horizontal="right" vertical="top" wrapText="1"/>
    </xf>
    <xf numFmtId="49" fontId="9" fillId="0" borderId="3">
      <alignment horizontal="center" vertical="center" wrapText="1"/>
    </xf>
    <xf numFmtId="0" fontId="7" fillId="2" borderId="4">
      <alignment horizontal="left" vertical="top" wrapText="1"/>
    </xf>
    <xf numFmtId="49" fontId="7" fillId="2" borderId="2">
      <alignment horizontal="center" vertical="top" wrapText="1" shrinkToFit="1"/>
    </xf>
    <xf numFmtId="164" fontId="7" fillId="2" borderId="2">
      <alignment horizontal="right" vertical="top" wrapText="1" shrinkToFit="1"/>
    </xf>
    <xf numFmtId="164" fontId="7" fillId="2" borderId="5">
      <alignment horizontal="right" vertical="top" shrinkToFit="1"/>
    </xf>
    <xf numFmtId="164" fontId="7" fillId="3" borderId="6">
      <alignment horizontal="right" shrinkToFit="1"/>
    </xf>
  </cellStyleXfs>
  <cellXfs count="80">
    <xf numFmtId="0" fontId="0" fillId="0" borderId="0" xfId="0"/>
    <xf numFmtId="0" fontId="1" fillId="0" borderId="0" xfId="0" applyFont="1"/>
    <xf numFmtId="164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/>
    <xf numFmtId="0" fontId="1" fillId="0" borderId="0" xfId="0" applyFont="1" applyFill="1"/>
    <xf numFmtId="0" fontId="1" fillId="0" borderId="0" xfId="0" applyFont="1" applyAlignment="1">
      <alignment vertical="top"/>
    </xf>
    <xf numFmtId="164" fontId="4" fillId="0" borderId="1" xfId="0" applyNumberFormat="1" applyFont="1" applyFill="1" applyBorder="1" applyAlignment="1">
      <alignment vertical="top" wrapText="1"/>
    </xf>
    <xf numFmtId="0" fontId="1" fillId="0" borderId="0" xfId="0" applyFont="1" applyFill="1" applyAlignment="1">
      <alignment vertical="top"/>
    </xf>
    <xf numFmtId="0" fontId="1" fillId="0" borderId="1" xfId="0" applyFont="1" applyFill="1" applyBorder="1" applyAlignment="1">
      <alignment horizontal="left" vertical="center" wrapText="1" indent="2"/>
    </xf>
    <xf numFmtId="164" fontId="3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Fill="1"/>
    <xf numFmtId="0" fontId="4" fillId="0" borderId="1" xfId="0" applyFont="1" applyFill="1" applyBorder="1" applyAlignment="1">
      <alignment horizontal="left" vertical="top" wrapText="1" indent="2"/>
    </xf>
    <xf numFmtId="0" fontId="1" fillId="0" borderId="0" xfId="0" applyNumberFormat="1" applyFont="1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0" borderId="0" xfId="0" applyFont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 wrapText="1" indent="2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164" fontId="6" fillId="0" borderId="1" xfId="0" applyNumberFormat="1" applyFont="1" applyFill="1" applyBorder="1" applyAlignment="1">
      <alignment vertical="center" wrapText="1"/>
    </xf>
    <xf numFmtId="0" fontId="1" fillId="0" borderId="0" xfId="0" applyFont="1" applyFill="1" applyBorder="1"/>
    <xf numFmtId="164" fontId="1" fillId="0" borderId="0" xfId="0" applyNumberFormat="1" applyFont="1" applyBorder="1" applyAlignment="1"/>
    <xf numFmtId="164" fontId="5" fillId="0" borderId="0" xfId="0" applyNumberFormat="1" applyFont="1" applyBorder="1"/>
    <xf numFmtId="0" fontId="3" fillId="0" borderId="0" xfId="0" applyFont="1" applyBorder="1" applyAlignment="1">
      <alignment horizontal="left" vertical="center" wrapText="1" indent="2"/>
    </xf>
    <xf numFmtId="164" fontId="1" fillId="0" borderId="0" xfId="0" applyNumberFormat="1" applyFont="1" applyBorder="1"/>
    <xf numFmtId="0" fontId="1" fillId="0" borderId="0" xfId="0" applyFont="1" applyBorder="1"/>
    <xf numFmtId="164" fontId="2" fillId="0" borderId="0" xfId="0" applyNumberFormat="1" applyFont="1" applyBorder="1" applyAlignment="1"/>
    <xf numFmtId="164" fontId="3" fillId="0" borderId="1" xfId="0" applyNumberFormat="1" applyFont="1" applyFill="1" applyBorder="1" applyAlignment="1"/>
    <xf numFmtId="164" fontId="1" fillId="0" borderId="1" xfId="0" applyNumberFormat="1" applyFont="1" applyFill="1" applyBorder="1" applyAlignment="1"/>
    <xf numFmtId="0" fontId="1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 indent="2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3" fillId="0" borderId="1" xfId="0" applyFont="1" applyFill="1" applyBorder="1" applyAlignment="1">
      <alignment horizontal="left" vertical="center" wrapText="1" indent="2"/>
    </xf>
    <xf numFmtId="0" fontId="10" fillId="0" borderId="1" xfId="0" applyFont="1" applyFill="1" applyBorder="1" applyAlignment="1">
      <alignment vertical="top" wrapText="1"/>
    </xf>
    <xf numFmtId="164" fontId="10" fillId="0" borderId="1" xfId="0" applyNumberFormat="1" applyFont="1" applyFill="1" applyBorder="1" applyAlignment="1">
      <alignment horizontal="right" wrapText="1"/>
    </xf>
    <xf numFmtId="0" fontId="10" fillId="0" borderId="0" xfId="0" applyFont="1"/>
    <xf numFmtId="164" fontId="11" fillId="0" borderId="1" xfId="0" applyNumberFormat="1" applyFont="1" applyFill="1" applyBorder="1" applyAlignment="1"/>
    <xf numFmtId="165" fontId="1" fillId="0" borderId="1" xfId="0" applyNumberFormat="1" applyFont="1" applyFill="1" applyBorder="1" applyAlignment="1"/>
    <xf numFmtId="2" fontId="10" fillId="0" borderId="1" xfId="0" applyNumberFormat="1" applyFont="1" applyFill="1" applyBorder="1" applyAlignment="1">
      <alignment horizontal="right" wrapText="1"/>
    </xf>
    <xf numFmtId="2" fontId="1" fillId="0" borderId="1" xfId="0" applyNumberFormat="1" applyFont="1" applyFill="1" applyBorder="1" applyAlignment="1"/>
    <xf numFmtId="2" fontId="3" fillId="0" borderId="1" xfId="0" applyNumberFormat="1" applyFont="1" applyFill="1" applyBorder="1" applyAlignment="1"/>
    <xf numFmtId="166" fontId="10" fillId="0" borderId="1" xfId="0" applyNumberFormat="1" applyFont="1" applyFill="1" applyBorder="1" applyAlignment="1">
      <alignment horizontal="right" wrapText="1"/>
    </xf>
    <xf numFmtId="166" fontId="1" fillId="0" borderId="1" xfId="0" applyNumberFormat="1" applyFont="1" applyFill="1" applyBorder="1" applyAlignment="1"/>
    <xf numFmtId="166" fontId="3" fillId="0" borderId="1" xfId="0" applyNumberFormat="1" applyFont="1" applyFill="1" applyBorder="1" applyAlignment="1"/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164" fontId="10" fillId="0" borderId="1" xfId="0" applyNumberFormat="1" applyFont="1" applyFill="1" applyBorder="1" applyAlignment="1"/>
    <xf numFmtId="0" fontId="10" fillId="0" borderId="1" xfId="0" applyFont="1" applyFill="1" applyBorder="1" applyAlignment="1">
      <alignment vertical="center" wrapText="1"/>
    </xf>
    <xf numFmtId="164" fontId="12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vertical="top" wrapText="1"/>
    </xf>
    <xf numFmtId="164" fontId="2" fillId="0" borderId="1" xfId="0" applyNumberFormat="1" applyFont="1" applyFill="1" applyBorder="1" applyAlignment="1"/>
    <xf numFmtId="0" fontId="1" fillId="0" borderId="1" xfId="0" applyFont="1" applyFill="1" applyBorder="1" applyAlignment="1">
      <alignment horizontal="left" vertical="top" wrapText="1" indent="2"/>
    </xf>
    <xf numFmtId="0" fontId="2" fillId="0" borderId="1" xfId="0" applyFont="1" applyFill="1" applyBorder="1" applyAlignment="1">
      <alignment horizontal="left" vertical="top" wrapText="1" indent="2"/>
    </xf>
    <xf numFmtId="0" fontId="1" fillId="0" borderId="0" xfId="0" applyFont="1" applyAlignment="1">
      <alignment horizontal="center" vertical="top" wrapText="1"/>
    </xf>
    <xf numFmtId="0" fontId="1" fillId="0" borderId="0" xfId="0" applyFont="1" applyFill="1" applyAlignment="1">
      <alignment horizontal="center"/>
    </xf>
    <xf numFmtId="0" fontId="10" fillId="0" borderId="1" xfId="0" applyFont="1" applyFill="1" applyBorder="1" applyAlignment="1">
      <alignment horizontal="left" vertical="center" wrapText="1" indent="2"/>
    </xf>
    <xf numFmtId="0" fontId="1" fillId="0" borderId="0" xfId="0" applyFont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top" wrapText="1"/>
    </xf>
    <xf numFmtId="164" fontId="2" fillId="0" borderId="0" xfId="0" applyNumberFormat="1" applyFont="1" applyFill="1" applyBorder="1" applyAlignme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wrapText="1"/>
    </xf>
  </cellXfs>
  <cellStyles count="9">
    <cellStyle name="ex60" xfId="4"/>
    <cellStyle name="ex61" xfId="5"/>
    <cellStyle name="ex62" xfId="1"/>
    <cellStyle name="st57" xfId="2"/>
    <cellStyle name="st76" xfId="8"/>
    <cellStyle name="st78" xfId="6"/>
    <cellStyle name="st79" xfId="7"/>
    <cellStyle name="xl_bot_header" xfId="3"/>
    <cellStyle name="Обычный" xfId="0" builtinId="0"/>
  </cellStyles>
  <dxfs count="0"/>
  <tableStyles count="0" defaultTableStyle="TableStyleMedium2" defaultPivotStyle="PivotStyleLight16"/>
  <colors>
    <mruColors>
      <color rgb="FF00FF00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5.bin"/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0000"/>
    <pageSetUpPr fitToPage="1"/>
  </sheetPr>
  <dimension ref="A1:N20"/>
  <sheetViews>
    <sheetView view="pageBreakPreview" zoomScale="96" zoomScaleNormal="100" zoomScaleSheetLayoutView="96" workbookViewId="0">
      <selection activeCell="I2" sqref="I2:N2"/>
    </sheetView>
  </sheetViews>
  <sheetFormatPr defaultColWidth="9.109375" defaultRowHeight="13.8"/>
  <cols>
    <col min="1" max="1" width="55.5546875" style="1" customWidth="1"/>
    <col min="2" max="9" width="11.5546875" style="1" customWidth="1"/>
    <col min="10" max="16384" width="9.109375" style="1"/>
  </cols>
  <sheetData>
    <row r="1" spans="1:14" ht="42.6" customHeight="1">
      <c r="I1" s="73" t="s">
        <v>72</v>
      </c>
      <c r="J1" s="73"/>
      <c r="K1" s="73"/>
      <c r="L1" s="73"/>
      <c r="M1" s="73"/>
      <c r="N1" s="73"/>
    </row>
    <row r="2" spans="1:14" ht="29.25" customHeight="1">
      <c r="A2" s="29"/>
      <c r="B2" s="69"/>
      <c r="D2" s="3"/>
      <c r="E2" s="3"/>
      <c r="F2" s="3"/>
      <c r="G2" s="3"/>
      <c r="H2" s="3"/>
      <c r="I2" s="74" t="s">
        <v>59</v>
      </c>
      <c r="J2" s="74"/>
      <c r="K2" s="74"/>
      <c r="L2" s="74"/>
      <c r="M2" s="74"/>
      <c r="N2" s="74"/>
    </row>
    <row r="3" spans="1:14" ht="7.5" customHeight="1">
      <c r="A3" s="19"/>
      <c r="B3" s="19"/>
      <c r="C3" s="19"/>
      <c r="D3" s="19"/>
      <c r="E3" s="19"/>
      <c r="F3" s="19"/>
      <c r="G3" s="19"/>
      <c r="H3" s="19"/>
      <c r="I3" s="19"/>
    </row>
    <row r="4" spans="1:14" s="7" customFormat="1" ht="15" customHeight="1">
      <c r="A4" s="74" t="s">
        <v>61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</row>
    <row r="5" spans="1:14" s="7" customFormat="1" ht="10.5" customHeight="1">
      <c r="A5" s="19"/>
      <c r="B5" s="19"/>
      <c r="C5" s="19"/>
      <c r="D5" s="19"/>
      <c r="E5" s="19"/>
      <c r="F5" s="19"/>
      <c r="G5" s="19"/>
      <c r="H5" s="19"/>
      <c r="I5" s="19"/>
    </row>
    <row r="6" spans="1:14">
      <c r="A6" s="75" t="s">
        <v>0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</row>
    <row r="7" spans="1:14">
      <c r="A7" s="75"/>
      <c r="B7" s="21">
        <v>2023</v>
      </c>
      <c r="C7" s="21">
        <v>2024</v>
      </c>
      <c r="D7" s="21">
        <v>2025</v>
      </c>
      <c r="E7" s="21">
        <v>2026</v>
      </c>
      <c r="F7" s="21">
        <v>2027</v>
      </c>
      <c r="G7" s="21">
        <v>2028</v>
      </c>
      <c r="H7" s="21">
        <v>2029</v>
      </c>
      <c r="I7" s="21">
        <v>2030</v>
      </c>
      <c r="J7" s="27">
        <v>2031</v>
      </c>
      <c r="K7" s="27">
        <v>2032</v>
      </c>
      <c r="L7" s="27">
        <v>2033</v>
      </c>
      <c r="M7" s="27">
        <v>2034</v>
      </c>
      <c r="N7" s="27">
        <v>2035</v>
      </c>
    </row>
    <row r="8" spans="1:14">
      <c r="A8" s="20">
        <v>1</v>
      </c>
      <c r="B8" s="20">
        <v>11</v>
      </c>
      <c r="C8" s="20">
        <v>12</v>
      </c>
      <c r="D8" s="20">
        <v>13</v>
      </c>
      <c r="E8" s="20">
        <v>14</v>
      </c>
      <c r="F8" s="20">
        <v>15</v>
      </c>
      <c r="G8" s="20">
        <v>16</v>
      </c>
      <c r="H8" s="20">
        <v>17</v>
      </c>
      <c r="I8" s="20">
        <v>18</v>
      </c>
      <c r="J8" s="28">
        <v>19</v>
      </c>
      <c r="K8" s="28">
        <v>20</v>
      </c>
      <c r="L8" s="28">
        <v>21</v>
      </c>
      <c r="M8" s="28">
        <v>22</v>
      </c>
      <c r="N8" s="28">
        <v>23</v>
      </c>
    </row>
    <row r="9" spans="1:14" ht="27.6">
      <c r="A9" s="40" t="s">
        <v>56</v>
      </c>
      <c r="B9" s="2">
        <f>B11+B12</f>
        <v>759.4</v>
      </c>
      <c r="C9" s="2">
        <f>C11+C12</f>
        <v>1046.8000000000002</v>
      </c>
      <c r="D9" s="2">
        <f>D11+D12</f>
        <v>1004.4</v>
      </c>
      <c r="E9" s="2">
        <f>E11+E12</f>
        <v>834.40000000000009</v>
      </c>
      <c r="F9" s="2">
        <f t="shared" ref="F9:N9" si="0">F11+F12</f>
        <v>849.8</v>
      </c>
      <c r="G9" s="2">
        <f t="shared" si="0"/>
        <v>722</v>
      </c>
      <c r="H9" s="2">
        <f t="shared" si="0"/>
        <v>731</v>
      </c>
      <c r="I9" s="2">
        <f t="shared" si="0"/>
        <v>736.7</v>
      </c>
      <c r="J9" s="2">
        <f t="shared" si="0"/>
        <v>745</v>
      </c>
      <c r="K9" s="2">
        <f t="shared" si="0"/>
        <v>752</v>
      </c>
      <c r="L9" s="2">
        <f t="shared" si="0"/>
        <v>760</v>
      </c>
      <c r="M9" s="2">
        <f t="shared" si="0"/>
        <v>770</v>
      </c>
      <c r="N9" s="2">
        <f t="shared" si="0"/>
        <v>785.7</v>
      </c>
    </row>
    <row r="10" spans="1:14">
      <c r="A10" s="10" t="s">
        <v>16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s="6" customFormat="1">
      <c r="A11" s="10" t="s">
        <v>17</v>
      </c>
      <c r="B11" s="2">
        <v>194</v>
      </c>
      <c r="C11" s="2">
        <v>276.60000000000002</v>
      </c>
      <c r="D11" s="2">
        <v>314.60000000000002</v>
      </c>
      <c r="E11" s="2">
        <v>300.8</v>
      </c>
      <c r="F11" s="2">
        <v>321.7</v>
      </c>
      <c r="G11" s="2">
        <v>222</v>
      </c>
      <c r="H11" s="2">
        <v>228</v>
      </c>
      <c r="I11" s="2">
        <v>233.7</v>
      </c>
      <c r="J11" s="2">
        <v>242</v>
      </c>
      <c r="K11" s="2">
        <v>249</v>
      </c>
      <c r="L11" s="2">
        <v>257</v>
      </c>
      <c r="M11" s="2">
        <v>267</v>
      </c>
      <c r="N11" s="2">
        <v>282.7</v>
      </c>
    </row>
    <row r="12" spans="1:14" s="6" customFormat="1">
      <c r="A12" s="10" t="s">
        <v>1</v>
      </c>
      <c r="B12" s="2">
        <v>565.4</v>
      </c>
      <c r="C12" s="2">
        <v>770.2</v>
      </c>
      <c r="D12" s="2">
        <v>689.8</v>
      </c>
      <c r="E12" s="2">
        <v>533.6</v>
      </c>
      <c r="F12" s="2">
        <v>528.1</v>
      </c>
      <c r="G12" s="2">
        <v>500</v>
      </c>
      <c r="H12" s="2">
        <v>503</v>
      </c>
      <c r="I12" s="2">
        <v>503</v>
      </c>
      <c r="J12" s="2">
        <v>503</v>
      </c>
      <c r="K12" s="2">
        <v>503</v>
      </c>
      <c r="L12" s="2">
        <v>503</v>
      </c>
      <c r="M12" s="2">
        <v>503</v>
      </c>
      <c r="N12" s="2">
        <v>503</v>
      </c>
    </row>
    <row r="13" spans="1:14" s="12" customFormat="1" ht="27.6">
      <c r="A13" s="41" t="s">
        <v>57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4">
      <c r="A14" s="42" t="s">
        <v>19</v>
      </c>
      <c r="B14" s="30">
        <v>0</v>
      </c>
      <c r="C14" s="30">
        <v>142.6</v>
      </c>
      <c r="D14" s="30">
        <v>113.7</v>
      </c>
      <c r="E14" s="30">
        <v>95.6</v>
      </c>
      <c r="F14" s="30">
        <v>106.9</v>
      </c>
      <c r="G14" s="30">
        <v>72.8</v>
      </c>
      <c r="H14" s="30">
        <v>102.7</v>
      </c>
      <c r="I14" s="30">
        <v>102.5</v>
      </c>
      <c r="J14" s="30">
        <v>103.5</v>
      </c>
      <c r="K14" s="30">
        <v>102.9</v>
      </c>
      <c r="L14" s="30">
        <v>103.2</v>
      </c>
      <c r="M14" s="30">
        <v>103.9</v>
      </c>
      <c r="N14" s="30">
        <v>105.9</v>
      </c>
    </row>
    <row r="15" spans="1:14">
      <c r="A15" s="42" t="s">
        <v>62</v>
      </c>
      <c r="B15" s="30">
        <v>0</v>
      </c>
      <c r="C15" s="30">
        <v>142.6</v>
      </c>
      <c r="D15" s="30">
        <v>162.19999999999999</v>
      </c>
      <c r="E15" s="30">
        <v>155</v>
      </c>
      <c r="F15" s="30">
        <v>165.8</v>
      </c>
      <c r="G15" s="30">
        <v>114.4</v>
      </c>
      <c r="H15" s="30">
        <v>117.5</v>
      </c>
      <c r="I15" s="30">
        <v>120.5</v>
      </c>
      <c r="J15" s="30">
        <v>124.7</v>
      </c>
      <c r="K15" s="30">
        <v>128.30000000000001</v>
      </c>
      <c r="L15" s="30">
        <v>132.5</v>
      </c>
      <c r="M15" s="30">
        <v>137.6</v>
      </c>
      <c r="N15" s="30">
        <v>145.69999999999999</v>
      </c>
    </row>
    <row r="16" spans="1:14" ht="31.5" customHeight="1">
      <c r="A16" s="40" t="s">
        <v>58</v>
      </c>
      <c r="B16" s="30">
        <v>885.1</v>
      </c>
      <c r="C16" s="30">
        <v>1248.0999999999999</v>
      </c>
      <c r="D16" s="30">
        <v>1004.4</v>
      </c>
      <c r="E16" s="30">
        <v>834.4</v>
      </c>
      <c r="F16" s="30">
        <v>849.8</v>
      </c>
      <c r="G16" s="30">
        <f t="shared" ref="G16:N16" si="1">G9</f>
        <v>722</v>
      </c>
      <c r="H16" s="30">
        <f t="shared" si="1"/>
        <v>731</v>
      </c>
      <c r="I16" s="30">
        <f t="shared" si="1"/>
        <v>736.7</v>
      </c>
      <c r="J16" s="30">
        <f t="shared" si="1"/>
        <v>745</v>
      </c>
      <c r="K16" s="30">
        <f t="shared" si="1"/>
        <v>752</v>
      </c>
      <c r="L16" s="30">
        <f t="shared" si="1"/>
        <v>760</v>
      </c>
      <c r="M16" s="30">
        <f t="shared" si="1"/>
        <v>770</v>
      </c>
      <c r="N16" s="30">
        <f t="shared" si="1"/>
        <v>785.7</v>
      </c>
    </row>
    <row r="17" spans="1:14" s="9" customFormat="1" ht="27.6">
      <c r="A17" s="13" t="s">
        <v>31</v>
      </c>
      <c r="B17" s="8">
        <v>0</v>
      </c>
      <c r="C17" s="8">
        <v>0</v>
      </c>
      <c r="D17" s="8">
        <v>0</v>
      </c>
      <c r="E17" s="8">
        <v>8.6999999999999993</v>
      </c>
      <c r="F17" s="8">
        <v>18.3</v>
      </c>
      <c r="G17" s="8">
        <v>12.6</v>
      </c>
      <c r="H17" s="8">
        <v>12.6</v>
      </c>
      <c r="I17" s="8">
        <v>12.6</v>
      </c>
      <c r="J17" s="8">
        <v>12.6</v>
      </c>
      <c r="K17" s="8">
        <v>12.6</v>
      </c>
      <c r="L17" s="8">
        <v>12.6</v>
      </c>
      <c r="M17" s="8">
        <v>12.6</v>
      </c>
      <c r="N17" s="8">
        <v>12.6</v>
      </c>
    </row>
    <row r="18" spans="1:14">
      <c r="A18" s="40" t="s">
        <v>2</v>
      </c>
      <c r="B18" s="2">
        <f t="shared" ref="B18:N18" si="2">B9-B16</f>
        <v>-125.70000000000005</v>
      </c>
      <c r="C18" s="2">
        <f t="shared" si="2"/>
        <v>-201.29999999999973</v>
      </c>
      <c r="D18" s="2">
        <f t="shared" si="2"/>
        <v>0</v>
      </c>
      <c r="E18" s="2">
        <v>0</v>
      </c>
      <c r="F18" s="2">
        <f t="shared" si="2"/>
        <v>0</v>
      </c>
      <c r="G18" s="2">
        <f t="shared" si="2"/>
        <v>0</v>
      </c>
      <c r="H18" s="2">
        <f t="shared" si="2"/>
        <v>0</v>
      </c>
      <c r="I18" s="2">
        <f t="shared" si="2"/>
        <v>0</v>
      </c>
      <c r="J18" s="2">
        <f t="shared" si="2"/>
        <v>0</v>
      </c>
      <c r="K18" s="2">
        <f t="shared" si="2"/>
        <v>0</v>
      </c>
      <c r="L18" s="2">
        <f t="shared" si="2"/>
        <v>0</v>
      </c>
      <c r="M18" s="2">
        <f t="shared" si="2"/>
        <v>0</v>
      </c>
      <c r="N18" s="2">
        <f t="shared" si="2"/>
        <v>0</v>
      </c>
    </row>
    <row r="19" spans="1:14">
      <c r="A19" s="1" t="s">
        <v>63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</sheetData>
  <autoFilter ref="A8:I18"/>
  <customSheetViews>
    <customSheetView guid="{133630D6-971E-4B3C-94DF-B21C9BF4489A}" scale="96" showPageBreaks="1" fitToPage="1" printArea="1" showAutoFilter="1" view="pageBreakPreview">
      <selection activeCell="G18" sqref="G18"/>
      <pageMargins left="0.11811023622047245" right="0.11811023622047245" top="0.35433070866141736" bottom="0.35433070866141736" header="0.31496062992125984" footer="0.31496062992125984"/>
      <pageSetup paperSize="9" scale="48" fitToHeight="0" orientation="landscape" r:id="rId1"/>
      <autoFilter ref="A8:R80"/>
    </customSheetView>
    <customSheetView guid="{8DA9F801-E304-41E0-AD8A-609D16888EB2}" scale="96" showPageBreaks="1" fitToPage="1" printArea="1" showAutoFilter="1" view="pageBreakPreview">
      <pane ySplit="7" topLeftCell="A8" activePane="bottomLeft" state="frozen"/>
      <selection pane="bottomLeft" activeCell="U84" sqref="U84"/>
      <pageMargins left="0.11811023622047245" right="0.11811023622047245" top="0.35433070866141736" bottom="0.35433070866141736" header="0.31496062992125984" footer="0.31496062992125984"/>
      <pageSetup paperSize="9" scale="48" fitToHeight="0" orientation="landscape" r:id="rId2"/>
      <autoFilter ref="A8:R80"/>
    </customSheetView>
    <customSheetView guid="{22A44135-8AD9-431F-9316-0D72B3B7995B}" scale="96" showPageBreaks="1" fitToPage="1" printArea="1" showAutoFilter="1" view="pageBreakPreview">
      <selection activeCell="I44" sqref="I44"/>
      <pageMargins left="0.11811023622047245" right="0.11811023622047245" top="0.35433070866141736" bottom="0.35433070866141736" header="0.31496062992125984" footer="0.31496062992125984"/>
      <pageSetup paperSize="9" scale="48" fitToHeight="0" orientation="landscape" r:id="rId3"/>
      <autoFilter ref="A8:R80"/>
    </customSheetView>
    <customSheetView guid="{A95FDB70-9451-48B5-90E4-8287D4B00645}" scale="96" showPageBreaks="1" fitToPage="1" printArea="1" showAutoFilter="1" view="pageBreakPreview">
      <selection activeCell="I44" sqref="I44"/>
      <pageMargins left="0.11811023622047245" right="0.11811023622047245" top="0.35433070866141736" bottom="0.35433070866141736" header="0.31496062992125984" footer="0.31496062992125984"/>
      <pageSetup paperSize="9" scale="48" fitToHeight="0" orientation="landscape" r:id="rId4"/>
      <autoFilter ref="A8:R80"/>
    </customSheetView>
    <customSheetView guid="{DB3A3525-BE72-427D-A14F-48B4A4429D11}" scale="96" showPageBreaks="1" fitToPage="1" printArea="1" showAutoFilter="1" view="pageBreakPreview" topLeftCell="A4">
      <selection activeCell="G14" sqref="G14"/>
      <pageMargins left="0.11811023622047245" right="0.11811023622047245" top="0.35433070866141736" bottom="0.35433070866141736" header="0.31496062992125984" footer="0.31496062992125984"/>
      <pageSetup paperSize="9" scale="48" fitToHeight="0" orientation="landscape" r:id="rId5"/>
      <autoFilter ref="A8:R80"/>
    </customSheetView>
    <customSheetView guid="{E28C272D-125B-47E1-A5B7-95B8D50816F9}" scale="96" showPageBreaks="1" fitToPage="1" printArea="1" showAutoFilter="1" view="pageBreakPreview" topLeftCell="A4">
      <selection activeCell="G14" sqref="G14"/>
      <pageMargins left="0.11811023622047245" right="0.11811023622047245" top="0.35433070866141736" bottom="0.35433070866141736" header="0.31496062992125984" footer="0.31496062992125984"/>
      <pageSetup paperSize="9" scale="48" fitToHeight="0" orientation="landscape" r:id="rId6"/>
      <autoFilter ref="A8:R80"/>
    </customSheetView>
  </customSheetViews>
  <mergeCells count="5">
    <mergeCell ref="I1:N1"/>
    <mergeCell ref="I2:N2"/>
    <mergeCell ref="A6:A7"/>
    <mergeCell ref="B6:N6"/>
    <mergeCell ref="A4:N4"/>
  </mergeCells>
  <pageMargins left="0.11811023622047245" right="0.11811023622047245" top="0.35433070866141736" bottom="0.35433070866141736" header="0.31496062992125984" footer="0.31496062992125984"/>
  <pageSetup paperSize="9" scale="74" fitToHeight="0"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3" tint="0.39997558519241921"/>
    <pageSetUpPr fitToPage="1"/>
  </sheetPr>
  <dimension ref="A1:AG120"/>
  <sheetViews>
    <sheetView tabSelected="1" view="pageBreakPreview" topLeftCell="A4" zoomScaleNormal="100" zoomScaleSheetLayoutView="100" workbookViewId="0">
      <pane xSplit="2" ySplit="6" topLeftCell="C10" activePane="bottomRight" state="frozen"/>
      <selection activeCell="B4" sqref="B4"/>
      <selection pane="topRight" activeCell="C4" sqref="C4"/>
      <selection pane="bottomLeft" activeCell="B8" sqref="B8"/>
      <selection pane="bottomRight" activeCell="J5" sqref="J5:O5"/>
    </sheetView>
  </sheetViews>
  <sheetFormatPr defaultColWidth="9.109375" defaultRowHeight="13.8"/>
  <cols>
    <col min="1" max="1" width="4.44140625" style="1" customWidth="1"/>
    <col min="2" max="2" width="46.6640625" style="6" customWidth="1"/>
    <col min="3" max="3" width="11.5546875" style="1" customWidth="1"/>
    <col min="4" max="4" width="11.109375" style="1" customWidth="1"/>
    <col min="5" max="5" width="11.88671875" style="1" customWidth="1"/>
    <col min="6" max="6" width="12.5546875" style="1" customWidth="1"/>
    <col min="7" max="7" width="12.44140625" style="1" customWidth="1"/>
    <col min="8" max="10" width="10.44140625" style="1" customWidth="1"/>
    <col min="11" max="11" width="10" style="1" customWidth="1"/>
    <col min="12" max="12" width="10.109375" style="1" customWidth="1"/>
    <col min="13" max="13" width="12.5546875" style="1" customWidth="1"/>
    <col min="14" max="14" width="13.5546875" style="1" customWidth="1"/>
    <col min="15" max="15" width="12.21875" style="1" customWidth="1"/>
    <col min="16" max="16" width="0.109375" style="1" customWidth="1"/>
    <col min="17" max="32" width="9.109375" style="1" hidden="1" customWidth="1"/>
    <col min="33" max="16384" width="9.109375" style="1"/>
  </cols>
  <sheetData>
    <row r="1" spans="1:15">
      <c r="F1" s="76"/>
      <c r="G1" s="76"/>
      <c r="H1" s="76"/>
      <c r="I1" s="76"/>
      <c r="J1" s="76"/>
      <c r="K1" s="76" t="s">
        <v>18</v>
      </c>
      <c r="L1" s="76"/>
      <c r="M1" s="76"/>
      <c r="N1" s="76"/>
      <c r="O1" s="76"/>
    </row>
    <row r="2" spans="1:15" ht="30" customHeight="1">
      <c r="F2" s="74"/>
      <c r="G2" s="74"/>
      <c r="H2" s="74"/>
      <c r="I2" s="74"/>
      <c r="J2" s="74"/>
      <c r="K2" s="74" t="s">
        <v>33</v>
      </c>
      <c r="L2" s="74"/>
      <c r="M2" s="74"/>
      <c r="N2" s="74"/>
      <c r="O2" s="74"/>
    </row>
    <row r="3" spans="1:15">
      <c r="B3" s="78" t="s">
        <v>34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</row>
    <row r="4" spans="1:15" ht="29.4" customHeight="1">
      <c r="B4" s="67"/>
      <c r="C4" s="67"/>
      <c r="D4" s="67"/>
      <c r="E4" s="67"/>
      <c r="F4" s="67"/>
      <c r="G4" s="67"/>
      <c r="H4" s="67"/>
      <c r="I4" s="67"/>
      <c r="J4" s="79" t="s">
        <v>73</v>
      </c>
      <c r="K4" s="79"/>
      <c r="L4" s="79"/>
      <c r="M4" s="79"/>
      <c r="N4" s="79"/>
      <c r="O4" s="79"/>
    </row>
    <row r="5" spans="1:15">
      <c r="B5" s="67"/>
      <c r="C5" s="67"/>
      <c r="D5" s="67"/>
      <c r="E5" s="67"/>
      <c r="F5" s="67"/>
      <c r="G5" s="67"/>
      <c r="H5" s="67"/>
      <c r="I5" s="67"/>
      <c r="J5" s="78" t="s">
        <v>60</v>
      </c>
      <c r="K5" s="78"/>
      <c r="L5" s="78"/>
      <c r="M5" s="78"/>
      <c r="N5" s="78"/>
      <c r="O5" s="78"/>
    </row>
    <row r="6" spans="1:15" ht="13.2" customHeight="1">
      <c r="O6" s="15" t="s">
        <v>47</v>
      </c>
    </row>
    <row r="7" spans="1:15">
      <c r="B7" s="75" t="s">
        <v>36</v>
      </c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</row>
    <row r="8" spans="1:15" ht="27.6" customHeight="1">
      <c r="B8" s="75"/>
      <c r="C8" s="18">
        <v>2023</v>
      </c>
      <c r="D8" s="18">
        <v>2024</v>
      </c>
      <c r="E8" s="18">
        <v>2025</v>
      </c>
      <c r="F8" s="18">
        <v>2026</v>
      </c>
      <c r="G8" s="18">
        <v>2027</v>
      </c>
      <c r="H8" s="18">
        <v>2028</v>
      </c>
      <c r="I8" s="18">
        <v>2029</v>
      </c>
      <c r="J8" s="18">
        <v>2030</v>
      </c>
      <c r="K8" s="27">
        <v>2031</v>
      </c>
      <c r="L8" s="27">
        <v>2032</v>
      </c>
      <c r="M8" s="27">
        <v>2033</v>
      </c>
      <c r="N8" s="27">
        <v>2034</v>
      </c>
      <c r="O8" s="27">
        <v>2035</v>
      </c>
    </row>
    <row r="9" spans="1:15">
      <c r="B9" s="17">
        <v>1</v>
      </c>
      <c r="C9" s="57">
        <v>10</v>
      </c>
      <c r="D9" s="17">
        <v>11</v>
      </c>
      <c r="E9" s="70">
        <v>12</v>
      </c>
      <c r="F9" s="70">
        <v>13</v>
      </c>
      <c r="G9" s="70">
        <v>14</v>
      </c>
      <c r="H9" s="17">
        <v>15</v>
      </c>
      <c r="I9" s="17">
        <v>16</v>
      </c>
      <c r="J9" s="17">
        <v>17</v>
      </c>
      <c r="K9" s="28">
        <v>18</v>
      </c>
      <c r="L9" s="28">
        <v>19</v>
      </c>
      <c r="M9" s="28">
        <v>20</v>
      </c>
      <c r="N9" s="28">
        <v>21</v>
      </c>
      <c r="O9" s="28">
        <v>22</v>
      </c>
    </row>
    <row r="10" spans="1:15">
      <c r="A10" s="16" t="s">
        <v>3</v>
      </c>
      <c r="B10" s="46" t="s">
        <v>22</v>
      </c>
      <c r="C10" s="54">
        <f t="shared" ref="C10:O10" si="0">C12+C13</f>
        <v>3699</v>
      </c>
      <c r="D10" s="54">
        <f t="shared" si="0"/>
        <v>5367.2999999999993</v>
      </c>
      <c r="E10" s="54">
        <f t="shared" si="0"/>
        <v>3613.6</v>
      </c>
      <c r="F10" s="54">
        <f t="shared" si="0"/>
        <v>3647</v>
      </c>
      <c r="G10" s="54">
        <f t="shared" si="0"/>
        <v>3647</v>
      </c>
      <c r="H10" s="54">
        <f t="shared" si="0"/>
        <v>3714.7</v>
      </c>
      <c r="I10" s="54">
        <f t="shared" si="0"/>
        <v>3714.7</v>
      </c>
      <c r="J10" s="51">
        <f t="shared" si="0"/>
        <v>3714.7</v>
      </c>
      <c r="K10" s="51">
        <f t="shared" si="0"/>
        <v>3714.7</v>
      </c>
      <c r="L10" s="51">
        <f t="shared" si="0"/>
        <v>3714.7</v>
      </c>
      <c r="M10" s="51">
        <f t="shared" si="0"/>
        <v>3714.7</v>
      </c>
      <c r="N10" s="51">
        <f t="shared" si="0"/>
        <v>3714.7</v>
      </c>
      <c r="O10" s="51">
        <f t="shared" si="0"/>
        <v>3714.7</v>
      </c>
    </row>
    <row r="11" spans="1:15">
      <c r="A11" s="16"/>
      <c r="B11" s="45" t="s">
        <v>20</v>
      </c>
      <c r="C11" s="55"/>
      <c r="D11" s="55"/>
      <c r="E11" s="55"/>
      <c r="F11" s="55"/>
      <c r="G11" s="55"/>
      <c r="H11" s="55"/>
      <c r="I11" s="55"/>
      <c r="J11" s="52"/>
      <c r="K11" s="52"/>
      <c r="L11" s="52"/>
      <c r="M11" s="52"/>
      <c r="N11" s="52"/>
      <c r="O11" s="52"/>
    </row>
    <row r="12" spans="1:15" s="5" customFormat="1">
      <c r="A12" s="16"/>
      <c r="B12" s="45" t="s">
        <v>38</v>
      </c>
      <c r="C12" s="56">
        <v>3586</v>
      </c>
      <c r="D12" s="56">
        <v>3553.7</v>
      </c>
      <c r="E12" s="56">
        <v>3613.6</v>
      </c>
      <c r="F12" s="56">
        <v>3647</v>
      </c>
      <c r="G12" s="56">
        <v>3647</v>
      </c>
      <c r="H12" s="56">
        <v>3601.7</v>
      </c>
      <c r="I12" s="56">
        <v>3601.7</v>
      </c>
      <c r="J12" s="53">
        <v>3601.7</v>
      </c>
      <c r="K12" s="53">
        <v>3601.7</v>
      </c>
      <c r="L12" s="53">
        <v>3601.7</v>
      </c>
      <c r="M12" s="53">
        <v>3601.7</v>
      </c>
      <c r="N12" s="53">
        <v>3601.7</v>
      </c>
      <c r="O12" s="53">
        <v>3601.7</v>
      </c>
    </row>
    <row r="13" spans="1:15" s="5" customFormat="1">
      <c r="A13" s="16"/>
      <c r="B13" s="45" t="s">
        <v>21</v>
      </c>
      <c r="C13" s="56">
        <v>113</v>
      </c>
      <c r="D13" s="56">
        <v>1813.6</v>
      </c>
      <c r="E13" s="56">
        <v>0</v>
      </c>
      <c r="F13" s="56">
        <v>0</v>
      </c>
      <c r="G13" s="56">
        <v>0</v>
      </c>
      <c r="H13" s="56">
        <v>113</v>
      </c>
      <c r="I13" s="56">
        <v>113</v>
      </c>
      <c r="J13" s="53">
        <v>113</v>
      </c>
      <c r="K13" s="53">
        <v>113</v>
      </c>
      <c r="L13" s="53">
        <v>113</v>
      </c>
      <c r="M13" s="53">
        <v>113</v>
      </c>
      <c r="N13" s="53">
        <v>113</v>
      </c>
      <c r="O13" s="53">
        <v>113</v>
      </c>
    </row>
    <row r="14" spans="1:15">
      <c r="A14" s="16" t="s">
        <v>4</v>
      </c>
      <c r="B14" s="46" t="s">
        <v>48</v>
      </c>
      <c r="C14" s="47">
        <f t="shared" ref="C14:O14" si="1">C16+C17+C18+C19</f>
        <v>56123.4</v>
      </c>
      <c r="D14" s="47">
        <f t="shared" si="1"/>
        <v>89959.7</v>
      </c>
      <c r="E14" s="47">
        <f t="shared" si="1"/>
        <v>67745.3</v>
      </c>
      <c r="F14" s="47">
        <f t="shared" si="1"/>
        <v>58127.200000000004</v>
      </c>
      <c r="G14" s="47">
        <f t="shared" si="1"/>
        <v>58127.8</v>
      </c>
      <c r="H14" s="47">
        <f t="shared" si="1"/>
        <v>35482.700000000004</v>
      </c>
      <c r="I14" s="47">
        <f t="shared" si="1"/>
        <v>35482.700000000004</v>
      </c>
      <c r="J14" s="47">
        <f t="shared" si="1"/>
        <v>35482.700000000004</v>
      </c>
      <c r="K14" s="47">
        <f t="shared" si="1"/>
        <v>35482.700000000004</v>
      </c>
      <c r="L14" s="47">
        <f t="shared" si="1"/>
        <v>35482.700000000004</v>
      </c>
      <c r="M14" s="47">
        <f t="shared" si="1"/>
        <v>35482.700000000004</v>
      </c>
      <c r="N14" s="47">
        <f t="shared" si="1"/>
        <v>35482.700000000004</v>
      </c>
      <c r="O14" s="47">
        <f t="shared" si="1"/>
        <v>35482.700000000004</v>
      </c>
    </row>
    <row r="15" spans="1:15">
      <c r="A15" s="16"/>
      <c r="B15" s="45" t="s">
        <v>20</v>
      </c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</row>
    <row r="16" spans="1:15">
      <c r="A16" s="43"/>
      <c r="B16" s="45" t="s">
        <v>37</v>
      </c>
      <c r="C16" s="49">
        <v>50</v>
      </c>
      <c r="D16" s="49">
        <v>6200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v>0</v>
      </c>
      <c r="O16" s="49">
        <v>0</v>
      </c>
    </row>
    <row r="17" spans="1:16" s="5" customFormat="1">
      <c r="A17" s="16"/>
      <c r="B17" s="45" t="s">
        <v>38</v>
      </c>
      <c r="C17" s="38">
        <v>3826</v>
      </c>
      <c r="D17" s="38">
        <v>16793.2</v>
      </c>
      <c r="E17" s="38">
        <v>38</v>
      </c>
      <c r="F17" s="38">
        <v>38.4</v>
      </c>
      <c r="G17" s="38">
        <v>39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38">
        <v>0</v>
      </c>
    </row>
    <row r="18" spans="1:16" s="5" customFormat="1">
      <c r="A18" s="16"/>
      <c r="B18" s="45" t="s">
        <v>21</v>
      </c>
      <c r="C18" s="38">
        <v>50878.6</v>
      </c>
      <c r="D18" s="38">
        <v>64511.199999999997</v>
      </c>
      <c r="E18" s="38">
        <v>66338.5</v>
      </c>
      <c r="F18" s="38">
        <v>56720</v>
      </c>
      <c r="G18" s="38">
        <v>56720</v>
      </c>
      <c r="H18" s="38">
        <v>34113.9</v>
      </c>
      <c r="I18" s="38">
        <v>34113.9</v>
      </c>
      <c r="J18" s="38">
        <v>34113.9</v>
      </c>
      <c r="K18" s="38">
        <v>34113.9</v>
      </c>
      <c r="L18" s="38">
        <v>34113.9</v>
      </c>
      <c r="M18" s="38">
        <v>34113.9</v>
      </c>
      <c r="N18" s="38">
        <v>34113.9</v>
      </c>
      <c r="O18" s="38">
        <v>34113.9</v>
      </c>
    </row>
    <row r="19" spans="1:16" s="5" customFormat="1">
      <c r="A19" s="43"/>
      <c r="B19" s="45" t="s">
        <v>39</v>
      </c>
      <c r="C19" s="38">
        <v>1368.8</v>
      </c>
      <c r="D19" s="38">
        <v>2455.3000000000002</v>
      </c>
      <c r="E19" s="38">
        <v>1368.8</v>
      </c>
      <c r="F19" s="38">
        <v>1368.8</v>
      </c>
      <c r="G19" s="38">
        <v>1368.8</v>
      </c>
      <c r="H19" s="38">
        <v>1368.8</v>
      </c>
      <c r="I19" s="38">
        <v>1368.8</v>
      </c>
      <c r="J19" s="38">
        <v>1368.8</v>
      </c>
      <c r="K19" s="38">
        <v>1368.8</v>
      </c>
      <c r="L19" s="38">
        <v>1368.8</v>
      </c>
      <c r="M19" s="38">
        <v>1368.8</v>
      </c>
      <c r="N19" s="38">
        <v>1368.8</v>
      </c>
      <c r="O19" s="38">
        <v>1368.8</v>
      </c>
    </row>
    <row r="20" spans="1:16" s="48" customFormat="1">
      <c r="A20" s="71" t="s">
        <v>5</v>
      </c>
      <c r="B20" s="46" t="s">
        <v>25</v>
      </c>
      <c r="C20" s="47">
        <f t="shared" ref="C20:O20" si="2">C22+C23+C24</f>
        <v>23313.200000000001</v>
      </c>
      <c r="D20" s="47">
        <f t="shared" si="2"/>
        <v>39304.700000000004</v>
      </c>
      <c r="E20" s="47">
        <f t="shared" si="2"/>
        <v>24755.599999999999</v>
      </c>
      <c r="F20" s="47">
        <f t="shared" si="2"/>
        <v>24437.8</v>
      </c>
      <c r="G20" s="47">
        <f t="shared" si="2"/>
        <v>23956.1</v>
      </c>
      <c r="H20" s="47">
        <f t="shared" si="2"/>
        <v>15214.832</v>
      </c>
      <c r="I20" s="47">
        <f t="shared" si="2"/>
        <v>15214.832</v>
      </c>
      <c r="J20" s="47">
        <f t="shared" si="2"/>
        <v>15214.832</v>
      </c>
      <c r="K20" s="47">
        <f t="shared" si="2"/>
        <v>15214.832</v>
      </c>
      <c r="L20" s="47">
        <f t="shared" si="2"/>
        <v>15214.832</v>
      </c>
      <c r="M20" s="47">
        <f t="shared" si="2"/>
        <v>15214.832</v>
      </c>
      <c r="N20" s="47">
        <f t="shared" si="2"/>
        <v>15214.832</v>
      </c>
      <c r="O20" s="47">
        <f t="shared" si="2"/>
        <v>15214.832</v>
      </c>
    </row>
    <row r="21" spans="1:16">
      <c r="A21" s="71"/>
      <c r="B21" s="45" t="s">
        <v>20</v>
      </c>
      <c r="C21" s="50"/>
      <c r="D21" s="50"/>
      <c r="E21" s="39"/>
      <c r="F21" s="39"/>
      <c r="G21" s="39"/>
      <c r="H21" s="50"/>
      <c r="I21" s="50"/>
      <c r="J21" s="50"/>
      <c r="K21" s="50"/>
      <c r="L21" s="50"/>
      <c r="M21" s="50"/>
      <c r="N21" s="50"/>
      <c r="O21" s="50"/>
    </row>
    <row r="22" spans="1:16">
      <c r="A22" s="71"/>
      <c r="B22" s="45" t="s">
        <v>37</v>
      </c>
      <c r="C22" s="39">
        <v>0</v>
      </c>
      <c r="D22" s="49">
        <v>0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v>0</v>
      </c>
      <c r="O22" s="49">
        <v>0</v>
      </c>
      <c r="P22" s="6"/>
    </row>
    <row r="23" spans="1:16" s="5" customFormat="1">
      <c r="A23" s="71"/>
      <c r="B23" s="45" t="s">
        <v>38</v>
      </c>
      <c r="C23" s="38">
        <v>0</v>
      </c>
      <c r="D23" s="38">
        <v>6497.4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12"/>
    </row>
    <row r="24" spans="1:16" s="5" customFormat="1">
      <c r="A24" s="71"/>
      <c r="B24" s="45" t="s">
        <v>21</v>
      </c>
      <c r="C24" s="38">
        <v>23313.200000000001</v>
      </c>
      <c r="D24" s="38">
        <v>32807.300000000003</v>
      </c>
      <c r="E24" s="38">
        <v>24755.599999999999</v>
      </c>
      <c r="F24" s="38">
        <v>24437.8</v>
      </c>
      <c r="G24" s="38">
        <v>23956.1</v>
      </c>
      <c r="H24" s="38">
        <v>15214.832</v>
      </c>
      <c r="I24" s="38">
        <v>15214.832</v>
      </c>
      <c r="J24" s="38">
        <v>15214.832</v>
      </c>
      <c r="K24" s="38">
        <v>15214.832</v>
      </c>
      <c r="L24" s="38">
        <v>15214.832</v>
      </c>
      <c r="M24" s="38">
        <v>15214.832</v>
      </c>
      <c r="N24" s="38">
        <v>15214.832</v>
      </c>
      <c r="O24" s="38">
        <v>15214.832</v>
      </c>
    </row>
    <row r="25" spans="1:16">
      <c r="A25" s="71" t="s">
        <v>6</v>
      </c>
      <c r="B25" s="46" t="s">
        <v>23</v>
      </c>
      <c r="C25" s="47">
        <f t="shared" ref="C25:O25" si="3">C27+C28</f>
        <v>408.5</v>
      </c>
      <c r="D25" s="47">
        <f t="shared" si="3"/>
        <v>415</v>
      </c>
      <c r="E25" s="47">
        <f t="shared" si="3"/>
        <v>573.4</v>
      </c>
      <c r="F25" s="47">
        <f t="shared" si="3"/>
        <v>584.09999999999991</v>
      </c>
      <c r="G25" s="47">
        <f t="shared" si="3"/>
        <v>584.09999999999991</v>
      </c>
      <c r="H25" s="47">
        <f t="shared" si="3"/>
        <v>197.1</v>
      </c>
      <c r="I25" s="47">
        <f t="shared" si="3"/>
        <v>197.1</v>
      </c>
      <c r="J25" s="47">
        <f t="shared" si="3"/>
        <v>197.1</v>
      </c>
      <c r="K25" s="47">
        <f t="shared" si="3"/>
        <v>197.1</v>
      </c>
      <c r="L25" s="47">
        <f t="shared" si="3"/>
        <v>197.1</v>
      </c>
      <c r="M25" s="47">
        <f t="shared" si="3"/>
        <v>197.1</v>
      </c>
      <c r="N25" s="47">
        <f t="shared" si="3"/>
        <v>197.1</v>
      </c>
      <c r="O25" s="47">
        <f t="shared" si="3"/>
        <v>197.1</v>
      </c>
    </row>
    <row r="26" spans="1:16">
      <c r="A26" s="16"/>
      <c r="B26" s="45" t="s">
        <v>20</v>
      </c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</row>
    <row r="27" spans="1:16" s="5" customFormat="1">
      <c r="A27" s="16"/>
      <c r="B27" s="45" t="s">
        <v>35</v>
      </c>
      <c r="C27" s="38">
        <v>120.8</v>
      </c>
      <c r="D27" s="38">
        <v>127.3</v>
      </c>
      <c r="E27" s="38">
        <v>285.7</v>
      </c>
      <c r="F27" s="38">
        <v>302.39999999999998</v>
      </c>
      <c r="G27" s="38">
        <v>302.39999999999998</v>
      </c>
      <c r="H27" s="38">
        <v>126.1</v>
      </c>
      <c r="I27" s="38">
        <v>126.1</v>
      </c>
      <c r="J27" s="38">
        <v>126.1</v>
      </c>
      <c r="K27" s="38">
        <v>126.1</v>
      </c>
      <c r="L27" s="38">
        <v>126.1</v>
      </c>
      <c r="M27" s="38">
        <v>126.1</v>
      </c>
      <c r="N27" s="38">
        <v>126.1</v>
      </c>
      <c r="O27" s="38">
        <v>126.1</v>
      </c>
    </row>
    <row r="28" spans="1:16" s="5" customFormat="1">
      <c r="A28" s="16"/>
      <c r="B28" s="45" t="s">
        <v>21</v>
      </c>
      <c r="C28" s="38">
        <v>287.7</v>
      </c>
      <c r="D28" s="38">
        <v>287.7</v>
      </c>
      <c r="E28" s="38">
        <v>287.7</v>
      </c>
      <c r="F28" s="38">
        <v>281.7</v>
      </c>
      <c r="G28" s="38">
        <v>281.7</v>
      </c>
      <c r="H28" s="38">
        <v>71</v>
      </c>
      <c r="I28" s="38">
        <v>71</v>
      </c>
      <c r="J28" s="38">
        <v>71</v>
      </c>
      <c r="K28" s="38">
        <v>71</v>
      </c>
      <c r="L28" s="38">
        <v>71</v>
      </c>
      <c r="M28" s="38">
        <v>71</v>
      </c>
      <c r="N28" s="38">
        <v>71</v>
      </c>
      <c r="O28" s="38">
        <v>71</v>
      </c>
    </row>
    <row r="29" spans="1:16">
      <c r="A29" s="16" t="s">
        <v>7</v>
      </c>
      <c r="B29" s="46" t="s">
        <v>24</v>
      </c>
      <c r="C29" s="47">
        <f t="shared" ref="C29:O29" si="4">C31+C32+C33</f>
        <v>374946.60000000003</v>
      </c>
      <c r="D29" s="47">
        <f t="shared" si="4"/>
        <v>470457</v>
      </c>
      <c r="E29" s="47">
        <f t="shared" si="4"/>
        <v>432619.9</v>
      </c>
      <c r="F29" s="47">
        <f t="shared" si="4"/>
        <v>433796.60000000003</v>
      </c>
      <c r="G29" s="47">
        <f t="shared" si="4"/>
        <v>423152.2</v>
      </c>
      <c r="H29" s="47">
        <f t="shared" si="4"/>
        <v>225738.4</v>
      </c>
      <c r="I29" s="47">
        <f t="shared" si="4"/>
        <v>225738.4</v>
      </c>
      <c r="J29" s="47">
        <f t="shared" si="4"/>
        <v>225738.4</v>
      </c>
      <c r="K29" s="47">
        <f t="shared" si="4"/>
        <v>225738.4</v>
      </c>
      <c r="L29" s="47">
        <f t="shared" si="4"/>
        <v>225738.4</v>
      </c>
      <c r="M29" s="47">
        <f t="shared" si="4"/>
        <v>225738.4</v>
      </c>
      <c r="N29" s="47">
        <f t="shared" si="4"/>
        <v>225738.4</v>
      </c>
      <c r="O29" s="47">
        <f t="shared" si="4"/>
        <v>225738.4</v>
      </c>
    </row>
    <row r="30" spans="1:16">
      <c r="A30" s="16"/>
      <c r="B30" s="45" t="s">
        <v>20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</row>
    <row r="31" spans="1:16">
      <c r="A31" s="44"/>
      <c r="B31" s="45" t="s">
        <v>37</v>
      </c>
      <c r="C31" s="49">
        <v>26845.9</v>
      </c>
      <c r="D31" s="49">
        <v>35342.400000000001</v>
      </c>
      <c r="E31" s="49">
        <v>36971.5</v>
      </c>
      <c r="F31" s="49">
        <v>36217.5</v>
      </c>
      <c r="G31" s="49">
        <v>35786.5</v>
      </c>
      <c r="H31" s="49">
        <v>14227.16</v>
      </c>
      <c r="I31" s="49">
        <v>14227.16</v>
      </c>
      <c r="J31" s="49">
        <v>14227.16</v>
      </c>
      <c r="K31" s="49">
        <v>14227.16</v>
      </c>
      <c r="L31" s="49">
        <v>14227.16</v>
      </c>
      <c r="M31" s="49">
        <v>14227.16</v>
      </c>
      <c r="N31" s="49">
        <v>14227.16</v>
      </c>
      <c r="O31" s="49">
        <v>14227.16</v>
      </c>
    </row>
    <row r="32" spans="1:16" s="5" customFormat="1">
      <c r="A32" s="16"/>
      <c r="B32" s="45" t="s">
        <v>38</v>
      </c>
      <c r="C32" s="38">
        <v>270363.5</v>
      </c>
      <c r="D32" s="38">
        <v>338335.7</v>
      </c>
      <c r="E32" s="38">
        <v>303131.5</v>
      </c>
      <c r="F32" s="38">
        <v>303203.90000000002</v>
      </c>
      <c r="G32" s="38">
        <v>303204.2</v>
      </c>
      <c r="H32" s="38">
        <v>158216.24</v>
      </c>
      <c r="I32" s="38">
        <v>158216.24</v>
      </c>
      <c r="J32" s="38">
        <v>158216.24</v>
      </c>
      <c r="K32" s="38">
        <v>158216.24</v>
      </c>
      <c r="L32" s="38">
        <v>158216.24</v>
      </c>
      <c r="M32" s="38">
        <v>158216.24</v>
      </c>
      <c r="N32" s="38">
        <v>158216.24</v>
      </c>
      <c r="O32" s="38">
        <v>158216.24</v>
      </c>
    </row>
    <row r="33" spans="1:33" s="5" customFormat="1">
      <c r="A33" s="16"/>
      <c r="B33" s="45" t="s">
        <v>21</v>
      </c>
      <c r="C33" s="38">
        <v>77737.2</v>
      </c>
      <c r="D33" s="38">
        <v>96778.9</v>
      </c>
      <c r="E33" s="38">
        <v>92516.9</v>
      </c>
      <c r="F33" s="38">
        <v>94375.2</v>
      </c>
      <c r="G33" s="38">
        <v>84161.5</v>
      </c>
      <c r="H33" s="38">
        <v>53295</v>
      </c>
      <c r="I33" s="38">
        <v>53295</v>
      </c>
      <c r="J33" s="38">
        <v>53295</v>
      </c>
      <c r="K33" s="38">
        <v>53295</v>
      </c>
      <c r="L33" s="38">
        <v>53295</v>
      </c>
      <c r="M33" s="38">
        <v>53295</v>
      </c>
      <c r="N33" s="38">
        <v>53295</v>
      </c>
      <c r="O33" s="38">
        <v>53295</v>
      </c>
    </row>
    <row r="34" spans="1:33" ht="41.4">
      <c r="A34" s="16" t="s">
        <v>8</v>
      </c>
      <c r="B34" s="46" t="s">
        <v>49</v>
      </c>
      <c r="C34" s="47">
        <f t="shared" ref="C34:O34" si="5">C36+C37</f>
        <v>5633.3</v>
      </c>
      <c r="D34" s="47">
        <f t="shared" si="5"/>
        <v>13358.599999999999</v>
      </c>
      <c r="E34" s="47">
        <f t="shared" si="5"/>
        <v>11820.599999999999</v>
      </c>
      <c r="F34" s="47">
        <f t="shared" si="5"/>
        <v>4218.3999999999996</v>
      </c>
      <c r="G34" s="47">
        <f t="shared" si="5"/>
        <v>4218.3999999999996</v>
      </c>
      <c r="H34" s="47">
        <f t="shared" si="5"/>
        <v>1417.2</v>
      </c>
      <c r="I34" s="47">
        <f t="shared" si="5"/>
        <v>1417.2</v>
      </c>
      <c r="J34" s="47">
        <f t="shared" si="5"/>
        <v>1417.2</v>
      </c>
      <c r="K34" s="47">
        <f t="shared" si="5"/>
        <v>1417.2</v>
      </c>
      <c r="L34" s="47">
        <f t="shared" si="5"/>
        <v>1417.2</v>
      </c>
      <c r="M34" s="47">
        <f t="shared" si="5"/>
        <v>1417.2</v>
      </c>
      <c r="N34" s="47">
        <f t="shared" si="5"/>
        <v>1417.2</v>
      </c>
      <c r="O34" s="47">
        <f t="shared" si="5"/>
        <v>1417.2</v>
      </c>
    </row>
    <row r="35" spans="1:33">
      <c r="A35" s="16"/>
      <c r="B35" s="45" t="s">
        <v>20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</row>
    <row r="36" spans="1:33" s="5" customFormat="1">
      <c r="A36" s="16"/>
      <c r="B36" s="45" t="s">
        <v>38</v>
      </c>
      <c r="C36" s="38">
        <v>0</v>
      </c>
      <c r="D36" s="38">
        <v>3925.3</v>
      </c>
      <c r="E36" s="38">
        <v>3098.8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38">
        <v>0</v>
      </c>
    </row>
    <row r="37" spans="1:33" s="5" customFormat="1">
      <c r="A37" s="16"/>
      <c r="B37" s="45" t="s">
        <v>21</v>
      </c>
      <c r="C37" s="38">
        <v>5633.3</v>
      </c>
      <c r="D37" s="38">
        <v>9433.2999999999993</v>
      </c>
      <c r="E37" s="38">
        <v>8721.7999999999993</v>
      </c>
      <c r="F37" s="38">
        <v>4218.3999999999996</v>
      </c>
      <c r="G37" s="38">
        <v>4218.3999999999996</v>
      </c>
      <c r="H37" s="38">
        <v>1417.2</v>
      </c>
      <c r="I37" s="38">
        <v>1417.2</v>
      </c>
      <c r="J37" s="38">
        <v>1417.2</v>
      </c>
      <c r="K37" s="38">
        <v>1417.2</v>
      </c>
      <c r="L37" s="38">
        <v>1417.2</v>
      </c>
      <c r="M37" s="38">
        <v>1417.2</v>
      </c>
      <c r="N37" s="38">
        <v>1417.2</v>
      </c>
      <c r="O37" s="38">
        <v>1417.2</v>
      </c>
    </row>
    <row r="38" spans="1:33" ht="41.4">
      <c r="A38" s="16" t="s">
        <v>9</v>
      </c>
      <c r="B38" s="46" t="s">
        <v>50</v>
      </c>
      <c r="C38" s="47">
        <f t="shared" ref="C38:O38" si="6">C40+C41+C42</f>
        <v>4637.1000000000004</v>
      </c>
      <c r="D38" s="47">
        <f t="shared" si="6"/>
        <v>3516.1000000000004</v>
      </c>
      <c r="E38" s="47">
        <f t="shared" si="6"/>
        <v>757.5</v>
      </c>
      <c r="F38" s="47">
        <f t="shared" si="6"/>
        <v>278.8</v>
      </c>
      <c r="G38" s="47">
        <f t="shared" si="6"/>
        <v>278.8</v>
      </c>
      <c r="H38" s="47">
        <f t="shared" si="6"/>
        <v>1976.3999999999999</v>
      </c>
      <c r="I38" s="47">
        <f t="shared" si="6"/>
        <v>1976.3999999999999</v>
      </c>
      <c r="J38" s="47">
        <f t="shared" si="6"/>
        <v>1976.3999999999999</v>
      </c>
      <c r="K38" s="47">
        <f t="shared" si="6"/>
        <v>1976.3999999999999</v>
      </c>
      <c r="L38" s="47">
        <f t="shared" si="6"/>
        <v>1976.3999999999999</v>
      </c>
      <c r="M38" s="47">
        <f t="shared" si="6"/>
        <v>1976.3999999999999</v>
      </c>
      <c r="N38" s="47">
        <f t="shared" si="6"/>
        <v>1976.3999999999999</v>
      </c>
      <c r="O38" s="47">
        <f t="shared" si="6"/>
        <v>1976.3999999999999</v>
      </c>
    </row>
    <row r="39" spans="1:33">
      <c r="A39" s="16"/>
      <c r="B39" s="45" t="s">
        <v>20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</row>
    <row r="40" spans="1:33">
      <c r="A40" s="44"/>
      <c r="B40" s="45" t="s">
        <v>37</v>
      </c>
      <c r="C40" s="49">
        <v>45.3</v>
      </c>
      <c r="D40" s="49">
        <v>131.30000000000001</v>
      </c>
      <c r="E40" s="49">
        <v>315.2</v>
      </c>
      <c r="F40" s="49">
        <v>0</v>
      </c>
      <c r="G40" s="49">
        <v>0</v>
      </c>
      <c r="H40" s="49">
        <v>1509.5</v>
      </c>
      <c r="I40" s="49">
        <v>1509.5</v>
      </c>
      <c r="J40" s="49">
        <v>1509.5</v>
      </c>
      <c r="K40" s="49">
        <v>1509.5</v>
      </c>
      <c r="L40" s="49">
        <v>1509.5</v>
      </c>
      <c r="M40" s="49">
        <v>1509.5</v>
      </c>
      <c r="N40" s="49">
        <v>1509.5</v>
      </c>
      <c r="O40" s="49">
        <v>1509.5</v>
      </c>
    </row>
    <row r="41" spans="1:33" s="5" customFormat="1">
      <c r="A41" s="16"/>
      <c r="B41" s="45" t="s">
        <v>38</v>
      </c>
      <c r="C41" s="49">
        <v>4205.8</v>
      </c>
      <c r="D41" s="49">
        <v>2746.9</v>
      </c>
      <c r="E41" s="49">
        <v>282</v>
      </c>
      <c r="F41" s="49">
        <v>278.8</v>
      </c>
      <c r="G41" s="49">
        <v>278.8</v>
      </c>
      <c r="H41" s="49">
        <v>368.3</v>
      </c>
      <c r="I41" s="49">
        <v>368.3</v>
      </c>
      <c r="J41" s="49">
        <v>368.3</v>
      </c>
      <c r="K41" s="49">
        <v>368.3</v>
      </c>
      <c r="L41" s="49">
        <v>368.3</v>
      </c>
      <c r="M41" s="49">
        <v>368.3</v>
      </c>
      <c r="N41" s="49">
        <v>368.3</v>
      </c>
      <c r="O41" s="49">
        <v>368.3</v>
      </c>
    </row>
    <row r="42" spans="1:33" s="5" customFormat="1">
      <c r="A42" s="16"/>
      <c r="B42" s="45" t="s">
        <v>21</v>
      </c>
      <c r="C42" s="49">
        <v>386</v>
      </c>
      <c r="D42" s="49">
        <v>637.9</v>
      </c>
      <c r="E42" s="49">
        <v>160.30000000000001</v>
      </c>
      <c r="F42" s="49">
        <v>0</v>
      </c>
      <c r="G42" s="49">
        <v>0</v>
      </c>
      <c r="H42" s="49">
        <v>98.6</v>
      </c>
      <c r="I42" s="49">
        <v>98.6</v>
      </c>
      <c r="J42" s="49">
        <v>98.6</v>
      </c>
      <c r="K42" s="49">
        <v>98.6</v>
      </c>
      <c r="L42" s="49">
        <v>98.6</v>
      </c>
      <c r="M42" s="49">
        <v>98.6</v>
      </c>
      <c r="N42" s="49">
        <v>98.6</v>
      </c>
      <c r="O42" s="49">
        <v>98.6</v>
      </c>
    </row>
    <row r="43" spans="1:33" ht="27.6">
      <c r="A43" s="16" t="s">
        <v>10</v>
      </c>
      <c r="B43" s="46" t="s">
        <v>51</v>
      </c>
      <c r="C43" s="61">
        <f t="shared" ref="C43:O43" si="7">C45+C46</f>
        <v>150</v>
      </c>
      <c r="D43" s="61">
        <f t="shared" si="7"/>
        <v>213</v>
      </c>
      <c r="E43" s="61">
        <f t="shared" si="7"/>
        <v>0</v>
      </c>
      <c r="F43" s="61">
        <f t="shared" si="7"/>
        <v>0</v>
      </c>
      <c r="G43" s="61">
        <f t="shared" si="7"/>
        <v>0</v>
      </c>
      <c r="H43" s="61">
        <f t="shared" si="7"/>
        <v>0</v>
      </c>
      <c r="I43" s="61">
        <f t="shared" si="7"/>
        <v>0</v>
      </c>
      <c r="J43" s="61">
        <f t="shared" si="7"/>
        <v>0</v>
      </c>
      <c r="K43" s="61">
        <f t="shared" si="7"/>
        <v>0</v>
      </c>
      <c r="L43" s="61">
        <f t="shared" si="7"/>
        <v>0</v>
      </c>
      <c r="M43" s="61">
        <f t="shared" si="7"/>
        <v>0</v>
      </c>
      <c r="N43" s="61">
        <f t="shared" si="7"/>
        <v>0</v>
      </c>
      <c r="O43" s="61">
        <f t="shared" si="7"/>
        <v>0</v>
      </c>
    </row>
    <row r="44" spans="1:33">
      <c r="A44" s="16"/>
      <c r="B44" s="45" t="s">
        <v>20</v>
      </c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</row>
    <row r="45" spans="1:33" s="5" customFormat="1">
      <c r="A45" s="16"/>
      <c r="B45" s="45" t="s">
        <v>38</v>
      </c>
      <c r="C45" s="38">
        <v>0</v>
      </c>
      <c r="D45" s="38">
        <v>0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  <c r="N45" s="38">
        <v>0</v>
      </c>
      <c r="O45" s="38">
        <v>0</v>
      </c>
    </row>
    <row r="46" spans="1:33" s="5" customFormat="1">
      <c r="A46" s="16"/>
      <c r="B46" s="45" t="s">
        <v>21</v>
      </c>
      <c r="C46" s="38">
        <v>150</v>
      </c>
      <c r="D46" s="38">
        <v>213</v>
      </c>
      <c r="E46" s="38">
        <v>0</v>
      </c>
      <c r="F46" s="38">
        <v>0</v>
      </c>
      <c r="G46" s="38">
        <v>0</v>
      </c>
      <c r="H46" s="38">
        <v>0</v>
      </c>
      <c r="I46" s="38">
        <v>0</v>
      </c>
      <c r="J46" s="38">
        <v>0</v>
      </c>
      <c r="K46" s="38">
        <v>0</v>
      </c>
      <c r="L46" s="38">
        <v>0</v>
      </c>
      <c r="M46" s="38">
        <v>0</v>
      </c>
      <c r="N46" s="38">
        <v>0</v>
      </c>
      <c r="O46" s="38">
        <v>0</v>
      </c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</row>
    <row r="47" spans="1:33">
      <c r="A47" s="16" t="s">
        <v>11</v>
      </c>
      <c r="B47" s="46" t="s">
        <v>40</v>
      </c>
      <c r="C47" s="47">
        <f t="shared" ref="C47:O47" si="8">C49+C50</f>
        <v>80809.8</v>
      </c>
      <c r="D47" s="47">
        <f t="shared" si="8"/>
        <v>102341.3</v>
      </c>
      <c r="E47" s="47">
        <f t="shared" si="8"/>
        <v>89800.8</v>
      </c>
      <c r="F47" s="47">
        <f t="shared" si="8"/>
        <v>104600.70000000001</v>
      </c>
      <c r="G47" s="47">
        <f t="shared" si="8"/>
        <v>110389.6</v>
      </c>
      <c r="H47" s="47">
        <f t="shared" si="8"/>
        <v>74759.600000000006</v>
      </c>
      <c r="I47" s="47">
        <f t="shared" si="8"/>
        <v>74759.600000000006</v>
      </c>
      <c r="J47" s="47">
        <f t="shared" si="8"/>
        <v>74759.600000000006</v>
      </c>
      <c r="K47" s="47">
        <f t="shared" si="8"/>
        <v>74759.600000000006</v>
      </c>
      <c r="L47" s="47">
        <f t="shared" si="8"/>
        <v>74759.600000000006</v>
      </c>
      <c r="M47" s="47">
        <f t="shared" si="8"/>
        <v>74759.600000000006</v>
      </c>
      <c r="N47" s="47">
        <f t="shared" si="8"/>
        <v>74759.600000000006</v>
      </c>
      <c r="O47" s="47">
        <f t="shared" si="8"/>
        <v>74759.600000000006</v>
      </c>
    </row>
    <row r="48" spans="1:33">
      <c r="A48" s="16"/>
      <c r="B48" s="45" t="s">
        <v>20</v>
      </c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</row>
    <row r="49" spans="1:15" s="5" customFormat="1">
      <c r="A49" s="16"/>
      <c r="B49" s="45" t="s">
        <v>38</v>
      </c>
      <c r="C49" s="38">
        <v>59396</v>
      </c>
      <c r="D49" s="38">
        <v>86134.2</v>
      </c>
      <c r="E49" s="38">
        <v>75633.5</v>
      </c>
      <c r="F49" s="38">
        <v>78549.3</v>
      </c>
      <c r="G49" s="38">
        <v>78549.3</v>
      </c>
      <c r="H49" s="38">
        <v>57633.3</v>
      </c>
      <c r="I49" s="38">
        <v>57633.3</v>
      </c>
      <c r="J49" s="38">
        <v>57633.3</v>
      </c>
      <c r="K49" s="38">
        <v>57633.3</v>
      </c>
      <c r="L49" s="38">
        <v>57633.3</v>
      </c>
      <c r="M49" s="38">
        <v>57633.3</v>
      </c>
      <c r="N49" s="38">
        <v>57633.3</v>
      </c>
      <c r="O49" s="38">
        <v>57633.3</v>
      </c>
    </row>
    <row r="50" spans="1:15" s="5" customFormat="1">
      <c r="A50" s="16"/>
      <c r="B50" s="45" t="s">
        <v>21</v>
      </c>
      <c r="C50" s="38">
        <v>21413.8</v>
      </c>
      <c r="D50" s="38">
        <v>16207.1</v>
      </c>
      <c r="E50" s="38">
        <v>14167.3</v>
      </c>
      <c r="F50" s="38">
        <v>26051.4</v>
      </c>
      <c r="G50" s="38">
        <v>31840.3</v>
      </c>
      <c r="H50" s="38">
        <v>17126.3</v>
      </c>
      <c r="I50" s="38">
        <v>17126.3</v>
      </c>
      <c r="J50" s="38">
        <v>17126.3</v>
      </c>
      <c r="K50" s="38">
        <v>17126.3</v>
      </c>
      <c r="L50" s="38">
        <v>17126.3</v>
      </c>
      <c r="M50" s="38">
        <v>17126.3</v>
      </c>
      <c r="N50" s="38">
        <v>17126.3</v>
      </c>
      <c r="O50" s="38">
        <v>17126.3</v>
      </c>
    </row>
    <row r="51" spans="1:15" ht="41.4">
      <c r="A51" s="16" t="s">
        <v>12</v>
      </c>
      <c r="B51" s="46" t="s">
        <v>32</v>
      </c>
      <c r="C51" s="47">
        <f t="shared" ref="C51:O51" si="9">C53+C54+C55</f>
        <v>518.1</v>
      </c>
      <c r="D51" s="47">
        <f t="shared" si="9"/>
        <v>5960.5</v>
      </c>
      <c r="E51" s="47">
        <f t="shared" si="9"/>
        <v>1820</v>
      </c>
      <c r="F51" s="47">
        <f t="shared" si="9"/>
        <v>284</v>
      </c>
      <c r="G51" s="47">
        <f t="shared" si="9"/>
        <v>284</v>
      </c>
      <c r="H51" s="47">
        <f t="shared" si="9"/>
        <v>0</v>
      </c>
      <c r="I51" s="47">
        <f t="shared" si="9"/>
        <v>0</v>
      </c>
      <c r="J51" s="47">
        <f t="shared" si="9"/>
        <v>0</v>
      </c>
      <c r="K51" s="47">
        <f t="shared" si="9"/>
        <v>0</v>
      </c>
      <c r="L51" s="47">
        <f t="shared" si="9"/>
        <v>0</v>
      </c>
      <c r="M51" s="47">
        <f t="shared" si="9"/>
        <v>0</v>
      </c>
      <c r="N51" s="47">
        <f t="shared" si="9"/>
        <v>0</v>
      </c>
      <c r="O51" s="47">
        <f t="shared" si="9"/>
        <v>0</v>
      </c>
    </row>
    <row r="52" spans="1:15">
      <c r="A52" s="16"/>
      <c r="B52" s="45" t="s">
        <v>20</v>
      </c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</row>
    <row r="53" spans="1:15">
      <c r="A53" s="44"/>
      <c r="B53" s="45" t="s">
        <v>37</v>
      </c>
      <c r="C53" s="38">
        <v>0</v>
      </c>
      <c r="D53" s="38">
        <v>0</v>
      </c>
      <c r="E53" s="38">
        <v>0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  <c r="K53" s="38">
        <v>0</v>
      </c>
      <c r="L53" s="38">
        <v>0</v>
      </c>
      <c r="M53" s="38">
        <v>0</v>
      </c>
      <c r="N53" s="38">
        <v>0</v>
      </c>
      <c r="O53" s="38">
        <v>0</v>
      </c>
    </row>
    <row r="54" spans="1:15" s="5" customFormat="1">
      <c r="A54" s="16"/>
      <c r="B54" s="45" t="s">
        <v>38</v>
      </c>
      <c r="C54" s="38">
        <v>0</v>
      </c>
      <c r="D54" s="38">
        <v>3831</v>
      </c>
      <c r="E54" s="38">
        <v>0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38">
        <v>0</v>
      </c>
      <c r="M54" s="38">
        <v>0</v>
      </c>
      <c r="N54" s="38">
        <v>0</v>
      </c>
      <c r="O54" s="38">
        <v>0</v>
      </c>
    </row>
    <row r="55" spans="1:15" s="5" customFormat="1">
      <c r="A55" s="16"/>
      <c r="B55" s="45" t="s">
        <v>21</v>
      </c>
      <c r="C55" s="38">
        <v>518.1</v>
      </c>
      <c r="D55" s="38">
        <v>2129.5</v>
      </c>
      <c r="E55" s="38">
        <v>1820</v>
      </c>
      <c r="F55" s="38">
        <v>284</v>
      </c>
      <c r="G55" s="38">
        <v>284</v>
      </c>
      <c r="H55" s="38">
        <v>0</v>
      </c>
      <c r="I55" s="38">
        <v>0</v>
      </c>
      <c r="J55" s="38">
        <v>0</v>
      </c>
      <c r="K55" s="38">
        <v>0</v>
      </c>
      <c r="L55" s="38">
        <v>0</v>
      </c>
      <c r="M55" s="38">
        <v>0</v>
      </c>
      <c r="N55" s="38">
        <v>0</v>
      </c>
      <c r="O55" s="38">
        <v>0</v>
      </c>
    </row>
    <row r="56" spans="1:15" ht="41.4">
      <c r="A56" s="16" t="s">
        <v>13</v>
      </c>
      <c r="B56" s="46" t="s">
        <v>41</v>
      </c>
      <c r="C56" s="47">
        <f>C58+C59+C60</f>
        <v>31684.400000000001</v>
      </c>
      <c r="D56" s="47">
        <f t="shared" ref="D56:O56" si="10">D58+D59+D60</f>
        <v>49228.1</v>
      </c>
      <c r="E56" s="47">
        <f t="shared" si="10"/>
        <v>48957.5</v>
      </c>
      <c r="F56" s="47">
        <f t="shared" si="10"/>
        <v>42469.5</v>
      </c>
      <c r="G56" s="47">
        <f t="shared" si="10"/>
        <v>41966.9</v>
      </c>
      <c r="H56" s="47">
        <f t="shared" si="10"/>
        <v>18300</v>
      </c>
      <c r="I56" s="47">
        <f t="shared" si="10"/>
        <v>18300</v>
      </c>
      <c r="J56" s="47">
        <f t="shared" si="10"/>
        <v>18300</v>
      </c>
      <c r="K56" s="47">
        <f t="shared" si="10"/>
        <v>18300</v>
      </c>
      <c r="L56" s="47">
        <f t="shared" si="10"/>
        <v>18300</v>
      </c>
      <c r="M56" s="47">
        <f t="shared" si="10"/>
        <v>18300</v>
      </c>
      <c r="N56" s="47">
        <f t="shared" si="10"/>
        <v>18300</v>
      </c>
      <c r="O56" s="47">
        <f t="shared" si="10"/>
        <v>18300</v>
      </c>
    </row>
    <row r="57" spans="1:15">
      <c r="A57" s="16"/>
      <c r="B57" s="45" t="s">
        <v>20</v>
      </c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</row>
    <row r="58" spans="1:15">
      <c r="A58" s="44"/>
      <c r="B58" s="45" t="s">
        <v>37</v>
      </c>
      <c r="C58" s="49">
        <v>1192.4000000000001</v>
      </c>
      <c r="D58" s="49">
        <v>1423.7</v>
      </c>
      <c r="E58" s="49">
        <v>1674.9</v>
      </c>
      <c r="F58" s="49">
        <v>1824.1</v>
      </c>
      <c r="G58" s="49">
        <v>1886.5</v>
      </c>
      <c r="H58" s="49">
        <v>1300</v>
      </c>
      <c r="I58" s="49">
        <v>1300</v>
      </c>
      <c r="J58" s="49">
        <v>1300</v>
      </c>
      <c r="K58" s="49">
        <v>1300</v>
      </c>
      <c r="L58" s="49">
        <v>1300</v>
      </c>
      <c r="M58" s="49">
        <v>1300</v>
      </c>
      <c r="N58" s="49">
        <v>1300</v>
      </c>
      <c r="O58" s="49">
        <v>1300</v>
      </c>
    </row>
    <row r="59" spans="1:15" s="5" customFormat="1">
      <c r="A59" s="16"/>
      <c r="B59" s="45" t="s">
        <v>38</v>
      </c>
      <c r="C59" s="38">
        <v>22599</v>
      </c>
      <c r="D59" s="38">
        <v>21648.799999999999</v>
      </c>
      <c r="E59" s="38">
        <v>12355.4</v>
      </c>
      <c r="F59" s="38">
        <v>0</v>
      </c>
      <c r="G59" s="38">
        <v>0</v>
      </c>
      <c r="H59" s="38">
        <v>10000</v>
      </c>
      <c r="I59" s="38">
        <v>10000</v>
      </c>
      <c r="J59" s="38">
        <v>10000</v>
      </c>
      <c r="K59" s="38">
        <v>10000</v>
      </c>
      <c r="L59" s="38">
        <v>10000</v>
      </c>
      <c r="M59" s="38">
        <v>10000</v>
      </c>
      <c r="N59" s="38">
        <v>10000</v>
      </c>
      <c r="O59" s="38">
        <v>10000</v>
      </c>
    </row>
    <row r="60" spans="1:15" s="5" customFormat="1">
      <c r="A60" s="16"/>
      <c r="B60" s="45" t="s">
        <v>21</v>
      </c>
      <c r="C60" s="38">
        <v>7893</v>
      </c>
      <c r="D60" s="38">
        <v>26155.599999999999</v>
      </c>
      <c r="E60" s="38">
        <v>34927.199999999997</v>
      </c>
      <c r="F60" s="38">
        <v>40645.4</v>
      </c>
      <c r="G60" s="38">
        <v>40080.400000000001</v>
      </c>
      <c r="H60" s="38">
        <v>7000</v>
      </c>
      <c r="I60" s="38">
        <v>7000</v>
      </c>
      <c r="J60" s="38">
        <v>7000</v>
      </c>
      <c r="K60" s="38">
        <v>7000</v>
      </c>
      <c r="L60" s="38">
        <v>7000</v>
      </c>
      <c r="M60" s="38">
        <v>7000</v>
      </c>
      <c r="N60" s="38">
        <v>7000</v>
      </c>
      <c r="O60" s="38">
        <v>7000</v>
      </c>
    </row>
    <row r="61" spans="1:15" ht="29.4" customHeight="1">
      <c r="A61" s="16" t="s">
        <v>14</v>
      </c>
      <c r="B61" s="46" t="s">
        <v>42</v>
      </c>
      <c r="C61" s="47">
        <f t="shared" ref="C61:O61" si="11">C63+C64+C65</f>
        <v>91842.3</v>
      </c>
      <c r="D61" s="47">
        <f t="shared" si="11"/>
        <v>78286.600000000006</v>
      </c>
      <c r="E61" s="47">
        <f t="shared" si="11"/>
        <v>90334.6</v>
      </c>
      <c r="F61" s="47">
        <f t="shared" si="11"/>
        <v>84516</v>
      </c>
      <c r="G61" s="47">
        <f t="shared" si="11"/>
        <v>84425.5</v>
      </c>
      <c r="H61" s="47">
        <f t="shared" si="11"/>
        <v>78279</v>
      </c>
      <c r="I61" s="47">
        <f t="shared" si="11"/>
        <v>78279</v>
      </c>
      <c r="J61" s="47">
        <f t="shared" si="11"/>
        <v>78279</v>
      </c>
      <c r="K61" s="47">
        <f t="shared" si="11"/>
        <v>78279</v>
      </c>
      <c r="L61" s="47">
        <f t="shared" si="11"/>
        <v>78279</v>
      </c>
      <c r="M61" s="47">
        <f t="shared" si="11"/>
        <v>78279</v>
      </c>
      <c r="N61" s="47">
        <f t="shared" si="11"/>
        <v>78279</v>
      </c>
      <c r="O61" s="47">
        <f t="shared" si="11"/>
        <v>78279</v>
      </c>
    </row>
    <row r="62" spans="1:15">
      <c r="A62" s="16"/>
      <c r="B62" s="45" t="s">
        <v>20</v>
      </c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</row>
    <row r="63" spans="1:15">
      <c r="A63" s="44"/>
      <c r="B63" s="45" t="s">
        <v>37</v>
      </c>
      <c r="C63" s="49">
        <v>1302.0999999999999</v>
      </c>
      <c r="D63" s="49">
        <v>1377.8</v>
      </c>
      <c r="E63" s="49">
        <v>1917.6</v>
      </c>
      <c r="F63" s="49">
        <v>2096.8000000000002</v>
      </c>
      <c r="G63" s="49">
        <v>2006.3</v>
      </c>
      <c r="H63" s="49">
        <v>1340</v>
      </c>
      <c r="I63" s="49">
        <v>1340</v>
      </c>
      <c r="J63" s="49">
        <v>1340</v>
      </c>
      <c r="K63" s="49">
        <v>1340</v>
      </c>
      <c r="L63" s="49">
        <v>1340</v>
      </c>
      <c r="M63" s="49">
        <v>1340</v>
      </c>
      <c r="N63" s="49">
        <v>1340</v>
      </c>
      <c r="O63" s="49">
        <v>1340</v>
      </c>
    </row>
    <row r="64" spans="1:15" s="5" customFormat="1">
      <c r="A64" s="16"/>
      <c r="B64" s="45" t="s">
        <v>38</v>
      </c>
      <c r="C64" s="38">
        <v>202</v>
      </c>
      <c r="D64" s="38">
        <v>832</v>
      </c>
      <c r="E64" s="38">
        <v>0</v>
      </c>
      <c r="F64" s="38">
        <v>0</v>
      </c>
      <c r="G64" s="38">
        <v>0</v>
      </c>
      <c r="H64" s="38">
        <v>0</v>
      </c>
      <c r="I64" s="38">
        <v>0</v>
      </c>
      <c r="J64" s="38">
        <v>0</v>
      </c>
      <c r="K64" s="38">
        <v>0</v>
      </c>
      <c r="L64" s="38">
        <v>0</v>
      </c>
      <c r="M64" s="38">
        <v>0</v>
      </c>
      <c r="N64" s="38">
        <v>0</v>
      </c>
      <c r="O64" s="38">
        <v>0</v>
      </c>
    </row>
    <row r="65" spans="1:15" s="5" customFormat="1">
      <c r="A65" s="16"/>
      <c r="B65" s="45" t="s">
        <v>21</v>
      </c>
      <c r="C65" s="38">
        <v>90338.2</v>
      </c>
      <c r="D65" s="38">
        <v>76076.800000000003</v>
      </c>
      <c r="E65" s="38">
        <v>88417</v>
      </c>
      <c r="F65" s="38">
        <v>82419.199999999997</v>
      </c>
      <c r="G65" s="38">
        <v>82419.199999999997</v>
      </c>
      <c r="H65" s="38">
        <v>76939</v>
      </c>
      <c r="I65" s="38">
        <v>76939</v>
      </c>
      <c r="J65" s="38">
        <v>76939</v>
      </c>
      <c r="K65" s="38">
        <v>76939</v>
      </c>
      <c r="L65" s="38">
        <v>76939</v>
      </c>
      <c r="M65" s="38">
        <v>76939</v>
      </c>
      <c r="N65" s="38">
        <v>76939</v>
      </c>
      <c r="O65" s="38">
        <v>76939</v>
      </c>
    </row>
    <row r="66" spans="1:15" ht="27.6">
      <c r="A66" s="16" t="s">
        <v>15</v>
      </c>
      <c r="B66" s="46" t="s">
        <v>52</v>
      </c>
      <c r="C66" s="59">
        <f t="shared" ref="C66:O66" si="12">C68+C69</f>
        <v>474</v>
      </c>
      <c r="D66" s="59">
        <f t="shared" si="12"/>
        <v>474</v>
      </c>
      <c r="E66" s="59">
        <f t="shared" si="12"/>
        <v>300</v>
      </c>
      <c r="F66" s="59">
        <f t="shared" si="12"/>
        <v>300</v>
      </c>
      <c r="G66" s="59">
        <f t="shared" si="12"/>
        <v>300</v>
      </c>
      <c r="H66" s="59">
        <f t="shared" si="12"/>
        <v>261.60000000000002</v>
      </c>
      <c r="I66" s="59">
        <f t="shared" si="12"/>
        <v>261.60000000000002</v>
      </c>
      <c r="J66" s="59">
        <f t="shared" si="12"/>
        <v>261.60000000000002</v>
      </c>
      <c r="K66" s="59">
        <f t="shared" si="12"/>
        <v>261.60000000000002</v>
      </c>
      <c r="L66" s="59">
        <f t="shared" si="12"/>
        <v>261.60000000000002</v>
      </c>
      <c r="M66" s="59">
        <f t="shared" si="12"/>
        <v>261.60000000000002</v>
      </c>
      <c r="N66" s="59">
        <f t="shared" si="12"/>
        <v>261.60000000000002</v>
      </c>
      <c r="O66" s="59">
        <f t="shared" si="12"/>
        <v>261.60000000000002</v>
      </c>
    </row>
    <row r="67" spans="1:15">
      <c r="A67" s="16"/>
      <c r="B67" s="45" t="s">
        <v>20</v>
      </c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</row>
    <row r="68" spans="1:15" s="5" customFormat="1">
      <c r="A68" s="16"/>
      <c r="B68" s="45" t="s">
        <v>38</v>
      </c>
      <c r="C68" s="38">
        <v>0</v>
      </c>
      <c r="D68" s="38">
        <v>0</v>
      </c>
      <c r="E68" s="38">
        <v>0</v>
      </c>
      <c r="F68" s="38">
        <v>0</v>
      </c>
      <c r="G68" s="38">
        <v>0</v>
      </c>
      <c r="H68" s="38">
        <v>0</v>
      </c>
      <c r="I68" s="38">
        <v>0</v>
      </c>
      <c r="J68" s="38">
        <v>0</v>
      </c>
      <c r="K68" s="38">
        <v>0</v>
      </c>
      <c r="L68" s="38">
        <v>0</v>
      </c>
      <c r="M68" s="38">
        <v>0</v>
      </c>
      <c r="N68" s="38">
        <v>0</v>
      </c>
      <c r="O68" s="38">
        <v>0</v>
      </c>
    </row>
    <row r="69" spans="1:15" s="5" customFormat="1">
      <c r="A69" s="16"/>
      <c r="B69" s="45" t="s">
        <v>21</v>
      </c>
      <c r="C69" s="38">
        <v>474</v>
      </c>
      <c r="D69" s="38">
        <v>474</v>
      </c>
      <c r="E69" s="38">
        <v>300</v>
      </c>
      <c r="F69" s="38">
        <v>300</v>
      </c>
      <c r="G69" s="38">
        <v>300</v>
      </c>
      <c r="H69" s="38">
        <v>261.60000000000002</v>
      </c>
      <c r="I69" s="38">
        <v>261.60000000000002</v>
      </c>
      <c r="J69" s="38">
        <v>261.60000000000002</v>
      </c>
      <c r="K69" s="38">
        <v>261.60000000000002</v>
      </c>
      <c r="L69" s="38">
        <v>261.60000000000002</v>
      </c>
      <c r="M69" s="38">
        <v>261.60000000000002</v>
      </c>
      <c r="N69" s="38">
        <v>261.60000000000002</v>
      </c>
      <c r="O69" s="38">
        <v>261.60000000000002</v>
      </c>
    </row>
    <row r="70" spans="1:15" s="5" customFormat="1" ht="27.6">
      <c r="A70" s="44"/>
      <c r="B70" s="60" t="s">
        <v>43</v>
      </c>
      <c r="C70" s="59">
        <f t="shared" ref="C70:O70" si="13">C72+C73</f>
        <v>3308.7</v>
      </c>
      <c r="D70" s="59">
        <f t="shared" si="13"/>
        <v>0</v>
      </c>
      <c r="E70" s="59">
        <f t="shared" si="13"/>
        <v>0</v>
      </c>
      <c r="F70" s="59">
        <f t="shared" si="13"/>
        <v>0</v>
      </c>
      <c r="G70" s="59">
        <f t="shared" si="13"/>
        <v>0</v>
      </c>
      <c r="H70" s="59">
        <f t="shared" si="13"/>
        <v>0</v>
      </c>
      <c r="I70" s="59">
        <f t="shared" si="13"/>
        <v>0</v>
      </c>
      <c r="J70" s="59">
        <f t="shared" si="13"/>
        <v>0</v>
      </c>
      <c r="K70" s="59">
        <f t="shared" si="13"/>
        <v>0</v>
      </c>
      <c r="L70" s="59">
        <f t="shared" si="13"/>
        <v>0</v>
      </c>
      <c r="M70" s="59">
        <f t="shared" si="13"/>
        <v>0</v>
      </c>
      <c r="N70" s="59">
        <f t="shared" si="13"/>
        <v>0</v>
      </c>
      <c r="O70" s="59">
        <f t="shared" si="13"/>
        <v>0</v>
      </c>
    </row>
    <row r="71" spans="1:15" s="5" customFormat="1">
      <c r="A71" s="44"/>
      <c r="B71" s="45" t="s">
        <v>20</v>
      </c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</row>
    <row r="72" spans="1:15" s="5" customFormat="1">
      <c r="A72" s="44"/>
      <c r="B72" s="45" t="s">
        <v>38</v>
      </c>
      <c r="C72" s="38">
        <v>3110.2</v>
      </c>
      <c r="D72" s="38">
        <v>0</v>
      </c>
      <c r="E72" s="38">
        <v>0</v>
      </c>
      <c r="F72" s="38">
        <v>0</v>
      </c>
      <c r="G72" s="38">
        <v>0</v>
      </c>
      <c r="H72" s="38">
        <v>0</v>
      </c>
      <c r="I72" s="38">
        <v>0</v>
      </c>
      <c r="J72" s="38">
        <v>0</v>
      </c>
      <c r="K72" s="38">
        <v>0</v>
      </c>
      <c r="L72" s="38">
        <v>0</v>
      </c>
      <c r="M72" s="38">
        <v>0</v>
      </c>
      <c r="N72" s="38">
        <v>0</v>
      </c>
      <c r="O72" s="38">
        <v>0</v>
      </c>
    </row>
    <row r="73" spans="1:15" s="5" customFormat="1">
      <c r="A73" s="44"/>
      <c r="B73" s="45" t="s">
        <v>21</v>
      </c>
      <c r="C73" s="38">
        <v>198.5</v>
      </c>
      <c r="D73" s="38">
        <v>0</v>
      </c>
      <c r="E73" s="38">
        <v>0</v>
      </c>
      <c r="F73" s="38">
        <v>0</v>
      </c>
      <c r="G73" s="38">
        <v>0</v>
      </c>
      <c r="H73" s="38">
        <v>0</v>
      </c>
      <c r="I73" s="38">
        <v>0</v>
      </c>
      <c r="J73" s="38">
        <v>0</v>
      </c>
      <c r="K73" s="38">
        <v>0</v>
      </c>
      <c r="L73" s="38">
        <v>0</v>
      </c>
      <c r="M73" s="38">
        <v>0</v>
      </c>
      <c r="N73" s="38">
        <v>0</v>
      </c>
      <c r="O73" s="38">
        <v>0</v>
      </c>
    </row>
    <row r="74" spans="1:15" s="5" customFormat="1" ht="27.6">
      <c r="A74" s="26" t="s">
        <v>65</v>
      </c>
      <c r="B74" s="46" t="s">
        <v>28</v>
      </c>
      <c r="C74" s="47">
        <f t="shared" ref="C74:O74" si="14">C76+C77</f>
        <v>43976.7</v>
      </c>
      <c r="D74" s="47">
        <f t="shared" si="14"/>
        <v>10608.8</v>
      </c>
      <c r="E74" s="47">
        <f>E76+E77</f>
        <v>11027.9</v>
      </c>
      <c r="F74" s="47">
        <f t="shared" ref="F74:G74" si="15">F76+F77</f>
        <v>97.9</v>
      </c>
      <c r="G74" s="47">
        <f t="shared" si="15"/>
        <v>97.9</v>
      </c>
      <c r="H74" s="47">
        <f t="shared" si="14"/>
        <v>0</v>
      </c>
      <c r="I74" s="47">
        <f t="shared" si="14"/>
        <v>0</v>
      </c>
      <c r="J74" s="47">
        <f t="shared" si="14"/>
        <v>0</v>
      </c>
      <c r="K74" s="47">
        <f t="shared" si="14"/>
        <v>0</v>
      </c>
      <c r="L74" s="47">
        <f t="shared" si="14"/>
        <v>0</v>
      </c>
      <c r="M74" s="47">
        <f t="shared" si="14"/>
        <v>0</v>
      </c>
      <c r="N74" s="47">
        <f t="shared" si="14"/>
        <v>0</v>
      </c>
      <c r="O74" s="47">
        <f t="shared" si="14"/>
        <v>0</v>
      </c>
    </row>
    <row r="75" spans="1:15" s="5" customFormat="1">
      <c r="A75" s="26"/>
      <c r="B75" s="45" t="s">
        <v>20</v>
      </c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</row>
    <row r="76" spans="1:15" s="5" customFormat="1">
      <c r="A76" s="26"/>
      <c r="B76" s="45" t="s">
        <v>38</v>
      </c>
      <c r="C76" s="38">
        <v>29190.2</v>
      </c>
      <c r="D76" s="38">
        <v>0</v>
      </c>
      <c r="E76" s="38">
        <v>0</v>
      </c>
      <c r="F76" s="38">
        <v>0</v>
      </c>
      <c r="G76" s="38">
        <v>0</v>
      </c>
      <c r="H76" s="38">
        <v>0</v>
      </c>
      <c r="I76" s="38">
        <v>0</v>
      </c>
      <c r="J76" s="38">
        <v>0</v>
      </c>
      <c r="K76" s="38">
        <v>0</v>
      </c>
      <c r="L76" s="38">
        <v>0</v>
      </c>
      <c r="M76" s="38">
        <v>0</v>
      </c>
      <c r="N76" s="38">
        <v>0</v>
      </c>
      <c r="O76" s="38">
        <v>0</v>
      </c>
    </row>
    <row r="77" spans="1:15" s="5" customFormat="1">
      <c r="A77" s="26"/>
      <c r="B77" s="45" t="s">
        <v>21</v>
      </c>
      <c r="C77" s="38">
        <v>14786.5</v>
      </c>
      <c r="D77" s="38">
        <v>10608.8</v>
      </c>
      <c r="E77" s="38">
        <v>11027.9</v>
      </c>
      <c r="F77" s="38">
        <v>97.9</v>
      </c>
      <c r="G77" s="38">
        <v>97.9</v>
      </c>
      <c r="H77" s="38">
        <v>0</v>
      </c>
      <c r="I77" s="38">
        <v>0</v>
      </c>
      <c r="J77" s="38">
        <v>0</v>
      </c>
      <c r="K77" s="38">
        <v>0</v>
      </c>
      <c r="L77" s="38">
        <v>0</v>
      </c>
      <c r="M77" s="38">
        <v>0</v>
      </c>
      <c r="N77" s="38">
        <v>0</v>
      </c>
      <c r="O77" s="38">
        <v>0</v>
      </c>
    </row>
    <row r="78" spans="1:15" s="5" customFormat="1" ht="41.4">
      <c r="A78" s="26" t="s">
        <v>66</v>
      </c>
      <c r="B78" s="46" t="s">
        <v>53</v>
      </c>
      <c r="C78" s="47">
        <f t="shared" ref="C78:O78" si="16">C80+C81+C82</f>
        <v>36855.399999999994</v>
      </c>
      <c r="D78" s="47">
        <f t="shared" si="16"/>
        <v>70057.5</v>
      </c>
      <c r="E78" s="47">
        <f>E80+E81+E82</f>
        <v>60397.599999999999</v>
      </c>
      <c r="F78" s="47">
        <f t="shared" ref="F78:G78" si="17">F80+F81+F82</f>
        <v>57518.8</v>
      </c>
      <c r="G78" s="47">
        <f t="shared" si="17"/>
        <v>53355.4</v>
      </c>
      <c r="H78" s="47">
        <f t="shared" si="16"/>
        <v>8458.7699599999996</v>
      </c>
      <c r="I78" s="47">
        <f t="shared" si="16"/>
        <v>8458.7699599999996</v>
      </c>
      <c r="J78" s="47">
        <f t="shared" si="16"/>
        <v>8458.7699599999996</v>
      </c>
      <c r="K78" s="47">
        <f t="shared" si="16"/>
        <v>8458.7699599999996</v>
      </c>
      <c r="L78" s="47">
        <f t="shared" si="16"/>
        <v>8458.7699599999996</v>
      </c>
      <c r="M78" s="47">
        <f t="shared" si="16"/>
        <v>8458.7699599999996</v>
      </c>
      <c r="N78" s="47">
        <f t="shared" si="16"/>
        <v>8458.7699599999996</v>
      </c>
      <c r="O78" s="47">
        <f t="shared" si="16"/>
        <v>8458.7699599999996</v>
      </c>
    </row>
    <row r="79" spans="1:15" s="5" customFormat="1">
      <c r="A79" s="26"/>
      <c r="B79" s="45" t="s">
        <v>20</v>
      </c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</row>
    <row r="80" spans="1:15" s="5" customFormat="1">
      <c r="A80" s="44"/>
      <c r="B80" s="45" t="s">
        <v>37</v>
      </c>
      <c r="C80" s="38">
        <v>8595.2999999999993</v>
      </c>
      <c r="D80" s="38">
        <v>1341.9</v>
      </c>
      <c r="E80" s="38">
        <v>747.6</v>
      </c>
      <c r="F80" s="38">
        <v>769.9</v>
      </c>
      <c r="G80" s="38">
        <v>773.3</v>
      </c>
      <c r="H80" s="38">
        <v>6307.8123999999998</v>
      </c>
      <c r="I80" s="38">
        <v>6307.8123999999998</v>
      </c>
      <c r="J80" s="38">
        <v>6307.8123999999998</v>
      </c>
      <c r="K80" s="38">
        <v>6307.8123999999998</v>
      </c>
      <c r="L80" s="38">
        <v>6307.8123999999998</v>
      </c>
      <c r="M80" s="38">
        <v>6307.8123999999998</v>
      </c>
      <c r="N80" s="38">
        <v>6307.8123999999998</v>
      </c>
      <c r="O80" s="38">
        <v>6307.8123999999998</v>
      </c>
    </row>
    <row r="81" spans="1:15" s="5" customFormat="1">
      <c r="A81" s="26"/>
      <c r="B81" s="45" t="s">
        <v>38</v>
      </c>
      <c r="C81" s="38">
        <v>27463.1</v>
      </c>
      <c r="D81" s="38">
        <v>61670.6</v>
      </c>
      <c r="E81" s="38">
        <v>58490.7</v>
      </c>
      <c r="F81" s="38">
        <v>55686</v>
      </c>
      <c r="G81" s="38">
        <v>51518.6</v>
      </c>
      <c r="H81" s="38">
        <v>1647.1166000000001</v>
      </c>
      <c r="I81" s="38">
        <v>1647.1166000000001</v>
      </c>
      <c r="J81" s="38">
        <v>1647.1166000000001</v>
      </c>
      <c r="K81" s="38">
        <v>1647.1166000000001</v>
      </c>
      <c r="L81" s="38">
        <v>1647.1166000000001</v>
      </c>
      <c r="M81" s="38">
        <v>1647.1166000000001</v>
      </c>
      <c r="N81" s="38">
        <v>1647.1166000000001</v>
      </c>
      <c r="O81" s="38">
        <v>1647.1166000000001</v>
      </c>
    </row>
    <row r="82" spans="1:15" s="5" customFormat="1">
      <c r="A82" s="26"/>
      <c r="B82" s="45" t="s">
        <v>21</v>
      </c>
      <c r="C82" s="38">
        <v>797</v>
      </c>
      <c r="D82" s="38">
        <v>7045</v>
      </c>
      <c r="E82" s="38">
        <v>1159.3</v>
      </c>
      <c r="F82" s="38">
        <v>1062.9000000000001</v>
      </c>
      <c r="G82" s="38">
        <v>1063.5</v>
      </c>
      <c r="H82" s="38">
        <v>503.84096</v>
      </c>
      <c r="I82" s="38">
        <v>503.84096</v>
      </c>
      <c r="J82" s="38">
        <v>503.84096</v>
      </c>
      <c r="K82" s="38">
        <v>503.84096</v>
      </c>
      <c r="L82" s="38">
        <v>503.84096</v>
      </c>
      <c r="M82" s="38">
        <v>503.84096</v>
      </c>
      <c r="N82" s="38">
        <v>503.84096</v>
      </c>
      <c r="O82" s="38">
        <v>503.84096</v>
      </c>
    </row>
    <row r="83" spans="1:15" s="5" customFormat="1" ht="27.6">
      <c r="A83" s="26" t="s">
        <v>67</v>
      </c>
      <c r="B83" s="46" t="s">
        <v>29</v>
      </c>
      <c r="C83" s="47">
        <f t="shared" ref="C83:O83" si="18">C85+C86</f>
        <v>539.79999999999995</v>
      </c>
      <c r="D83" s="47">
        <f t="shared" si="18"/>
        <v>1083.8</v>
      </c>
      <c r="E83" s="47">
        <f t="shared" si="18"/>
        <v>1998.5</v>
      </c>
      <c r="F83" s="47">
        <f t="shared" si="18"/>
        <v>1260.2</v>
      </c>
      <c r="G83" s="47">
        <f t="shared" si="18"/>
        <v>1260.2</v>
      </c>
      <c r="H83" s="47">
        <f t="shared" si="18"/>
        <v>428.7</v>
      </c>
      <c r="I83" s="47">
        <f t="shared" si="18"/>
        <v>428.7</v>
      </c>
      <c r="J83" s="47">
        <f t="shared" si="18"/>
        <v>428.7</v>
      </c>
      <c r="K83" s="47">
        <f t="shared" si="18"/>
        <v>428.7</v>
      </c>
      <c r="L83" s="47">
        <f t="shared" si="18"/>
        <v>428.7</v>
      </c>
      <c r="M83" s="47">
        <f t="shared" si="18"/>
        <v>428.7</v>
      </c>
      <c r="N83" s="47">
        <f t="shared" si="18"/>
        <v>428.7</v>
      </c>
      <c r="O83" s="47">
        <f t="shared" si="18"/>
        <v>428.7</v>
      </c>
    </row>
    <row r="84" spans="1:15" s="5" customFormat="1">
      <c r="A84" s="26"/>
      <c r="B84" s="45" t="s">
        <v>20</v>
      </c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</row>
    <row r="85" spans="1:15" s="5" customFormat="1">
      <c r="A85" s="26"/>
      <c r="B85" s="45" t="s">
        <v>38</v>
      </c>
      <c r="C85" s="38">
        <v>452.8</v>
      </c>
      <c r="D85" s="38">
        <v>477</v>
      </c>
      <c r="E85" s="38">
        <v>1143.5</v>
      </c>
      <c r="F85" s="38">
        <v>1210.2</v>
      </c>
      <c r="G85" s="38">
        <v>1210.2</v>
      </c>
      <c r="H85" s="38">
        <v>341.7</v>
      </c>
      <c r="I85" s="38">
        <v>341.7</v>
      </c>
      <c r="J85" s="38">
        <v>341.7</v>
      </c>
      <c r="K85" s="38">
        <v>341.7</v>
      </c>
      <c r="L85" s="38">
        <v>341.7</v>
      </c>
      <c r="M85" s="38">
        <v>341.7</v>
      </c>
      <c r="N85" s="38">
        <v>341.7</v>
      </c>
      <c r="O85" s="38">
        <v>341.7</v>
      </c>
    </row>
    <row r="86" spans="1:15" s="5" customFormat="1">
      <c r="A86" s="26"/>
      <c r="B86" s="45" t="s">
        <v>21</v>
      </c>
      <c r="C86" s="38">
        <v>87</v>
      </c>
      <c r="D86" s="38">
        <v>606.79999999999995</v>
      </c>
      <c r="E86" s="38">
        <v>855</v>
      </c>
      <c r="F86" s="38">
        <v>50</v>
      </c>
      <c r="G86" s="38">
        <v>50</v>
      </c>
      <c r="H86" s="38">
        <v>87</v>
      </c>
      <c r="I86" s="38">
        <v>87</v>
      </c>
      <c r="J86" s="38">
        <v>87</v>
      </c>
      <c r="K86" s="38">
        <v>87</v>
      </c>
      <c r="L86" s="38">
        <v>87</v>
      </c>
      <c r="M86" s="38">
        <v>87</v>
      </c>
      <c r="N86" s="38">
        <v>87</v>
      </c>
      <c r="O86" s="38">
        <v>87</v>
      </c>
    </row>
    <row r="87" spans="1:15" s="5" customFormat="1" ht="27.6">
      <c r="A87" s="26" t="s">
        <v>68</v>
      </c>
      <c r="B87" s="46" t="s">
        <v>30</v>
      </c>
      <c r="C87" s="47">
        <f t="shared" ref="C87:O87" si="19">C89+C90+C91</f>
        <v>2594.4</v>
      </c>
      <c r="D87" s="47">
        <f t="shared" si="19"/>
        <v>2302.1</v>
      </c>
      <c r="E87" s="47">
        <f t="shared" si="19"/>
        <v>1300</v>
      </c>
      <c r="F87" s="47">
        <f t="shared" si="19"/>
        <v>0</v>
      </c>
      <c r="G87" s="47">
        <f t="shared" si="19"/>
        <v>0</v>
      </c>
      <c r="H87" s="47">
        <f t="shared" si="19"/>
        <v>220</v>
      </c>
      <c r="I87" s="47">
        <f t="shared" si="19"/>
        <v>220</v>
      </c>
      <c r="J87" s="47">
        <f t="shared" si="19"/>
        <v>220</v>
      </c>
      <c r="K87" s="47">
        <f t="shared" si="19"/>
        <v>220</v>
      </c>
      <c r="L87" s="47">
        <f t="shared" si="19"/>
        <v>220</v>
      </c>
      <c r="M87" s="47">
        <f t="shared" si="19"/>
        <v>220</v>
      </c>
      <c r="N87" s="47">
        <f t="shared" si="19"/>
        <v>220</v>
      </c>
      <c r="O87" s="47">
        <f t="shared" si="19"/>
        <v>220</v>
      </c>
    </row>
    <row r="88" spans="1:15" s="5" customFormat="1">
      <c r="A88" s="26"/>
      <c r="B88" s="45" t="s">
        <v>20</v>
      </c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</row>
    <row r="89" spans="1:15" s="5" customFormat="1">
      <c r="A89" s="44"/>
      <c r="B89" s="45" t="s">
        <v>37</v>
      </c>
      <c r="C89" s="38">
        <v>0</v>
      </c>
      <c r="D89" s="38">
        <v>0</v>
      </c>
      <c r="E89" s="38">
        <v>0</v>
      </c>
      <c r="F89" s="38">
        <v>0</v>
      </c>
      <c r="G89" s="38">
        <v>0</v>
      </c>
      <c r="H89" s="38">
        <v>0</v>
      </c>
      <c r="I89" s="38">
        <v>0</v>
      </c>
      <c r="J89" s="38">
        <v>0</v>
      </c>
      <c r="K89" s="38">
        <v>0</v>
      </c>
      <c r="L89" s="38">
        <v>0</v>
      </c>
      <c r="M89" s="38">
        <v>0</v>
      </c>
      <c r="N89" s="38">
        <v>0</v>
      </c>
      <c r="O89" s="38">
        <v>0</v>
      </c>
    </row>
    <row r="90" spans="1:15" s="5" customFormat="1">
      <c r="A90" s="26"/>
      <c r="B90" s="45" t="s">
        <v>38</v>
      </c>
      <c r="C90" s="38">
        <v>545</v>
      </c>
      <c r="D90" s="38">
        <v>849.4</v>
      </c>
      <c r="E90" s="38">
        <v>0</v>
      </c>
      <c r="F90" s="38">
        <v>0</v>
      </c>
      <c r="G90" s="38">
        <v>0</v>
      </c>
      <c r="H90" s="38">
        <v>0</v>
      </c>
      <c r="I90" s="38">
        <v>0</v>
      </c>
      <c r="J90" s="38">
        <v>0</v>
      </c>
      <c r="K90" s="38">
        <v>0</v>
      </c>
      <c r="L90" s="38">
        <v>0</v>
      </c>
      <c r="M90" s="38">
        <v>0</v>
      </c>
      <c r="N90" s="38">
        <v>0</v>
      </c>
      <c r="O90" s="38">
        <v>0</v>
      </c>
    </row>
    <row r="91" spans="1:15" s="5" customFormat="1">
      <c r="A91" s="26"/>
      <c r="B91" s="45" t="s">
        <v>21</v>
      </c>
      <c r="C91" s="38">
        <v>2049.4</v>
      </c>
      <c r="D91" s="38">
        <v>1452.7</v>
      </c>
      <c r="E91" s="38">
        <v>1300</v>
      </c>
      <c r="F91" s="38">
        <v>0</v>
      </c>
      <c r="G91" s="38">
        <v>0</v>
      </c>
      <c r="H91" s="38">
        <v>220</v>
      </c>
      <c r="I91" s="38">
        <v>220</v>
      </c>
      <c r="J91" s="38">
        <v>220</v>
      </c>
      <c r="K91" s="38">
        <v>220</v>
      </c>
      <c r="L91" s="38">
        <v>220</v>
      </c>
      <c r="M91" s="38">
        <v>220</v>
      </c>
      <c r="N91" s="38">
        <v>220</v>
      </c>
      <c r="O91" s="38">
        <v>220</v>
      </c>
    </row>
    <row r="92" spans="1:15" ht="41.4">
      <c r="A92" s="25" t="s">
        <v>69</v>
      </c>
      <c r="B92" s="46" t="s">
        <v>54</v>
      </c>
      <c r="C92" s="47">
        <f t="shared" ref="C92:E92" si="20">C94+C95+C96+C97</f>
        <v>63900.5</v>
      </c>
      <c r="D92" s="47">
        <f t="shared" si="20"/>
        <v>76372</v>
      </c>
      <c r="E92" s="47">
        <f t="shared" si="20"/>
        <v>100518.20000000001</v>
      </c>
      <c r="F92" s="47">
        <f t="shared" ref="F92:O92" si="21">F94+F95+F96</f>
        <v>9847.7000000000007</v>
      </c>
      <c r="G92" s="47">
        <f t="shared" si="21"/>
        <v>25647.4</v>
      </c>
      <c r="H92" s="47">
        <f t="shared" si="21"/>
        <v>0</v>
      </c>
      <c r="I92" s="47">
        <f t="shared" si="21"/>
        <v>0</v>
      </c>
      <c r="J92" s="47">
        <f t="shared" si="21"/>
        <v>0</v>
      </c>
      <c r="K92" s="47">
        <f t="shared" si="21"/>
        <v>0</v>
      </c>
      <c r="L92" s="47">
        <f t="shared" si="21"/>
        <v>0</v>
      </c>
      <c r="M92" s="47">
        <f t="shared" si="21"/>
        <v>0</v>
      </c>
      <c r="N92" s="47">
        <f t="shared" si="21"/>
        <v>0</v>
      </c>
      <c r="O92" s="47">
        <f t="shared" si="21"/>
        <v>0</v>
      </c>
    </row>
    <row r="93" spans="1:15">
      <c r="A93" s="25"/>
      <c r="B93" s="45" t="s">
        <v>20</v>
      </c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</row>
    <row r="94" spans="1:15">
      <c r="A94" s="44"/>
      <c r="B94" s="45" t="s">
        <v>37</v>
      </c>
      <c r="C94" s="39">
        <v>6308.4</v>
      </c>
      <c r="D94" s="39">
        <v>5759.1</v>
      </c>
      <c r="E94" s="39">
        <v>77183.600000000006</v>
      </c>
      <c r="F94" s="39">
        <v>6038.7</v>
      </c>
      <c r="G94" s="38">
        <v>5797.9</v>
      </c>
      <c r="H94" s="38">
        <v>0</v>
      </c>
      <c r="I94" s="38">
        <v>0</v>
      </c>
      <c r="J94" s="38">
        <v>0</v>
      </c>
      <c r="K94" s="38">
        <v>0</v>
      </c>
      <c r="L94" s="38">
        <v>0</v>
      </c>
      <c r="M94" s="38">
        <v>0</v>
      </c>
      <c r="N94" s="38">
        <v>0</v>
      </c>
      <c r="O94" s="38">
        <v>0</v>
      </c>
    </row>
    <row r="95" spans="1:15" s="5" customFormat="1">
      <c r="A95" s="25"/>
      <c r="B95" s="45" t="s">
        <v>38</v>
      </c>
      <c r="C95" s="38">
        <v>17523.5</v>
      </c>
      <c r="D95" s="38">
        <v>30799.1</v>
      </c>
      <c r="E95" s="38">
        <v>545.70000000000005</v>
      </c>
      <c r="F95" s="38">
        <v>42.7</v>
      </c>
      <c r="G95" s="38">
        <v>41</v>
      </c>
      <c r="H95" s="38">
        <v>0</v>
      </c>
      <c r="I95" s="38">
        <v>0</v>
      </c>
      <c r="J95" s="38">
        <v>0</v>
      </c>
      <c r="K95" s="38">
        <v>0</v>
      </c>
      <c r="L95" s="38">
        <v>0</v>
      </c>
      <c r="M95" s="38">
        <v>0</v>
      </c>
      <c r="N95" s="38">
        <v>0</v>
      </c>
      <c r="O95" s="38">
        <v>0</v>
      </c>
    </row>
    <row r="96" spans="1:15" s="5" customFormat="1">
      <c r="A96" s="25"/>
      <c r="B96" s="45" t="s">
        <v>21</v>
      </c>
      <c r="C96" s="38">
        <v>40068.6</v>
      </c>
      <c r="D96" s="38">
        <v>39813.800000000003</v>
      </c>
      <c r="E96" s="38">
        <v>22788.9</v>
      </c>
      <c r="F96" s="38">
        <v>3766.3</v>
      </c>
      <c r="G96" s="38">
        <v>19808.5</v>
      </c>
      <c r="H96" s="38">
        <v>0</v>
      </c>
      <c r="I96" s="38">
        <v>0</v>
      </c>
      <c r="J96" s="38">
        <v>0</v>
      </c>
      <c r="K96" s="38">
        <v>0</v>
      </c>
      <c r="L96" s="38">
        <v>0</v>
      </c>
      <c r="M96" s="38">
        <v>0</v>
      </c>
      <c r="N96" s="38">
        <v>0</v>
      </c>
      <c r="O96" s="38">
        <v>0</v>
      </c>
    </row>
    <row r="97" spans="1:15" s="5" customFormat="1">
      <c r="A97" s="44"/>
      <c r="B97" s="45" t="s">
        <v>44</v>
      </c>
      <c r="C97" s="38">
        <v>0</v>
      </c>
      <c r="D97" s="38">
        <v>0</v>
      </c>
      <c r="E97" s="38">
        <v>0</v>
      </c>
      <c r="F97" s="38">
        <v>0</v>
      </c>
      <c r="G97" s="38">
        <v>0</v>
      </c>
      <c r="H97" s="38">
        <v>0</v>
      </c>
      <c r="I97" s="38">
        <v>0</v>
      </c>
      <c r="J97" s="38">
        <v>0</v>
      </c>
      <c r="K97" s="38">
        <v>0</v>
      </c>
      <c r="L97" s="38">
        <v>0</v>
      </c>
      <c r="M97" s="38">
        <v>0</v>
      </c>
      <c r="N97" s="38">
        <v>0</v>
      </c>
      <c r="O97" s="38">
        <v>0</v>
      </c>
    </row>
    <row r="98" spans="1:15" s="5" customFormat="1" ht="41.4">
      <c r="A98" s="44" t="s">
        <v>70</v>
      </c>
      <c r="B98" s="60" t="s">
        <v>55</v>
      </c>
      <c r="C98" s="59">
        <f t="shared" ref="C98:F98" si="22">C100+C101+C102+C103</f>
        <v>61070.899999999994</v>
      </c>
      <c r="D98" s="59">
        <f t="shared" si="22"/>
        <v>231259.3</v>
      </c>
      <c r="E98" s="59">
        <f t="shared" si="22"/>
        <v>56291.199999999997</v>
      </c>
      <c r="F98" s="59">
        <f t="shared" si="22"/>
        <v>0</v>
      </c>
      <c r="G98" s="59">
        <v>0</v>
      </c>
      <c r="H98" s="59">
        <v>0</v>
      </c>
      <c r="I98" s="59">
        <v>0</v>
      </c>
      <c r="J98" s="59">
        <v>0</v>
      </c>
      <c r="K98" s="59">
        <v>0</v>
      </c>
      <c r="L98" s="59">
        <v>0</v>
      </c>
      <c r="M98" s="59">
        <v>0</v>
      </c>
      <c r="N98" s="59">
        <v>0</v>
      </c>
      <c r="O98" s="59">
        <v>0</v>
      </c>
    </row>
    <row r="99" spans="1:15" s="5" customFormat="1">
      <c r="A99" s="44"/>
      <c r="B99" s="45" t="s">
        <v>20</v>
      </c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</row>
    <row r="100" spans="1:15" s="5" customFormat="1">
      <c r="A100" s="44"/>
      <c r="B100" s="45" t="s">
        <v>37</v>
      </c>
      <c r="C100" s="38">
        <v>453.5</v>
      </c>
      <c r="D100" s="38">
        <v>0</v>
      </c>
      <c r="E100" s="38">
        <v>304.89999999999998</v>
      </c>
      <c r="F100" s="38">
        <v>0</v>
      </c>
      <c r="G100" s="38">
        <v>0</v>
      </c>
      <c r="H100" s="38">
        <v>0</v>
      </c>
      <c r="I100" s="38">
        <v>0</v>
      </c>
      <c r="J100" s="38">
        <v>0</v>
      </c>
      <c r="K100" s="38">
        <v>0</v>
      </c>
      <c r="L100" s="38">
        <v>0</v>
      </c>
      <c r="M100" s="38">
        <v>0</v>
      </c>
      <c r="N100" s="38">
        <v>0</v>
      </c>
      <c r="O100" s="38">
        <v>0</v>
      </c>
    </row>
    <row r="101" spans="1:15" s="5" customFormat="1">
      <c r="A101" s="44"/>
      <c r="B101" s="45" t="s">
        <v>38</v>
      </c>
      <c r="C101" s="38">
        <v>35337.199999999997</v>
      </c>
      <c r="D101" s="38">
        <v>126662</v>
      </c>
      <c r="E101" s="38">
        <v>3.1</v>
      </c>
      <c r="F101" s="38">
        <v>0</v>
      </c>
      <c r="G101" s="38">
        <v>0</v>
      </c>
      <c r="H101" s="38">
        <v>0</v>
      </c>
      <c r="I101" s="38">
        <v>0</v>
      </c>
      <c r="J101" s="38">
        <v>0</v>
      </c>
      <c r="K101" s="38">
        <v>0</v>
      </c>
      <c r="L101" s="38">
        <v>0</v>
      </c>
      <c r="M101" s="38">
        <v>0</v>
      </c>
      <c r="N101" s="38">
        <v>0</v>
      </c>
      <c r="O101" s="38">
        <v>0</v>
      </c>
    </row>
    <row r="102" spans="1:15" s="5" customFormat="1">
      <c r="A102" s="44"/>
      <c r="B102" s="45" t="s">
        <v>21</v>
      </c>
      <c r="C102" s="38">
        <v>25280.2</v>
      </c>
      <c r="D102" s="38">
        <v>104597.3</v>
      </c>
      <c r="E102" s="38">
        <v>55983.199999999997</v>
      </c>
      <c r="F102" s="38">
        <v>0</v>
      </c>
      <c r="G102" s="38">
        <v>0</v>
      </c>
      <c r="H102" s="38">
        <v>0</v>
      </c>
      <c r="I102" s="38">
        <v>0</v>
      </c>
      <c r="J102" s="38">
        <v>0</v>
      </c>
      <c r="K102" s="38">
        <v>0</v>
      </c>
      <c r="L102" s="38">
        <v>0</v>
      </c>
      <c r="M102" s="38">
        <v>0</v>
      </c>
      <c r="N102" s="38">
        <v>0</v>
      </c>
      <c r="O102" s="38">
        <v>0</v>
      </c>
    </row>
    <row r="103" spans="1:15" s="5" customFormat="1">
      <c r="A103" s="44"/>
      <c r="B103" s="45" t="s">
        <v>44</v>
      </c>
      <c r="C103" s="38">
        <v>0</v>
      </c>
      <c r="D103" s="38">
        <v>0</v>
      </c>
      <c r="E103" s="38">
        <v>0</v>
      </c>
      <c r="F103" s="38">
        <v>0</v>
      </c>
      <c r="G103" s="38">
        <v>0</v>
      </c>
      <c r="H103" s="38">
        <v>0</v>
      </c>
      <c r="I103" s="38">
        <v>0</v>
      </c>
      <c r="J103" s="38">
        <v>0</v>
      </c>
      <c r="K103" s="38">
        <v>0</v>
      </c>
      <c r="L103" s="38">
        <v>0</v>
      </c>
      <c r="M103" s="38">
        <v>0</v>
      </c>
      <c r="N103" s="38">
        <v>0</v>
      </c>
      <c r="O103" s="38">
        <v>0</v>
      </c>
    </row>
    <row r="104" spans="1:15" s="5" customFormat="1" ht="17.399999999999999" customHeight="1">
      <c r="A104" s="66" t="s">
        <v>71</v>
      </c>
      <c r="B104" s="68" t="s">
        <v>64</v>
      </c>
      <c r="C104" s="59">
        <v>0</v>
      </c>
      <c r="D104" s="59">
        <f>D106+D107+D108</f>
        <v>0</v>
      </c>
      <c r="E104" s="59">
        <f t="shared" ref="E104:O104" si="23">E106+E107+E108</f>
        <v>1137</v>
      </c>
      <c r="F104" s="59">
        <f t="shared" si="23"/>
        <v>1137</v>
      </c>
      <c r="G104" s="59">
        <f t="shared" si="23"/>
        <v>1137</v>
      </c>
      <c r="H104" s="59">
        <f t="shared" si="23"/>
        <v>0</v>
      </c>
      <c r="I104" s="59">
        <f t="shared" si="23"/>
        <v>0</v>
      </c>
      <c r="J104" s="59">
        <f t="shared" si="23"/>
        <v>0</v>
      </c>
      <c r="K104" s="59">
        <f t="shared" si="23"/>
        <v>0</v>
      </c>
      <c r="L104" s="59">
        <f t="shared" si="23"/>
        <v>0</v>
      </c>
      <c r="M104" s="59">
        <f t="shared" si="23"/>
        <v>0</v>
      </c>
      <c r="N104" s="59">
        <f t="shared" si="23"/>
        <v>0</v>
      </c>
      <c r="O104" s="59">
        <f t="shared" si="23"/>
        <v>0</v>
      </c>
    </row>
    <row r="105" spans="1:15" s="5" customFormat="1">
      <c r="A105" s="66"/>
      <c r="B105" s="45" t="s">
        <v>20</v>
      </c>
      <c r="C105" s="38"/>
      <c r="D105" s="38"/>
      <c r="E105" s="38">
        <v>1137</v>
      </c>
      <c r="F105" s="38">
        <v>1137</v>
      </c>
      <c r="G105" s="38">
        <v>1137</v>
      </c>
      <c r="H105" s="38"/>
      <c r="I105" s="38"/>
      <c r="J105" s="38"/>
      <c r="K105" s="38"/>
      <c r="L105" s="38"/>
      <c r="M105" s="38"/>
      <c r="N105" s="38"/>
      <c r="O105" s="38"/>
    </row>
    <row r="106" spans="1:15" s="5" customFormat="1">
      <c r="A106" s="66"/>
      <c r="B106" s="45" t="s">
        <v>37</v>
      </c>
      <c r="C106" s="38">
        <v>0</v>
      </c>
      <c r="D106" s="38">
        <v>0</v>
      </c>
      <c r="E106" s="38">
        <v>0</v>
      </c>
      <c r="F106" s="38">
        <v>0</v>
      </c>
      <c r="G106" s="38">
        <v>0</v>
      </c>
      <c r="H106" s="38">
        <v>0</v>
      </c>
      <c r="I106" s="38">
        <v>0</v>
      </c>
      <c r="J106" s="38">
        <v>0</v>
      </c>
      <c r="K106" s="38">
        <v>0</v>
      </c>
      <c r="L106" s="38">
        <v>0</v>
      </c>
      <c r="M106" s="38">
        <v>0</v>
      </c>
      <c r="N106" s="38">
        <v>0</v>
      </c>
      <c r="O106" s="38">
        <v>0</v>
      </c>
    </row>
    <row r="107" spans="1:15" s="5" customFormat="1">
      <c r="A107" s="66"/>
      <c r="B107" s="45" t="s">
        <v>38</v>
      </c>
      <c r="C107" s="38">
        <v>0</v>
      </c>
      <c r="D107" s="38">
        <v>0</v>
      </c>
      <c r="E107" s="38">
        <v>0</v>
      </c>
      <c r="F107" s="38">
        <v>0</v>
      </c>
      <c r="G107" s="38">
        <v>0</v>
      </c>
      <c r="H107" s="38">
        <v>0</v>
      </c>
      <c r="I107" s="38">
        <v>0</v>
      </c>
      <c r="J107" s="38">
        <v>0</v>
      </c>
      <c r="K107" s="38">
        <v>0</v>
      </c>
      <c r="L107" s="38">
        <v>0</v>
      </c>
      <c r="M107" s="38">
        <v>0</v>
      </c>
      <c r="N107" s="38">
        <v>0</v>
      </c>
      <c r="O107" s="38">
        <v>0</v>
      </c>
    </row>
    <row r="108" spans="1:15" s="5" customFormat="1">
      <c r="A108" s="66"/>
      <c r="B108" s="45" t="s">
        <v>21</v>
      </c>
      <c r="C108" s="38">
        <v>0</v>
      </c>
      <c r="D108" s="38">
        <v>0</v>
      </c>
      <c r="E108" s="38">
        <v>1137</v>
      </c>
      <c r="F108" s="38">
        <v>1137</v>
      </c>
      <c r="G108" s="38">
        <v>1137</v>
      </c>
      <c r="H108" s="38">
        <v>0</v>
      </c>
      <c r="I108" s="38">
        <v>0</v>
      </c>
      <c r="J108" s="38">
        <v>0</v>
      </c>
      <c r="K108" s="38">
        <v>0</v>
      </c>
      <c r="L108" s="38">
        <v>0</v>
      </c>
      <c r="M108" s="38">
        <v>0</v>
      </c>
      <c r="N108" s="38">
        <v>0</v>
      </c>
      <c r="O108" s="38">
        <v>0</v>
      </c>
    </row>
    <row r="109" spans="1:15" s="22" customFormat="1">
      <c r="A109" s="4"/>
      <c r="B109" s="62" t="s">
        <v>26</v>
      </c>
      <c r="C109" s="63">
        <f t="shared" ref="C109:O109" si="24">C10+C14+C20+C25+C29+C34+C38+C43+C47+C51+C56+C61+C66+C70+C74+C78+C83+C87+C92+C98</f>
        <v>886486.10000000009</v>
      </c>
      <c r="D109" s="63">
        <f>D10+D14+D20+D25+D29+D34+D38+D43+D47+D51+D56+D61+D66+D70+D74+D78+D83+D87+D92+D98+D104</f>
        <v>1250565.3999999999</v>
      </c>
      <c r="E109" s="63">
        <f t="shared" ref="E109:G109" si="25">E10+E14+E20+E25+E29+E34+E38+E43+E47+E51+E56+E61+E66+E70+E74+E78+E83+E87+E92+E98+E104</f>
        <v>1005769.2</v>
      </c>
      <c r="F109" s="63">
        <f t="shared" si="25"/>
        <v>827121.70000000007</v>
      </c>
      <c r="G109" s="63">
        <f t="shared" si="25"/>
        <v>832828.3</v>
      </c>
      <c r="H109" s="63">
        <f t="shared" si="24"/>
        <v>464449.00196000002</v>
      </c>
      <c r="I109" s="63">
        <f t="shared" si="24"/>
        <v>464449.00196000002</v>
      </c>
      <c r="J109" s="63">
        <f t="shared" si="24"/>
        <v>464449.00196000002</v>
      </c>
      <c r="K109" s="63">
        <f t="shared" si="24"/>
        <v>464449.00196000002</v>
      </c>
      <c r="L109" s="63">
        <f t="shared" si="24"/>
        <v>464449.00196000002</v>
      </c>
      <c r="M109" s="63">
        <f t="shared" si="24"/>
        <v>464449.00196000002</v>
      </c>
      <c r="N109" s="63">
        <f t="shared" si="24"/>
        <v>464449.00196000002</v>
      </c>
      <c r="O109" s="63">
        <f t="shared" si="24"/>
        <v>464449.00196000002</v>
      </c>
    </row>
    <row r="110" spans="1:15" s="22" customFormat="1">
      <c r="A110" s="4"/>
      <c r="B110" s="58" t="s">
        <v>46</v>
      </c>
      <c r="C110" s="63">
        <f t="shared" ref="C110:O110" si="26">C19+C97+C103</f>
        <v>1368.8</v>
      </c>
      <c r="D110" s="63">
        <f t="shared" si="26"/>
        <v>2455.3000000000002</v>
      </c>
      <c r="E110" s="63">
        <f t="shared" si="26"/>
        <v>1368.8</v>
      </c>
      <c r="F110" s="63">
        <f t="shared" si="26"/>
        <v>1368.8</v>
      </c>
      <c r="G110" s="63">
        <f t="shared" si="26"/>
        <v>1368.8</v>
      </c>
      <c r="H110" s="63">
        <f t="shared" si="26"/>
        <v>1368.8</v>
      </c>
      <c r="I110" s="63">
        <f t="shared" si="26"/>
        <v>1368.8</v>
      </c>
      <c r="J110" s="63">
        <f t="shared" si="26"/>
        <v>1368.8</v>
      </c>
      <c r="K110" s="63">
        <f t="shared" si="26"/>
        <v>1368.8</v>
      </c>
      <c r="L110" s="63">
        <f t="shared" si="26"/>
        <v>1368.8</v>
      </c>
      <c r="M110" s="63">
        <f t="shared" si="26"/>
        <v>1368.8</v>
      </c>
      <c r="N110" s="63">
        <f t="shared" si="26"/>
        <v>1368.8</v>
      </c>
      <c r="O110" s="63">
        <f t="shared" si="26"/>
        <v>1368.8</v>
      </c>
    </row>
    <row r="111" spans="1:15" ht="69">
      <c r="A111" s="23"/>
      <c r="B111" s="64" t="s">
        <v>45</v>
      </c>
      <c r="C111" s="39">
        <v>0</v>
      </c>
      <c r="D111" s="39">
        <v>0</v>
      </c>
      <c r="E111" s="39">
        <v>0</v>
      </c>
      <c r="F111" s="39">
        <v>8200</v>
      </c>
      <c r="G111" s="39">
        <v>17450</v>
      </c>
      <c r="H111" s="39">
        <v>5463.4</v>
      </c>
      <c r="I111" s="39">
        <v>5463.4</v>
      </c>
      <c r="J111" s="39">
        <v>5463.4</v>
      </c>
      <c r="K111" s="39">
        <v>5463.4</v>
      </c>
      <c r="L111" s="39">
        <v>5463.4</v>
      </c>
      <c r="M111" s="39">
        <v>5463.4</v>
      </c>
      <c r="N111" s="39">
        <v>5463.4</v>
      </c>
      <c r="O111" s="39">
        <v>5463.4</v>
      </c>
    </row>
    <row r="112" spans="1:15" s="22" customFormat="1">
      <c r="A112" s="4"/>
      <c r="B112" s="65" t="s">
        <v>27</v>
      </c>
      <c r="C112" s="63">
        <f t="shared" ref="C112:O112" si="27">C109+C111</f>
        <v>886486.10000000009</v>
      </c>
      <c r="D112" s="63">
        <f t="shared" si="27"/>
        <v>1250565.3999999999</v>
      </c>
      <c r="E112" s="63">
        <f t="shared" si="27"/>
        <v>1005769.2</v>
      </c>
      <c r="F112" s="63">
        <f t="shared" si="27"/>
        <v>835321.70000000007</v>
      </c>
      <c r="G112" s="63">
        <f t="shared" si="27"/>
        <v>850278.3</v>
      </c>
      <c r="H112" s="63">
        <f t="shared" si="27"/>
        <v>469912.40196000005</v>
      </c>
      <c r="I112" s="63">
        <f t="shared" si="27"/>
        <v>469912.40196000005</v>
      </c>
      <c r="J112" s="63">
        <f t="shared" si="27"/>
        <v>469912.40196000005</v>
      </c>
      <c r="K112" s="63">
        <f t="shared" si="27"/>
        <v>469912.40196000005</v>
      </c>
      <c r="L112" s="63">
        <f t="shared" si="27"/>
        <v>469912.40196000005</v>
      </c>
      <c r="M112" s="63">
        <f t="shared" si="27"/>
        <v>469912.40196000005</v>
      </c>
      <c r="N112" s="63">
        <f t="shared" si="27"/>
        <v>469912.40196000005</v>
      </c>
      <c r="O112" s="63">
        <f t="shared" si="27"/>
        <v>469912.40196000005</v>
      </c>
    </row>
    <row r="113" spans="1:32" s="22" customFormat="1">
      <c r="A113" s="4"/>
      <c r="B113" s="24"/>
      <c r="C113" s="37"/>
      <c r="D113" s="72"/>
      <c r="E113" s="72"/>
      <c r="F113" s="72"/>
      <c r="G113" s="72"/>
      <c r="H113" s="72"/>
      <c r="I113" s="72"/>
      <c r="J113" s="37"/>
      <c r="K113" s="37"/>
      <c r="L113" s="37"/>
      <c r="M113" s="37"/>
      <c r="N113" s="37"/>
      <c r="O113" s="37"/>
    </row>
    <row r="114" spans="1:32">
      <c r="B114" s="31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</row>
    <row r="115" spans="1:32">
      <c r="B115" s="31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</row>
    <row r="116" spans="1:32">
      <c r="B116" s="31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</row>
    <row r="117" spans="1:32">
      <c r="B117" s="34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</row>
    <row r="118" spans="1:32">
      <c r="B118" s="34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</row>
    <row r="119" spans="1:32">
      <c r="B119" s="31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</row>
    <row r="120" spans="1:32">
      <c r="B120" s="31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</row>
  </sheetData>
  <autoFilter ref="B9:AF119"/>
  <customSheetViews>
    <customSheetView guid="{133630D6-971E-4B3C-94DF-B21C9BF4489A}" showPageBreaks="1" fitToPage="1" printArea="1" showAutoFilter="1" hiddenColumns="1" view="pageBreakPreview" topLeftCell="B4">
      <pane xSplit="1" ySplit="4" topLeftCell="C74" activePane="bottomRight" state="frozen"/>
      <selection pane="bottomRight" activeCell="F7" sqref="F7"/>
      <pageMargins left="0.11811023622047245" right="0.11811023622047245" top="0.55118110236220474" bottom="0.55118110236220474" header="0.31496062992125984" footer="0.31496062992125984"/>
      <pageSetup paperSize="9" scale="55" fitToHeight="0" orientation="landscape" r:id="rId1"/>
      <headerFooter differentFirst="1">
        <oddHeader>&amp;C&amp;P</oddHeader>
      </headerFooter>
      <autoFilter ref="B7:AN110"/>
    </customSheetView>
    <customSheetView guid="{F75FBE57-A4A2-4643-A8F4-F6BC3B61B526}" scale="124" showPageBreaks="1" fitToPage="1" printArea="1" showAutoFilter="1" hiddenColumns="1" view="pageBreakPreview" topLeftCell="B1">
      <pane ySplit="7" topLeftCell="A15" activePane="bottomLeft" state="frozen"/>
      <selection pane="bottomLeft" activeCell="D44" sqref="D44"/>
      <pageMargins left="0.11811023622047245" right="0.11811023622047245" top="0.74803149606299213" bottom="0.74803149606299213" header="0.31496062992125984" footer="0.31496062992125984"/>
      <pageSetup paperSize="9" scale="49" fitToHeight="0" orientation="landscape" r:id="rId2"/>
      <autoFilter ref="B7:AN75"/>
    </customSheetView>
    <customSheetView guid="{8DA9F801-E304-41E0-AD8A-609D16888EB2}" showPageBreaks="1" fitToPage="1" printArea="1" showAutoFilter="1" hiddenColumns="1" view="pageBreakPreview" topLeftCell="B4">
      <pane xSplit="1" ySplit="4" topLeftCell="C8" activePane="bottomRight" state="frozen"/>
      <selection pane="bottomRight" activeCell="G23" sqref="G23"/>
      <pageMargins left="0.11811023622047245" right="0.11811023622047245" top="0.55118110236220474" bottom="0.55118110236220474" header="0.31496062992125984" footer="0.31496062992125984"/>
      <pageSetup paperSize="9" scale="66" fitToHeight="0" orientation="landscape" r:id="rId3"/>
      <headerFooter differentFirst="1">
        <oddHeader>&amp;C&amp;P</oddHeader>
      </headerFooter>
      <autoFilter ref="B7:AN109"/>
    </customSheetView>
    <customSheetView guid="{22A44135-8AD9-431F-9316-0D72B3B7995B}" showPageBreaks="1" fitToPage="1" printArea="1" showAutoFilter="1" hiddenColumns="1" view="pageBreakPreview" topLeftCell="B1">
      <selection activeCell="F10" sqref="F10"/>
      <pageMargins left="0.11811023622047245" right="0.11811023622047245" top="0.55118110236220474" bottom="0.55118110236220474" header="0.31496062992125984" footer="0.31496062992125984"/>
      <pageSetup paperSize="9" scale="54" fitToHeight="0" orientation="landscape" r:id="rId4"/>
      <headerFooter differentFirst="1">
        <oddHeader>&amp;C&amp;P</oddHeader>
      </headerFooter>
      <autoFilter ref="B7:AN109"/>
    </customSheetView>
    <customSheetView guid="{A95FDB70-9451-48B5-90E4-8287D4B00645}" showPageBreaks="1" fitToPage="1" printArea="1" showAutoFilter="1" hiddenColumns="1" view="pageBreakPreview" topLeftCell="B1">
      <selection activeCell="F10" sqref="F10"/>
      <pageMargins left="0.11811023622047245" right="0.11811023622047245" top="0.55118110236220474" bottom="0.55118110236220474" header="0.31496062992125984" footer="0.31496062992125984"/>
      <pageSetup paperSize="9" scale="55" fitToHeight="0" orientation="landscape" r:id="rId5"/>
      <headerFooter differentFirst="1">
        <oddHeader>&amp;C&amp;P</oddHeader>
      </headerFooter>
      <autoFilter ref="B7:AN109"/>
    </customSheetView>
    <customSheetView guid="{DB3A3525-BE72-427D-A14F-48B4A4429D11}" showPageBreaks="1" fitToPage="1" printArea="1" showAutoFilter="1" hiddenColumns="1" view="pageBreakPreview" topLeftCell="B4">
      <pane xSplit="1" ySplit="4" topLeftCell="C89" activePane="bottomRight" state="frozen"/>
      <selection pane="bottomRight" activeCell="H106" sqref="H106"/>
      <pageMargins left="0.11811023622047245" right="0.11811023622047245" top="0.55118110236220474" bottom="0.55118110236220474" header="0.31496062992125984" footer="0.31496062992125984"/>
      <pageSetup paperSize="9" scale="55" fitToHeight="0" orientation="landscape" r:id="rId6"/>
      <headerFooter differentFirst="1">
        <oddHeader>&amp;C&amp;P</oddHeader>
      </headerFooter>
      <autoFilter ref="B7:AN110"/>
    </customSheetView>
    <customSheetView guid="{E28C272D-125B-47E1-A5B7-95B8D50816F9}" showPageBreaks="1" fitToPage="1" printArea="1" showAutoFilter="1" hiddenColumns="1" view="pageBreakPreview" topLeftCell="B4">
      <pane xSplit="1" ySplit="4" topLeftCell="C89" activePane="bottomRight" state="frozen"/>
      <selection pane="bottomRight" activeCell="H106" sqref="H106"/>
      <pageMargins left="0.11811023622047245" right="0.11811023622047245" top="0.55118110236220474" bottom="0.55118110236220474" header="0.31496062992125984" footer="0.31496062992125984"/>
      <pageSetup paperSize="9" scale="55" fitToHeight="0" orientation="landscape" r:id="rId7"/>
      <headerFooter differentFirst="1">
        <oddHeader>&amp;C&amp;P</oddHeader>
      </headerFooter>
      <autoFilter ref="B7:AN110"/>
    </customSheetView>
  </customSheetViews>
  <mergeCells count="9">
    <mergeCell ref="F1:J1"/>
    <mergeCell ref="F2:J2"/>
    <mergeCell ref="B7:B8"/>
    <mergeCell ref="C7:O7"/>
    <mergeCell ref="B3:O3"/>
    <mergeCell ref="K1:O1"/>
    <mergeCell ref="K2:O2"/>
    <mergeCell ref="J4:O4"/>
    <mergeCell ref="J5:O5"/>
  </mergeCells>
  <pageMargins left="0.11811023622047245" right="0.11811023622047245" top="0.55118110236220474" bottom="0.55118110236220474" header="0.31496062992125984" footer="0.31496062992125984"/>
  <pageSetup paperSize="9" scale="72" fitToHeight="0" orientation="landscape" r:id="rId8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Прил 1 (параметры)</vt:lpstr>
      <vt:lpstr>Прил 2 по МП (млн руб)</vt:lpstr>
      <vt:lpstr>'Прил 1 (параметры)'!Заголовки_для_печати</vt:lpstr>
      <vt:lpstr>'Прил 2 по МП (млн руб)'!Заголовки_для_печати</vt:lpstr>
      <vt:lpstr>'Прил 1 (параметры)'!Область_печати</vt:lpstr>
      <vt:lpstr>'Прил 2 по МП (млн руб)'!Область_печати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Ярухин Алексей Владимирович</dc:creator>
  <cp:lastModifiedBy>finuser</cp:lastModifiedBy>
  <cp:lastPrinted>2025-02-08T05:54:40Z</cp:lastPrinted>
  <dcterms:created xsi:type="dcterms:W3CDTF">2015-12-18T11:52:06Z</dcterms:created>
  <dcterms:modified xsi:type="dcterms:W3CDTF">2025-02-11T05:52:14Z</dcterms:modified>
</cp:coreProperties>
</file>