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43" i="1" l="1"/>
  <c r="B186" i="1" l="1"/>
  <c r="E119" i="1" l="1"/>
  <c r="E124" i="1"/>
  <c r="L163" i="1" l="1"/>
  <c r="C108" i="1" l="1"/>
  <c r="C115" i="1"/>
  <c r="S121" i="1" l="1"/>
  <c r="E104" i="1" l="1"/>
  <c r="L186" i="1" l="1"/>
  <c r="C150" i="1" l="1"/>
  <c r="C153" i="1"/>
  <c r="R103" i="1" l="1"/>
  <c r="R100" i="1"/>
  <c r="U166" i="1" l="1"/>
  <c r="U164" i="1"/>
  <c r="C198" i="1" l="1"/>
  <c r="C199" i="1"/>
  <c r="G164" i="1" l="1"/>
  <c r="G163" i="1"/>
  <c r="E102" i="1" l="1"/>
  <c r="T163" i="1" l="1"/>
  <c r="T164" i="1"/>
  <c r="G166" i="1" l="1"/>
  <c r="C166" i="1" s="1"/>
  <c r="S140" i="1" l="1"/>
  <c r="U171" i="1" l="1"/>
  <c r="H119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C164" i="1" s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48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<sst xmlns="http://schemas.openxmlformats.org/spreadsheetml/2006/main" count="277" uniqueCount="219">
  <si>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</si>
  <si>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</si>
  <si>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</si>
  <si>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</si>
  <si>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</si>
  <si>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</si>
  <si>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</si>
  <si>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</si>
  <si>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</si>
  <si>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</si>
  <si>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</si>
  <si>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</si>
  <si>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</si>
  <si>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</si>
  <si>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</si>
  <si>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</si>
  <si>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</si>
  <si>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</si>
  <si>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</si>
  <si>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</si>
  <si>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</si>
  <si>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</si>
  <si>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</si>
  <si>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</si>
  <si>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</si>
  <si>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</si>
  <si>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</si>
  <si>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</si>
  <si>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</si>
  <si>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</si>
  <si>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</si>
  <si>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</si>
  <si>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</si>
  <si>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</si>
  <si>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</si>
  <si>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</si>
  <si>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</si>
  <si>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</si>
  <si>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</si>
  <si>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</si>
  <si>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</si>
  <si>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</si>
  <si>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</si>
  <si>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</si>
  <si>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</si>
  <si>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</si>
  <si>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</si>
  <si>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</si>
  <si>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</si>
  <si>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</si>
  <si>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</si>
  <si>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</si>
  <si>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</si>
  <si>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</si>
  <si>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</si>
  <si>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</si>
  <si>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</si>
  <si>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</si>
  <si>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</si>
  <si>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</si>
  <si>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</si>
  <si>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</si>
  <si>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</si>
  <si>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</si>
  <si>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</si>
  <si>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</si>
  <si>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</si>
  <si>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</si>
  <si>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</si>
  <si>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</si>
  <si>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</si>
  <si>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</si>
  <si>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</si>
  <si>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</si>
  <si>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</si>
  <si>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</si>
  <si>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</si>
  <si>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</si>
  <si>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</si>
  <si>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</si>
  <si>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</si>
  <si>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</si>
  <si>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</si>
  <si>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</si>
  <si>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</si>
  <si>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</si>
  <si>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</si>
  <si>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</si>
  <si>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</si>
  <si>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</si>
  <si>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</si>
  <si>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</si>
  <si>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</si>
  <si>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</si>
  <si>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</si>
  <si>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</si>
  <si>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</si>
  <si>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</si>
  <si>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</si>
  <si>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</si>
  <si>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</si>
  <si>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</si>
  <si>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</si>
  <si>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</si>
  <si>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</si>
  <si>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</si>
  <si>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</si>
  <si>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</si>
  <si>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</si>
  <si>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</si>
  <si>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</si>
  <si>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</si>
  <si>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</si>
  <si>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</si>
  <si>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</si>
  <si>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</si>
  <si>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</si>
  <si>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</si>
  <si>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</si>
  <si>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</si>
  <si>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</si>
  <si>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</si>
  <si>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</si>
  <si>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</si>
  <si>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</si>
  <si>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</si>
  <si>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</si>
  <si>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</si>
  <si>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</si>
  <si>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</si>
  <si>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</si>
  <si>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</si>
  <si>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</si>
  <si>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</si>
  <si>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</si>
  <si>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</si>
  <si>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</si>
  <si>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</si>
  <si>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</si>
  <si>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</si>
  <si>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</si>
  <si>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</si>
  <si>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</si>
  <si>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</si>
  <si>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</si>
  <si>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</si>
  <si>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</si>
  <si>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</si>
  <si>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</si>
  <si>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</si>
  <si>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</si>
  <si>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</si>
  <si>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</si>
  <si>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</si>
  <si>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</si>
  <si>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</si>
  <si>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</si>
  <si>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</si>
  <si>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</si>
  <si>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</si>
  <si>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</si>
  <si>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</si>
  <si>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</si>
  <si>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</si>
  <si>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</si>
  <si>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</si>
  <si>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</si>
  <si>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</si>
  <si>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</si>
  <si>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</si>
  <si>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</si>
  <si>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</si>
  <si>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</si>
  <si>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</si>
  <si>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</si>
  <si>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</si>
  <si>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</si>
  <si>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</si>
  <si>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</si>
  <si>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</si>
  <si>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</si>
  <si>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</si>
  <si>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</si>
  <si>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</si>
  <si>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</si>
  <si>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</si>
  <si>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</si>
  <si>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</si>
  <si>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</si>
  <si>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</si>
  <si>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</si>
  <si>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</si>
  <si>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</si>
  <si>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</si>
  <si>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</si>
  <si>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</si>
  <si>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</si>
  <si>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</si>
  <si>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</si>
  <si>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</si>
  <si>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</si>
  <si>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</si>
  <si>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</si>
  <si>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</si>
  <si>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</si>
  <si>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</si>
  <si>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</si>
  <si>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</si>
  <si>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</si>
  <si>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</si>
  <si>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</si>
  <si>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</si>
  <si>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</si>
  <si>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</si>
  <si>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</si>
  <si>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</si>
  <si>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</si>
  <si>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</si>
  <si>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18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</si>
</sst>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22" activePane="bottomRight" state="frozen"/>
      <selection activeCell="A2" sqref="A2"/>
      <selection pane="topRight" activeCell="F2" sqref="F2"/>
      <selection pane="bottomLeft" activeCell="A7" sqref="A7"/>
      <selection pane="bottomRight" activeCell="M131" sqref="M131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5" t="s">
        <v>218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6" t="s">
        <v>3</v>
      </c>
      <c r="B4" s="179" t="s">
        <v>206</v>
      </c>
      <c r="C4" s="182" t="s">
        <v>207</v>
      </c>
      <c r="D4" s="182" t="s">
        <v>208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77"/>
      <c r="B5" s="180"/>
      <c r="C5" s="183"/>
      <c r="D5" s="183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93" t="s">
        <v>11</v>
      </c>
      <c r="L5" s="193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78"/>
      <c r="B6" s="181"/>
      <c r="C6" s="184"/>
      <c r="D6" s="184"/>
      <c r="E6" s="189"/>
      <c r="F6" s="189"/>
      <c r="G6" s="189"/>
      <c r="H6" s="189"/>
      <c r="I6" s="189"/>
      <c r="J6" s="189"/>
      <c r="K6" s="194"/>
      <c r="L6" s="194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9"/>
      <c r="H100" s="9">
        <v>60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f>355+15</f>
        <v>370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297761</v>
      </c>
      <c r="C102" s="22">
        <f>SUM(E102:Y102)</f>
        <v>290636</v>
      </c>
      <c r="D102" s="14">
        <f t="shared" si="14"/>
        <v>0.97607141297886557</v>
      </c>
      <c r="E102" s="88">
        <f>23561+732</f>
        <v>24293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20260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</f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0.99299999999999999</v>
      </c>
      <c r="C104" s="164">
        <f>C102/C103</f>
        <v>0.99189480692032928</v>
      </c>
      <c r="D104" s="14">
        <f t="shared" si="14"/>
        <v>0.99888701603255714</v>
      </c>
      <c r="E104" s="27">
        <f>E102/E103</f>
        <v>0.9077504618530321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1.0043126951866357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5466</v>
      </c>
      <c r="C105" s="22">
        <f t="shared" si="23"/>
        <v>2374.91</v>
      </c>
      <c r="D105" s="14">
        <f t="shared" si="14"/>
        <v>0.43448774240761068</v>
      </c>
      <c r="E105" s="116">
        <f>E103-E102</f>
        <v>2468.7599999999984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-87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164282</v>
      </c>
      <c r="C106" s="88">
        <f t="shared" si="23"/>
        <v>159791.29999999999</v>
      </c>
      <c r="D106" s="15">
        <f t="shared" si="14"/>
        <v>0.97266468633203873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12132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12440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91762</v>
      </c>
      <c r="C108" s="88">
        <f>SUM(E108:Y108)</f>
        <v>91563.6</v>
      </c>
      <c r="D108" s="15">
        <f t="shared" si="14"/>
        <v>0.99783788496327464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7574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5">
        <v>1978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92</v>
      </c>
      <c r="C110" s="88">
        <f t="shared" si="23"/>
        <v>200</v>
      </c>
      <c r="D110" s="15">
        <f t="shared" ref="D110:D125" si="29">C110/B110</f>
        <v>2.1739130434782608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297761</v>
      </c>
      <c r="C111" s="103">
        <f>SUM(E111:Y111)</f>
        <v>290636</v>
      </c>
      <c r="D111" s="14">
        <f t="shared" si="29"/>
        <v>0.97607141297886557</v>
      </c>
      <c r="E111" s="88">
        <v>24293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20260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0.98197390074102897</v>
      </c>
      <c r="C112" s="22">
        <f t="shared" si="23"/>
        <v>20.515123766900754</v>
      </c>
      <c r="D112" s="14">
        <f t="shared" si="29"/>
        <v>20.891719985041746</v>
      </c>
      <c r="E112" s="27">
        <f t="shared" ref="E112" si="30">E111/E101</f>
        <v>0.89804443458652172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1.0043126951866357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164103</v>
      </c>
      <c r="C113" s="88">
        <f>SUM(E113:Y113)</f>
        <v>159791.29999999999</v>
      </c>
      <c r="D113" s="15">
        <f t="shared" si="29"/>
        <v>0.97372564791624761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12132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91637</v>
      </c>
      <c r="C115" s="88">
        <f>SUM(E115:Y115)</f>
        <v>91563.6</v>
      </c>
      <c r="D115" s="15">
        <f t="shared" si="29"/>
        <v>0.99919901349891427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3513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504</v>
      </c>
      <c r="C116" s="88">
        <f t="shared" si="23"/>
        <v>2593</v>
      </c>
      <c r="D116" s="15">
        <f t="shared" si="29"/>
        <v>5.1448412698412698</v>
      </c>
      <c r="E116" s="135">
        <v>1978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92</v>
      </c>
      <c r="C118" s="88">
        <f>SUM(E118:Y118)</f>
        <v>200</v>
      </c>
      <c r="D118" s="15">
        <f t="shared" si="29"/>
        <v>2.1739130434782608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1002716</v>
      </c>
      <c r="C119" s="22">
        <f>SUM(E119:Y119)</f>
        <v>968023.7</v>
      </c>
      <c r="D119" s="14">
        <f t="shared" si="29"/>
        <v>0.96540166906681446</v>
      </c>
      <c r="E119" s="166">
        <f>94005+991+125</f>
        <v>95121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69243</v>
      </c>
      <c r="K119" s="88">
        <v>34241</v>
      </c>
      <c r="L119" s="88">
        <v>41459</v>
      </c>
      <c r="M119" s="88">
        <v>42564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68807.5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576344</v>
      </c>
      <c r="C121" s="88">
        <f t="shared" si="23"/>
        <v>564259.92999999993</v>
      </c>
      <c r="D121" s="15">
        <f t="shared" si="29"/>
        <v>0.97903323362436312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42484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30861+15345</f>
        <v>46206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32961</v>
      </c>
      <c r="C122" s="88">
        <f t="shared" si="23"/>
        <v>30441</v>
      </c>
      <c r="D122" s="15">
        <f t="shared" si="29"/>
        <v>0.92354600891963234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3053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299560</v>
      </c>
      <c r="C123" s="88">
        <f t="shared" si="23"/>
        <v>290685.73</v>
      </c>
      <c r="D123" s="15">
        <f t="shared" si="29"/>
        <v>0.97037565095473355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17166</v>
      </c>
      <c r="K123" s="9">
        <v>7270</v>
      </c>
      <c r="L123" s="9">
        <v>16558</v>
      </c>
      <c r="M123" s="9">
        <v>10410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18124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819</v>
      </c>
      <c r="C124" s="88">
        <f t="shared" si="23"/>
        <v>3607</v>
      </c>
      <c r="D124" s="15">
        <f t="shared" si="29"/>
        <v>4.4041514041514045</v>
      </c>
      <c r="E124" s="9">
        <f>2690+125</f>
        <v>2815</v>
      </c>
      <c r="F124" s="9"/>
      <c r="G124" s="9">
        <v>130</v>
      </c>
      <c r="H124" s="9">
        <v>108</v>
      </c>
      <c r="I124" s="9"/>
      <c r="J124" s="9"/>
      <c r="K124" s="9"/>
      <c r="L124" s="9"/>
      <c r="M124" s="9"/>
      <c r="N124" s="9">
        <v>100</v>
      </c>
      <c r="O124" s="9"/>
      <c r="P124" s="9"/>
      <c r="Q124" s="9"/>
      <c r="R124" s="9"/>
      <c r="S124" s="9"/>
      <c r="T124" s="162"/>
      <c r="U124" s="9"/>
      <c r="V124" s="9"/>
      <c r="W124" s="9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819</v>
      </c>
      <c r="C125" s="88">
        <f>SUM(E125:Y125)</f>
        <v>1000</v>
      </c>
      <c r="D125" s="15">
        <f t="shared" si="29"/>
        <v>1.2210012210012211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33.307081710455691</v>
      </c>
      <c r="D126" s="14">
        <f t="shared" ref="D126:D131" si="33">C126/B126</f>
        <v>0.98834070357435277</v>
      </c>
      <c r="E126" s="112">
        <f t="shared" ref="E126:M126" si="34">E119/E111*10</f>
        <v>39.155723871073974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34.17719644619941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30.07206443408224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38.949111287218386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36.349954194477164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35.1</v>
      </c>
      <c r="C127" s="112">
        <f>C121/C113*10</f>
        <v>35.312306114287821</v>
      </c>
      <c r="D127" s="15">
        <f t="shared" si="33"/>
        <v>1.0060486072446673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35.018133860863834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41.705930138099106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v>37.1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31.2</v>
      </c>
      <c r="C128" s="112">
        <f t="shared" ref="C128" si="44">C121/C113*10</f>
        <v>35.312306114287821</v>
      </c>
      <c r="D128" s="15">
        <f t="shared" si="33"/>
        <v>1.1318046831502506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35.417633410672856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32.074468085106382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32.700000000000003</v>
      </c>
      <c r="C129" s="112">
        <f>C123/C115*10</f>
        <v>31.746865566666223</v>
      </c>
      <c r="D129" s="15">
        <f t="shared" si="33"/>
        <v>0.97085215800202507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31.250682687056255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31.187273435393511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22.169086251067466</v>
      </c>
      <c r="R129" s="107">
        <f t="shared" si="53"/>
        <v>25.943449575871821</v>
      </c>
      <c r="S129" s="107">
        <f t="shared" ref="S129:V129" si="54">S123/S115*10</f>
        <v>35.178571428571431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v>37.9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16.3</v>
      </c>
      <c r="C130" s="112">
        <f>C124/C116*10</f>
        <v>13.9105283455457</v>
      </c>
      <c r="D130" s="15">
        <f t="shared" si="33"/>
        <v>0.85340664696599378</v>
      </c>
      <c r="E130" s="107">
        <f>E124/E116*10</f>
        <v>14.231547017189079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14.012345679012345</v>
      </c>
      <c r="Y130" s="112"/>
    </row>
    <row r="131" spans="1:26" s="11" customFormat="1" ht="30" customHeight="1" x14ac:dyDescent="0.2">
      <c r="A131" s="10" t="s">
        <v>202</v>
      </c>
      <c r="B131" s="48">
        <v>55.4</v>
      </c>
      <c r="C131" s="112">
        <f>C125/C118*10</f>
        <v>50</v>
      </c>
      <c r="D131" s="15">
        <f t="shared" si="33"/>
        <v>0.90252707581227443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4031</v>
      </c>
      <c r="C139" s="22">
        <v>5101</v>
      </c>
      <c r="D139" s="14">
        <f t="shared" si="55"/>
        <v>1.2654428181592656</v>
      </c>
      <c r="E139" s="88">
        <v>188</v>
      </c>
      <c r="F139" s="88">
        <v>112</v>
      </c>
      <c r="G139" s="88">
        <v>767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301</v>
      </c>
      <c r="Q139" s="88">
        <v>13</v>
      </c>
      <c r="R139" s="88">
        <v>414</v>
      </c>
      <c r="S139" s="88">
        <v>156.5</v>
      </c>
      <c r="T139" s="88">
        <v>61</v>
      </c>
      <c r="U139" s="88">
        <v>83</v>
      </c>
      <c r="V139" s="88">
        <v>30</v>
      </c>
      <c r="W139" s="88">
        <v>233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0.70699999999999996</v>
      </c>
      <c r="C140" s="164">
        <f>C139/C136</f>
        <v>0.98914097343416718</v>
      </c>
      <c r="D140" s="14">
        <f t="shared" si="55"/>
        <v>1.3990678549281008</v>
      </c>
      <c r="E140" s="32">
        <f>E139/E136</f>
        <v>1</v>
      </c>
      <c r="F140" s="32">
        <f t="shared" ref="F140:X140" si="59">F139/F136</f>
        <v>1</v>
      </c>
      <c r="G140" s="32">
        <f t="shared" si="59"/>
        <v>1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0.9555555555555556</v>
      </c>
      <c r="Q140" s="32">
        <f t="shared" si="59"/>
        <v>1</v>
      </c>
      <c r="R140" s="32">
        <f>R139/R138</f>
        <v>0.9928057553956835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0.73170731707317072</v>
      </c>
      <c r="W140" s="32">
        <f t="shared" si="59"/>
        <v>0.92094861660079053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99685</v>
      </c>
      <c r="C143" s="22">
        <f>SUM(E143:Y143)</f>
        <v>116125</v>
      </c>
      <c r="D143" s="14">
        <f t="shared" si="55"/>
        <v>1.1649194964137031</v>
      </c>
      <c r="E143" s="88">
        <v>3639</v>
      </c>
      <c r="F143" s="88">
        <v>2128</v>
      </c>
      <c r="G143" s="88">
        <v>17257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6175</v>
      </c>
      <c r="Q143" s="88">
        <v>371</v>
      </c>
      <c r="R143" s="166">
        <v>5582</v>
      </c>
      <c r="S143" s="88">
        <v>3527</v>
      </c>
      <c r="T143" s="88">
        <v>1452</v>
      </c>
      <c r="U143" s="88">
        <v>1660</v>
      </c>
      <c r="V143" s="88">
        <v>341</v>
      </c>
      <c r="W143" s="88">
        <v>6769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247.3</v>
      </c>
      <c r="C145" s="18">
        <f>C143/C139*10</f>
        <v>227.65144089394238</v>
      </c>
      <c r="D145" s="14">
        <f t="shared" si="55"/>
        <v>0.92054767850360841</v>
      </c>
      <c r="E145" s="112">
        <f t="shared" ref="E145" si="61">E143/E139*10</f>
        <v>193.56382978723403</v>
      </c>
      <c r="F145" s="112">
        <f>F143/F139*10</f>
        <v>190</v>
      </c>
      <c r="G145" s="112">
        <f>G143/G139*10</f>
        <v>224.99348109517601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205.14950166112956</v>
      </c>
      <c r="Q145" s="112">
        <f t="shared" si="62"/>
        <v>285.38461538461542</v>
      </c>
      <c r="R145" s="112">
        <f>R143/R139*10</f>
        <v>134.83091787439614</v>
      </c>
      <c r="S145" s="112">
        <f>S143/S139*10</f>
        <v>225.36741214057508</v>
      </c>
      <c r="T145" s="112">
        <f>T143/T139*10</f>
        <v>238.03278688524588</v>
      </c>
      <c r="U145" s="112">
        <f>U143/U139*10</f>
        <v>200</v>
      </c>
      <c r="V145" s="112">
        <f>V143/V139*10</f>
        <v>113.66666666666667</v>
      </c>
      <c r="W145" s="112">
        <f t="shared" ref="W145" si="63">W143/W139*10</f>
        <v>290.51502145922746</v>
      </c>
      <c r="X145" s="112">
        <f>X143/X139*10</f>
        <v>302.47978436657684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513</v>
      </c>
      <c r="C150" s="22">
        <f>SUM(E150:Y150)</f>
        <v>658.80000000000007</v>
      </c>
      <c r="D150" s="14">
        <f t="shared" si="55"/>
        <v>1.2842105263157897</v>
      </c>
      <c r="E150" s="88">
        <v>25</v>
      </c>
      <c r="F150" s="88">
        <v>35</v>
      </c>
      <c r="G150" s="88">
        <v>114</v>
      </c>
      <c r="H150" s="88"/>
      <c r="I150" s="88">
        <v>11.3</v>
      </c>
      <c r="J150" s="88">
        <v>10</v>
      </c>
      <c r="K150" s="88">
        <v>92</v>
      </c>
      <c r="L150" s="88">
        <v>53</v>
      </c>
      <c r="M150" s="88">
        <v>31</v>
      </c>
      <c r="N150" s="88">
        <v>4</v>
      </c>
      <c r="O150" s="88">
        <v>35.5</v>
      </c>
      <c r="P150" s="88">
        <v>85</v>
      </c>
      <c r="Q150" s="88"/>
      <c r="R150" s="88">
        <v>0.6</v>
      </c>
      <c r="S150" s="88">
        <v>19</v>
      </c>
      <c r="T150" s="88">
        <v>9.3000000000000007</v>
      </c>
      <c r="U150" s="88"/>
      <c r="V150" s="88">
        <v>1.1000000000000001</v>
      </c>
      <c r="W150" s="88">
        <v>30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0.53300000000000003</v>
      </c>
      <c r="C151" s="164">
        <f>C150/C149</f>
        <v>0.75377574370709388</v>
      </c>
      <c r="D151" s="14">
        <f t="shared" si="55"/>
        <v>1.4142134028275681</v>
      </c>
      <c r="E151" s="27">
        <f>E150/E149</f>
        <v>1</v>
      </c>
      <c r="F151" s="27">
        <f t="shared" ref="F151:Y151" si="65">F150/F149</f>
        <v>0.51470588235294112</v>
      </c>
      <c r="G151" s="27">
        <f t="shared" si="65"/>
        <v>0.99130434782608701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0.73015873015873012</v>
      </c>
      <c r="L151" s="27">
        <f t="shared" si="65"/>
        <v>1</v>
      </c>
      <c r="M151" s="27">
        <f t="shared" si="65"/>
        <v>0.62</v>
      </c>
      <c r="N151" s="27">
        <f t="shared" si="65"/>
        <v>1</v>
      </c>
      <c r="O151" s="27">
        <f t="shared" si="65"/>
        <v>1.0142857142857142</v>
      </c>
      <c r="P151" s="27">
        <f t="shared" si="65"/>
        <v>0.82524271844660191</v>
      </c>
      <c r="Q151" s="27"/>
      <c r="R151" s="27">
        <f t="shared" si="65"/>
        <v>1</v>
      </c>
      <c r="S151" s="27">
        <f t="shared" si="65"/>
        <v>0.61290322580645162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0.31578947368421051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17648</v>
      </c>
      <c r="C153" s="22">
        <f t="shared" si="57"/>
        <v>21161.7</v>
      </c>
      <c r="D153" s="14">
        <f t="shared" si="55"/>
        <v>1.1990990480507706</v>
      </c>
      <c r="E153" s="88">
        <v>693</v>
      </c>
      <c r="F153" s="88">
        <v>1225</v>
      </c>
      <c r="G153" s="88">
        <v>2542</v>
      </c>
      <c r="H153" s="88"/>
      <c r="I153" s="88">
        <v>100</v>
      </c>
      <c r="J153" s="88">
        <v>320</v>
      </c>
      <c r="K153" s="88">
        <v>6042</v>
      </c>
      <c r="L153" s="88">
        <v>2025</v>
      </c>
      <c r="M153" s="88">
        <v>912</v>
      </c>
      <c r="N153" s="88">
        <v>7</v>
      </c>
      <c r="O153" s="88">
        <v>674</v>
      </c>
      <c r="P153" s="88">
        <v>2896</v>
      </c>
      <c r="Q153" s="88"/>
      <c r="R153" s="88">
        <v>3.7</v>
      </c>
      <c r="S153" s="88">
        <v>662</v>
      </c>
      <c r="T153" s="88">
        <v>420</v>
      </c>
      <c r="U153" s="88"/>
      <c r="V153" s="88">
        <v>5</v>
      </c>
      <c r="W153" s="88">
        <v>1230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344.7</v>
      </c>
      <c r="C155" s="18">
        <f>C153/C150*10</f>
        <v>321.21584699453547</v>
      </c>
      <c r="D155" s="14">
        <f t="shared" si="55"/>
        <v>0.93187074846108353</v>
      </c>
      <c r="E155" s="52">
        <f>E153/E150*10</f>
        <v>277.2</v>
      </c>
      <c r="F155" s="52">
        <f t="shared" ref="F155:K155" si="67">F153/F150*10</f>
        <v>350</v>
      </c>
      <c r="G155" s="52">
        <f t="shared" si="67"/>
        <v>222.98245614035091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656.73913043478262</v>
      </c>
      <c r="L155" s="52">
        <f>L153/L150*10</f>
        <v>382.07547169811323</v>
      </c>
      <c r="M155" s="52">
        <f>M153/M150*10</f>
        <v>294.19354838709677</v>
      </c>
      <c r="N155" s="52">
        <f>N153/N150*10</f>
        <v>17.5</v>
      </c>
      <c r="O155" s="52">
        <f t="shared" ref="O155:P155" si="68">O153/O150*10</f>
        <v>189.85915492957747</v>
      </c>
      <c r="P155" s="52">
        <f t="shared" si="68"/>
        <v>340.70588235294116</v>
      </c>
      <c r="Q155" s="52"/>
      <c r="R155" s="52">
        <f>R153/R150*10</f>
        <v>61.666666666666671</v>
      </c>
      <c r="S155" s="52">
        <f>S153/S150*10</f>
        <v>348.42105263157896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410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449</v>
      </c>
      <c r="C156" s="18">
        <f t="shared" si="57"/>
        <v>174.4</v>
      </c>
      <c r="D156" s="14">
        <f t="shared" si="55"/>
        <v>0.38841870824053454</v>
      </c>
      <c r="E156" s="115">
        <f>E149-E150</f>
        <v>0</v>
      </c>
      <c r="F156" s="115">
        <f t="shared" ref="F156:Y156" si="70">F149-F150</f>
        <v>33</v>
      </c>
      <c r="G156" s="115">
        <f>G149-G150</f>
        <v>1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34</v>
      </c>
      <c r="L156" s="115">
        <f t="shared" si="70"/>
        <v>0</v>
      </c>
      <c r="M156" s="115">
        <f t="shared" si="70"/>
        <v>19</v>
      </c>
      <c r="N156" s="115">
        <f t="shared" si="70"/>
        <v>0</v>
      </c>
      <c r="O156" s="115">
        <f t="shared" si="70"/>
        <v>-0.5</v>
      </c>
      <c r="P156" s="115">
        <f t="shared" si="70"/>
        <v>18</v>
      </c>
      <c r="Q156" s="115">
        <f t="shared" si="70"/>
        <v>0</v>
      </c>
      <c r="R156" s="115">
        <f t="shared" si="70"/>
        <v>0</v>
      </c>
      <c r="S156" s="115">
        <f t="shared" si="70"/>
        <v>12</v>
      </c>
      <c r="T156" s="115">
        <f t="shared" si="70"/>
        <v>-0.30000000000000071</v>
      </c>
      <c r="U156" s="115">
        <f t="shared" si="70"/>
        <v>0</v>
      </c>
      <c r="V156" s="115">
        <f t="shared" si="70"/>
        <v>0</v>
      </c>
      <c r="W156" s="115">
        <f t="shared" si="70"/>
        <v>65</v>
      </c>
      <c r="X156" s="115">
        <f t="shared" si="70"/>
        <v>-7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2450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195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>G160-490</f>
        <v>1078</v>
      </c>
      <c r="H163" s="24">
        <f>H160-H161</f>
        <v>1856</v>
      </c>
      <c r="I163" s="24">
        <f t="shared" ref="I163:X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1037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21487</v>
      </c>
      <c r="C164" s="22">
        <f>SUM(E164:Y164)</f>
        <v>29369</v>
      </c>
      <c r="D164" s="14">
        <f t="shared" si="55"/>
        <v>1.3668264532042631</v>
      </c>
      <c r="E164" s="173">
        <v>3636</v>
      </c>
      <c r="F164" s="148">
        <v>1243</v>
      </c>
      <c r="G164" s="148">
        <f>G169+G172+G189+G175+G184</f>
        <v>1075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v>1037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1914</v>
      </c>
      <c r="T164" s="148">
        <f>T169+T172+T189+T175+T178+T184</f>
        <v>1190</v>
      </c>
      <c r="U164" s="148">
        <f>U175+U184+U169</f>
        <v>1976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0.58949245541838136</v>
      </c>
      <c r="C165" s="164">
        <f>C164/C160</f>
        <v>0.84021857298163305</v>
      </c>
      <c r="D165" s="14">
        <f t="shared" si="55"/>
        <v>1.4253254053697828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0.99721706864564008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1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0.99376947040498442</v>
      </c>
      <c r="T165" s="32">
        <f>T164/T163</f>
        <v>1</v>
      </c>
      <c r="U165" s="32">
        <f t="shared" si="74"/>
        <v>0.77490196078431373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216</v>
      </c>
      <c r="B166" s="22">
        <v>26489</v>
      </c>
      <c r="C166" s="22">
        <f>SUM(E166:Y166)</f>
        <v>32804.130000000005</v>
      </c>
      <c r="D166" s="14">
        <f t="shared" si="55"/>
        <v>1.2384057533315718</v>
      </c>
      <c r="E166" s="173">
        <v>3468</v>
      </c>
      <c r="F166" s="173">
        <v>1690</v>
      </c>
      <c r="G166" s="51">
        <f>G170+G173+G176+G190+G179+G185</f>
        <v>1239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v>1395</v>
      </c>
      <c r="M166" s="148">
        <v>856.4</v>
      </c>
      <c r="N166" s="148">
        <f t="shared" ref="N166" si="75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6">S170+S173+S176+S190+S179+S185</f>
        <v>3577</v>
      </c>
      <c r="T166" s="148">
        <f t="shared" si="76"/>
        <v>659</v>
      </c>
      <c r="U166" s="148">
        <f>U176+U185+U170</f>
        <v>3293</v>
      </c>
      <c r="V166" s="148">
        <v>20</v>
      </c>
      <c r="W166" s="148">
        <v>1319.43</v>
      </c>
      <c r="X166" s="148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12.327919206962349</v>
      </c>
      <c r="C167" s="18">
        <f>C166/C164*10</f>
        <v>11.169644863631722</v>
      </c>
      <c r="D167" s="14">
        <f t="shared" si="55"/>
        <v>0.90604461921875057</v>
      </c>
      <c r="E167" s="52">
        <f>E166/E164*10</f>
        <v>9.5379537953795381</v>
      </c>
      <c r="F167" s="52">
        <f t="shared" ref="F167" si="78">F166/F164*10</f>
        <v>13.596138374899436</v>
      </c>
      <c r="G167" s="52">
        <f t="shared" ref="G167:X167" si="79">G166/G164*10</f>
        <v>11.525581395348837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52">
        <f t="shared" si="79"/>
        <v>8.6630286493860851</v>
      </c>
      <c r="Q167" s="52">
        <f t="shared" ref="Q167:T167" si="82">Q166/Q164*10</f>
        <v>16.744833068362478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16.664979757085021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717</v>
      </c>
      <c r="D168" s="14" t="e">
        <f t="shared" si="55"/>
        <v>#DIV/0!</v>
      </c>
      <c r="E168" s="115">
        <f t="shared" ref="E168:U168" si="84">E163-E164</f>
        <v>-500</v>
      </c>
      <c r="F168" s="115">
        <f t="shared" si="84"/>
        <v>7</v>
      </c>
      <c r="G168" s="115">
        <f>G163-G164</f>
        <v>3</v>
      </c>
      <c r="H168" s="115">
        <f>H163-H164</f>
        <v>-51</v>
      </c>
      <c r="I168" s="115">
        <f t="shared" si="84"/>
        <v>0</v>
      </c>
      <c r="J168" s="115">
        <f t="shared" si="84"/>
        <v>29</v>
      </c>
      <c r="K168" s="115">
        <f t="shared" si="84"/>
        <v>0</v>
      </c>
      <c r="L168" s="115">
        <f t="shared" si="84"/>
        <v>0</v>
      </c>
      <c r="M168" s="115">
        <f t="shared" si="84"/>
        <v>0.5</v>
      </c>
      <c r="N168" s="115">
        <f t="shared" si="84"/>
        <v>170.5</v>
      </c>
      <c r="O168" s="115">
        <f t="shared" si="84"/>
        <v>0</v>
      </c>
      <c r="P168" s="115">
        <f t="shared" si="84"/>
        <v>0</v>
      </c>
      <c r="Q168" s="115">
        <f t="shared" si="84"/>
        <v>64</v>
      </c>
      <c r="R168" s="115">
        <f>R163-R164</f>
        <v>0</v>
      </c>
      <c r="S168" s="115">
        <f t="shared" si="84"/>
        <v>12</v>
      </c>
      <c r="T168" s="115">
        <f t="shared" si="84"/>
        <v>0</v>
      </c>
      <c r="U168" s="115">
        <f t="shared" si="84"/>
        <v>574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12762</v>
      </c>
      <c r="C169" s="88">
        <f t="shared" si="71"/>
        <v>12956</v>
      </c>
      <c r="D169" s="15">
        <f t="shared" si="55"/>
        <v>1.0152013790941858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17919</v>
      </c>
      <c r="C170" s="88">
        <f>SUM(E170:Y170)</f>
        <v>18789.2</v>
      </c>
      <c r="D170" s="15">
        <f t="shared" si="55"/>
        <v>1.0485629778447458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74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3527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14.040902679830747</v>
      </c>
      <c r="C171" s="112">
        <f>C170/C169*10</f>
        <v>14.502315529484409</v>
      </c>
      <c r="D171" s="15">
        <f t="shared" si="55"/>
        <v>1.0328620502666446</v>
      </c>
      <c r="E171" s="52">
        <f t="shared" ref="E171:J171" si="85">E170/E169*10</f>
        <v>9.5379537953795381</v>
      </c>
      <c r="F171" s="52">
        <f t="shared" si="85"/>
        <v>26.212424849699399</v>
      </c>
      <c r="G171" s="52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8222</v>
      </c>
      <c r="D172" s="15">
        <f t="shared" si="55"/>
        <v>1.7104223008113169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33"/>
      <c r="Q172" s="33">
        <v>488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3945</v>
      </c>
      <c r="C173" s="88">
        <f t="shared" si="71"/>
        <v>6372.92</v>
      </c>
      <c r="D173" s="15">
        <f t="shared" si="55"/>
        <v>1.6154423320659062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8.2067817765758271</v>
      </c>
      <c r="C174" s="112">
        <f>C173/C172*10</f>
        <v>7.7510581367063978</v>
      </c>
      <c r="D174" s="15">
        <f t="shared" si="55"/>
        <v>0.9444698723231344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48"/>
      <c r="Q174" s="48">
        <f>Q173/Q172*10</f>
        <v>5.9016393442622945</v>
      </c>
      <c r="R174" s="154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369.6</v>
      </c>
      <c r="C175" s="88">
        <f t="shared" si="71"/>
        <v>1113.5</v>
      </c>
      <c r="D175" s="15">
        <f t="shared" si="55"/>
        <v>3.0127164502164501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24">
        <v>692.7</v>
      </c>
      <c r="C176" s="88">
        <f t="shared" si="71"/>
        <v>1477</v>
      </c>
      <c r="D176" s="15">
        <f t="shared" si="55"/>
        <v>2.1322361772773206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18.741883116883116</v>
      </c>
      <c r="C177" s="112">
        <f>C176/C175*10</f>
        <v>13.264481365065111</v>
      </c>
      <c r="D177" s="15">
        <f t="shared" si="55"/>
        <v>0.70774538942227005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427</v>
      </c>
      <c r="C181" s="22">
        <f t="shared" si="71"/>
        <v>635</v>
      </c>
      <c r="D181" s="14">
        <f t="shared" si="55"/>
        <v>1.4871194379391102</v>
      </c>
      <c r="E181" s="33"/>
      <c r="F181" s="33"/>
      <c r="G181" s="33">
        <v>300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13180</v>
      </c>
      <c r="C182" s="22">
        <f t="shared" si="71"/>
        <v>20140</v>
      </c>
      <c r="D182" s="14">
        <f t="shared" si="55"/>
        <v>1.528072837632777</v>
      </c>
      <c r="E182" s="33"/>
      <c r="F182" s="33"/>
      <c r="G182" s="33">
        <v>12120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308.66510538641688</v>
      </c>
      <c r="C183" s="18">
        <f>C182/C181*10</f>
        <v>317.16535433070868</v>
      </c>
      <c r="D183" s="14">
        <f t="shared" si="55"/>
        <v>1.0275387427861351</v>
      </c>
      <c r="E183" s="52"/>
      <c r="F183" s="52"/>
      <c r="G183" s="52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>
        <v>118</v>
      </c>
      <c r="C184" s="112">
        <f t="shared" si="71"/>
        <v>4796</v>
      </c>
      <c r="D184" s="14">
        <f>C184/B184</f>
        <v>40.644067796610166</v>
      </c>
      <c r="E184" s="33"/>
      <c r="F184" s="33"/>
      <c r="G184" s="33">
        <v>352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1346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>
        <v>119</v>
      </c>
      <c r="C185" s="112">
        <f t="shared" si="71"/>
        <v>9389</v>
      </c>
      <c r="D185" s="14">
        <f>C185/B185</f>
        <v>78.899159663865547</v>
      </c>
      <c r="E185" s="33"/>
      <c r="F185" s="33"/>
      <c r="G185" s="155">
        <v>376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>
        <f>B185/B184*10</f>
        <v>10.084745762711865</v>
      </c>
      <c r="C186" s="112">
        <f>C185/C184*10</f>
        <v>19.576730608840698</v>
      </c>
      <c r="D186" s="14">
        <f>C186/B186</f>
        <v>1.9412220267589935</v>
      </c>
      <c r="E186" s="52"/>
      <c r="F186" s="52"/>
      <c r="G186" s="52">
        <f>G185/G184*10</f>
        <v>10.681818181818182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16.545319465081722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10279</v>
      </c>
      <c r="C187" s="22">
        <f t="shared" si="71"/>
        <v>13099</v>
      </c>
      <c r="D187" s="14">
        <f t="shared" si="55"/>
        <v>1.2743457534779647</v>
      </c>
      <c r="E187" s="33"/>
      <c r="F187" s="33">
        <v>406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1443</v>
      </c>
      <c r="Q187" s="33">
        <v>192</v>
      </c>
      <c r="R187" s="33">
        <v>150</v>
      </c>
      <c r="S187" s="33">
        <v>399</v>
      </c>
      <c r="T187" s="33">
        <v>2168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3548</v>
      </c>
      <c r="C189" s="88">
        <f t="shared" si="71"/>
        <v>696</v>
      </c>
      <c r="D189" s="15">
        <f t="shared" si="55"/>
        <v>0.19616685456595265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3933</v>
      </c>
      <c r="C190" s="88">
        <f t="shared" si="71"/>
        <v>923</v>
      </c>
      <c r="D190" s="15">
        <f t="shared" si="55"/>
        <v>0.23468090516145437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11.08511837655017</v>
      </c>
      <c r="C191" s="112">
        <f>C190/C189*10</f>
        <v>13.261494252873563</v>
      </c>
      <c r="D191" s="15">
        <f t="shared" si="55"/>
        <v>1.1963331199897127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116.6</v>
      </c>
      <c r="C198" s="25">
        <f>SUM(E198:Y198)</f>
        <v>131</v>
      </c>
      <c r="D198" s="14">
        <f t="shared" ref="D198:D200" si="92">C198/B198</f>
        <v>1.123499142367067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54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183.3</v>
      </c>
      <c r="C199" s="25">
        <f>SUM(E199:Y199)</f>
        <v>192.10000000000002</v>
      </c>
      <c r="D199" s="14">
        <f t="shared" si="92"/>
        <v>1.0480087288597928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15.7</v>
      </c>
      <c r="C200" s="47">
        <f>C199/C198*10</f>
        <v>14.664122137404583</v>
      </c>
      <c r="D200" s="14">
        <f t="shared" si="92"/>
        <v>0.93402051830602439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95403</v>
      </c>
      <c r="C201" s="25">
        <f>SUM(E201:Y201)</f>
        <v>98130</v>
      </c>
      <c r="D201" s="14">
        <f t="shared" ref="D201:D206" si="94">C201/B201</f>
        <v>1.0285840067922392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0.90859999999999996</v>
      </c>
      <c r="C202" s="163">
        <f>C201/C204</f>
        <v>0.94387534266339634</v>
      </c>
      <c r="D202" s="15">
        <f t="shared" si="94"/>
        <v>1.0388238418043103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110929</v>
      </c>
      <c r="C203" s="25">
        <f>SUM(E203:Y203)</f>
        <v>155308</v>
      </c>
      <c r="D203" s="14">
        <f t="shared" si="94"/>
        <v>1.4000667093366026</v>
      </c>
      <c r="E203" s="9">
        <v>5200</v>
      </c>
      <c r="F203" s="9">
        <v>3250</v>
      </c>
      <c r="G203" s="9">
        <v>16820</v>
      </c>
      <c r="H203" s="9">
        <v>6040</v>
      </c>
      <c r="I203" s="9">
        <v>6330</v>
      </c>
      <c r="J203" s="9">
        <v>17500</v>
      </c>
      <c r="K203" s="9">
        <v>5267</v>
      </c>
      <c r="L203" s="9">
        <v>15250</v>
      </c>
      <c r="M203" s="9">
        <v>3506</v>
      </c>
      <c r="N203" s="9">
        <v>3185</v>
      </c>
      <c r="O203" s="9">
        <v>2916</v>
      </c>
      <c r="P203" s="9">
        <v>1815</v>
      </c>
      <c r="Q203" s="9">
        <v>11837</v>
      </c>
      <c r="R203" s="9">
        <v>5450</v>
      </c>
      <c r="S203" s="9">
        <v>7873</v>
      </c>
      <c r="T203" s="9">
        <v>2877</v>
      </c>
      <c r="U203" s="9">
        <v>6530</v>
      </c>
      <c r="V203" s="162">
        <v>3153</v>
      </c>
      <c r="W203" s="9">
        <v>2986</v>
      </c>
      <c r="X203" s="9">
        <v>23723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81124</v>
      </c>
      <c r="C205" s="25">
        <f>SUM(E205:Y205)</f>
        <v>96224</v>
      </c>
      <c r="D205" s="14">
        <f t="shared" si="94"/>
        <v>1.1861348059760366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0.77260952380952386</v>
      </c>
      <c r="C206" s="79">
        <f>C205/C204</f>
        <v>0.92554224979560429</v>
      </c>
      <c r="D206" s="15">
        <f t="shared" si="94"/>
        <v>1.1979431022698392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70997</v>
      </c>
      <c r="C207" s="24">
        <f>SUM(E207:Y207)</f>
        <v>88139.5</v>
      </c>
      <c r="D207" s="15">
        <f t="shared" ref="D207:D210" si="98">C207/B207</f>
        <v>1.241453864247785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9047</v>
      </c>
      <c r="C208" s="24">
        <f>SUM(E208:Y208)</f>
        <v>7932</v>
      </c>
      <c r="D208" s="15">
        <f t="shared" si="98"/>
        <v>0.87675472532331156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111116</v>
      </c>
      <c r="C217" s="25">
        <f>SUM(E217:Y217)</f>
        <v>105781.1</v>
      </c>
      <c r="D217" s="14">
        <f t="shared" si="99"/>
        <v>0.9519880125274488</v>
      </c>
      <c r="E217" s="24">
        <v>4678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50002.200000000004</v>
      </c>
      <c r="C219" s="25">
        <f>C217*0.45</f>
        <v>47601.495000000003</v>
      </c>
      <c r="D219" s="14">
        <f t="shared" si="99"/>
        <v>0.9519880125274488</v>
      </c>
      <c r="E219" s="24">
        <f>E217*0.45</f>
        <v>2105.1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0.96399999999999997</v>
      </c>
      <c r="C220" s="46">
        <f>C217/C218</f>
        <v>1.0014954499985516</v>
      </c>
      <c r="D220" s="14">
        <f t="shared" si="99"/>
        <v>1.0388956950192443</v>
      </c>
      <c r="E220" s="66">
        <f t="shared" ref="E220:Y220" si="102">E217/E218</f>
        <v>1.8413456492075155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300826</v>
      </c>
      <c r="C221" s="25">
        <f>SUM(E221:Y221)</f>
        <v>355934.85</v>
      </c>
      <c r="D221" s="14">
        <f t="shared" si="99"/>
        <v>1.183191778636155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90247.8</v>
      </c>
      <c r="C223" s="25">
        <f>C221*0.3</f>
        <v>106780.45499999999</v>
      </c>
      <c r="D223" s="14">
        <f t="shared" si="99"/>
        <v>1.183191778636155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1.052</v>
      </c>
      <c r="C224" s="8">
        <f>C221/C222</f>
        <v>1.1804449699196751</v>
      </c>
      <c r="D224" s="14">
        <f t="shared" si="99"/>
        <v>1.122095979011098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274587</v>
      </c>
      <c r="C225" s="25">
        <f>SUM(E225:Y225)</f>
        <v>263650.90000000002</v>
      </c>
      <c r="D225" s="8">
        <f t="shared" si="99"/>
        <v>0.96017255004789015</v>
      </c>
      <c r="E225" s="158"/>
      <c r="F225" s="156">
        <v>7350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20740</v>
      </c>
      <c r="Q225" s="156">
        <v>4704</v>
      </c>
      <c r="R225" s="156">
        <v>4000</v>
      </c>
      <c r="S225" s="156">
        <v>7603</v>
      </c>
      <c r="T225" s="156">
        <v>56477.9</v>
      </c>
      <c r="U225" s="156">
        <v>4400</v>
      </c>
      <c r="V225" s="157"/>
      <c r="W225" s="158">
        <v>11683</v>
      </c>
      <c r="X225" s="156">
        <v>20740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50093.671000000002</v>
      </c>
      <c r="D227" s="8">
        <f t="shared" si="99"/>
        <v>59.003146054181393</v>
      </c>
      <c r="E227" s="158"/>
      <c r="F227" s="158">
        <f t="shared" ref="F227:Y227" si="105">F225*0.19</f>
        <v>1396.5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3940.6</v>
      </c>
      <c r="Q227" s="158">
        <f t="shared" si="105"/>
        <v>893.76</v>
      </c>
      <c r="R227" s="158">
        <f t="shared" si="105"/>
        <v>760</v>
      </c>
      <c r="S227" s="158">
        <f t="shared" si="105"/>
        <v>1444.57</v>
      </c>
      <c r="T227" s="158">
        <f t="shared" si="105"/>
        <v>10730.801000000001</v>
      </c>
      <c r="U227" s="158">
        <f t="shared" si="105"/>
        <v>836</v>
      </c>
      <c r="V227" s="158"/>
      <c r="W227" s="158">
        <f t="shared" si="105"/>
        <v>2219.77</v>
      </c>
      <c r="X227" s="158">
        <f t="shared" si="105"/>
        <v>3940.6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1.0369999999999999</v>
      </c>
      <c r="C228" s="8">
        <f>C225/C226</f>
        <v>0.9842825196650502</v>
      </c>
      <c r="D228" s="8">
        <f>C228/B228</f>
        <v>0.94916347122955669</v>
      </c>
      <c r="E228" s="159"/>
      <c r="F228" s="159">
        <f t="shared" ref="F228" si="106">F225/F226</f>
        <v>0.80056638710380135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1.3316211878009632</v>
      </c>
      <c r="Q228" s="159">
        <f t="shared" si="107"/>
        <v>0.65378735232800556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0.97086105237825115</v>
      </c>
      <c r="U228" s="159">
        <f t="shared" si="107"/>
        <v>1.0223048327137547</v>
      </c>
      <c r="V228" s="159"/>
      <c r="W228" s="159">
        <f t="shared" si="107"/>
        <v>1.2340762649202492</v>
      </c>
      <c r="X228" s="159">
        <f t="shared" si="107"/>
        <v>0.93723168692665737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204484.02099999998</v>
      </c>
      <c r="D234" s="8">
        <f t="shared" si="108"/>
        <v>1.5366289272672851</v>
      </c>
      <c r="E234" s="158">
        <f>E232+E230+E227+E223+E219</f>
        <v>2276.1</v>
      </c>
      <c r="F234" s="158">
        <f>F232+F230+F227+F223+F219</f>
        <v>5662.5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8321.5</v>
      </c>
      <c r="O234" s="158">
        <f>O232+O230+O227+O223+O219</f>
        <v>6164.25</v>
      </c>
      <c r="P234" s="155">
        <f t="shared" si="109"/>
        <v>12875.050000000001</v>
      </c>
      <c r="Q234" s="158">
        <f t="shared" si="109"/>
        <v>5711.31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27832.600999999999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7830.37</v>
      </c>
      <c r="X234" s="158">
        <f t="shared" si="109"/>
        <v>29753.649999999998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27.2</v>
      </c>
      <c r="C236" s="47">
        <f>C234/C235*10</f>
        <v>27.759016751737626</v>
      </c>
      <c r="D236" s="8">
        <f>C236/B236</f>
        <v>1.0205520864609421</v>
      </c>
      <c r="E236" s="154">
        <f>E234/E235*10</f>
        <v>33.447465099191767</v>
      </c>
      <c r="F236" s="154">
        <f>F234/F235*10</f>
        <v>26.727555933163408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27.75498632512841</v>
      </c>
      <c r="O236" s="154">
        <f>O234/O235*10</f>
        <v>30.796612709832132</v>
      </c>
      <c r="P236" s="154">
        <f t="shared" si="110"/>
        <v>34.62710451293637</v>
      </c>
      <c r="Q236" s="154">
        <f t="shared" si="110"/>
        <v>26.985966735966738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29.304878074460916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35.843495376728008</v>
      </c>
      <c r="X236" s="154">
        <f t="shared" si="110"/>
        <v>37.348459172786036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</row>
    <row r="247" spans="1:25" ht="20.25" hidden="1" customHeight="1" x14ac:dyDescent="0.25">
      <c r="A247" s="190"/>
      <c r="B247" s="191"/>
      <c r="C247" s="191"/>
      <c r="D247" s="191"/>
      <c r="E247" s="191"/>
      <c r="F247" s="191"/>
      <c r="G247" s="191"/>
      <c r="H247" s="191"/>
      <c r="I247" s="191"/>
      <c r="J247" s="191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8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2023-10-18T12:33:33Z</cp:lastPrinted>
  <dcterms:created xsi:type="dcterms:W3CDTF">2017-06-08T05:54:08Z</dcterms:created>
  <dcterms:modified xsi:type="dcterms:W3CDTF">2023-10-18T12:36:58Z</dcterms:modified>
</cp:coreProperties>
</file>