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КПСЭР\согласованый с минфином\"/>
    </mc:Choice>
  </mc:AlternateContent>
  <bookViews>
    <workbookView xWindow="0" yWindow="0" windowWidth="28800" windowHeight="12435"/>
  </bookViews>
  <sheets>
    <sheet name="Красночетайский МО" sheetId="15" r:id="rId1"/>
  </sheets>
  <definedNames>
    <definedName name="_xlnm._FilterDatabase" localSheetId="0" hidden="1">'Красночетайский МО'!$A$2:$F$3</definedName>
    <definedName name="_xlnm.Print_Area" localSheetId="0">'Красночетайский МО'!$A$1:$P$12186</definedName>
  </definedNames>
  <calcPr calcId="152511"/>
</workbook>
</file>

<file path=xl/calcChain.xml><?xml version="1.0" encoding="utf-8"?>
<calcChain xmlns="http://schemas.openxmlformats.org/spreadsheetml/2006/main">
  <c r="H384" i="15" l="1"/>
  <c r="I341" i="15"/>
  <c r="H341" i="15"/>
  <c r="I20" i="15"/>
  <c r="H23" i="15"/>
  <c r="H20" i="15" s="1"/>
  <c r="H10" i="15"/>
  <c r="H5" i="15"/>
  <c r="H15" i="15"/>
  <c r="H25" i="15"/>
  <c r="H30" i="15"/>
  <c r="H352" i="15"/>
  <c r="H343" i="15"/>
  <c r="H359" i="15"/>
  <c r="H370" i="15"/>
  <c r="H381" i="15"/>
  <c r="H363" i="15" l="1"/>
  <c r="H347" i="15"/>
  <c r="H326" i="15"/>
  <c r="H316" i="15"/>
  <c r="H295" i="15"/>
  <c r="H290" i="15"/>
  <c r="H285" i="15"/>
  <c r="H280" i="15"/>
  <c r="H275" i="15"/>
  <c r="H270" i="15"/>
  <c r="H265" i="15"/>
  <c r="H254" i="15"/>
  <c r="H249" i="15"/>
  <c r="H244" i="15"/>
  <c r="H239" i="15"/>
  <c r="H228" i="15"/>
  <c r="H223" i="15"/>
  <c r="H218" i="15"/>
  <c r="H213" i="15"/>
  <c r="H208" i="15"/>
  <c r="H203" i="15"/>
  <c r="H198" i="15"/>
  <c r="H193" i="15"/>
  <c r="H188" i="15"/>
  <c r="H183" i="15"/>
  <c r="H178" i="15"/>
  <c r="H173" i="15"/>
  <c r="H162" i="15"/>
  <c r="H157" i="15"/>
  <c r="H152" i="15"/>
  <c r="H147" i="15"/>
  <c r="H142" i="15"/>
  <c r="H137" i="15"/>
  <c r="H132" i="15"/>
  <c r="H127" i="15"/>
  <c r="H122" i="15"/>
  <c r="H117" i="15"/>
  <c r="H107" i="15"/>
  <c r="H97" i="15"/>
  <c r="H86" i="15"/>
  <c r="H76" i="15"/>
  <c r="H71" i="15"/>
  <c r="H66" i="15"/>
  <c r="H61" i="15"/>
  <c r="H45" i="15"/>
  <c r="H40" i="15"/>
  <c r="H35" i="15"/>
  <c r="M173" i="15" l="1"/>
  <c r="H233" i="15"/>
  <c r="H234" i="15"/>
  <c r="H236" i="15"/>
  <c r="H235" i="15"/>
  <c r="H83" i="15"/>
  <c r="I343" i="15" l="1"/>
  <c r="J343" i="15"/>
  <c r="K343" i="15"/>
  <c r="L343" i="15"/>
  <c r="M343" i="15"/>
  <c r="N343" i="15"/>
  <c r="I342" i="15"/>
  <c r="J342" i="15"/>
  <c r="K342" i="15"/>
  <c r="L342" i="15"/>
  <c r="M342" i="15"/>
  <c r="N342" i="15"/>
  <c r="H308" i="15"/>
  <c r="H306" i="15" s="1"/>
  <c r="I303" i="15"/>
  <c r="J303" i="15"/>
  <c r="K303" i="15"/>
  <c r="L303" i="15"/>
  <c r="M303" i="15"/>
  <c r="N303" i="15"/>
  <c r="I302" i="15"/>
  <c r="J302" i="15"/>
  <c r="K302" i="15"/>
  <c r="L302" i="15"/>
  <c r="M302" i="15"/>
  <c r="N302" i="15"/>
  <c r="I301" i="15"/>
  <c r="J301" i="15"/>
  <c r="K301" i="15"/>
  <c r="L301" i="15"/>
  <c r="M301" i="15"/>
  <c r="N301" i="15"/>
  <c r="I300" i="15"/>
  <c r="J300" i="15"/>
  <c r="K300" i="15"/>
  <c r="L300" i="15"/>
  <c r="M300" i="15"/>
  <c r="N300" i="15"/>
  <c r="I262" i="15"/>
  <c r="J262" i="15"/>
  <c r="K262" i="15"/>
  <c r="L262" i="15"/>
  <c r="M262" i="15"/>
  <c r="N262" i="15"/>
  <c r="I261" i="15"/>
  <c r="J261" i="15"/>
  <c r="K261" i="15"/>
  <c r="L261" i="15"/>
  <c r="M261" i="15"/>
  <c r="N261" i="15"/>
  <c r="I260" i="15"/>
  <c r="J260" i="15"/>
  <c r="K260" i="15"/>
  <c r="L260" i="15"/>
  <c r="M260" i="15"/>
  <c r="N260" i="15"/>
  <c r="I259" i="15"/>
  <c r="J259" i="15"/>
  <c r="K259" i="15"/>
  <c r="L259" i="15"/>
  <c r="M259" i="15"/>
  <c r="N259" i="15"/>
  <c r="I237" i="15"/>
  <c r="J237" i="15"/>
  <c r="K237" i="15"/>
  <c r="L237" i="15"/>
  <c r="M237" i="15"/>
  <c r="N237" i="15"/>
  <c r="I236" i="15"/>
  <c r="J236" i="15"/>
  <c r="K236" i="15"/>
  <c r="L236" i="15"/>
  <c r="M236" i="15"/>
  <c r="N236" i="15"/>
  <c r="I235" i="15"/>
  <c r="J235" i="15"/>
  <c r="K235" i="15"/>
  <c r="L235" i="15"/>
  <c r="M235" i="15"/>
  <c r="N235" i="15"/>
  <c r="I234" i="15"/>
  <c r="J234" i="15"/>
  <c r="K234" i="15"/>
  <c r="L234" i="15"/>
  <c r="M234" i="15"/>
  <c r="N234" i="15"/>
  <c r="I233" i="15"/>
  <c r="J233" i="15"/>
  <c r="K233" i="15"/>
  <c r="L233" i="15"/>
  <c r="M233" i="15"/>
  <c r="N233" i="15"/>
  <c r="I170" i="15"/>
  <c r="J170" i="15"/>
  <c r="K170" i="15"/>
  <c r="L170" i="15"/>
  <c r="M170" i="15"/>
  <c r="N170" i="15"/>
  <c r="I169" i="15"/>
  <c r="J169" i="15"/>
  <c r="K169" i="15"/>
  <c r="L169" i="15"/>
  <c r="M169" i="15"/>
  <c r="N169" i="15"/>
  <c r="I168" i="15"/>
  <c r="J168" i="15"/>
  <c r="K168" i="15"/>
  <c r="L168" i="15"/>
  <c r="M168" i="15"/>
  <c r="N168" i="15"/>
  <c r="N167" i="15"/>
  <c r="I93" i="15"/>
  <c r="J93" i="15"/>
  <c r="K93" i="15"/>
  <c r="L93" i="15"/>
  <c r="M93" i="15"/>
  <c r="N93" i="15"/>
  <c r="I92" i="15"/>
  <c r="J92" i="15"/>
  <c r="K92" i="15"/>
  <c r="L92" i="15"/>
  <c r="M92" i="15"/>
  <c r="N92" i="15"/>
  <c r="I91" i="15"/>
  <c r="J91" i="15"/>
  <c r="K91" i="15"/>
  <c r="L91" i="15"/>
  <c r="N91" i="15"/>
  <c r="I58" i="15"/>
  <c r="J58" i="15"/>
  <c r="K58" i="15"/>
  <c r="L58" i="15"/>
  <c r="M58" i="15"/>
  <c r="N58" i="15"/>
  <c r="I57" i="15"/>
  <c r="J57" i="15"/>
  <c r="K57" i="15"/>
  <c r="L57" i="15"/>
  <c r="M57" i="15"/>
  <c r="N57" i="15"/>
  <c r="I56" i="15"/>
  <c r="J56" i="15"/>
  <c r="K56" i="15"/>
  <c r="L56" i="15"/>
  <c r="M56" i="15"/>
  <c r="N56" i="15"/>
  <c r="I371" i="15" l="1"/>
  <c r="J371" i="15"/>
  <c r="K371" i="15"/>
  <c r="L371" i="15"/>
  <c r="M371" i="15"/>
  <c r="N371" i="15"/>
  <c r="J368" i="15"/>
  <c r="K368" i="15"/>
  <c r="L368" i="15"/>
  <c r="M368" i="15"/>
  <c r="N368" i="15"/>
  <c r="I361" i="15"/>
  <c r="J361" i="15"/>
  <c r="K361" i="15"/>
  <c r="L361" i="15"/>
  <c r="M361" i="15"/>
  <c r="N361" i="15"/>
  <c r="I359" i="15"/>
  <c r="J359" i="15"/>
  <c r="K359" i="15"/>
  <c r="L359" i="15"/>
  <c r="M359" i="15"/>
  <c r="N359" i="15"/>
  <c r="I358" i="15"/>
  <c r="J358" i="15"/>
  <c r="K358" i="15"/>
  <c r="L358" i="15"/>
  <c r="M358" i="15"/>
  <c r="N358" i="15"/>
  <c r="H356" i="15" l="1"/>
  <c r="L344" i="15" l="1"/>
  <c r="M344" i="15"/>
  <c r="N344" i="15"/>
  <c r="L345" i="15"/>
  <c r="M345" i="15"/>
  <c r="N345" i="15"/>
  <c r="I344" i="15"/>
  <c r="J344" i="15"/>
  <c r="K344" i="15"/>
  <c r="I345" i="15"/>
  <c r="J345" i="15"/>
  <c r="K345" i="15"/>
  <c r="H342" i="15"/>
  <c r="H344" i="15"/>
  <c r="H345" i="15"/>
  <c r="K263" i="15"/>
  <c r="I363" i="15" l="1"/>
  <c r="I368" i="15" s="1"/>
  <c r="I5" i="15" l="1"/>
  <c r="M81" i="15" l="1"/>
  <c r="M91" i="15" s="1"/>
  <c r="H113" i="15"/>
  <c r="H114" i="15"/>
  <c r="H115" i="15"/>
  <c r="H116" i="15"/>
  <c r="H112" i="15"/>
  <c r="J102" i="15"/>
  <c r="J167" i="15" s="1"/>
  <c r="K102" i="15"/>
  <c r="K167" i="15" s="1"/>
  <c r="L102" i="15"/>
  <c r="L167" i="15" s="1"/>
  <c r="M102" i="15"/>
  <c r="M167" i="15" s="1"/>
  <c r="I102" i="15"/>
  <c r="I167" i="15" s="1"/>
  <c r="M347" i="15"/>
  <c r="H103" i="15" l="1"/>
  <c r="H104" i="15"/>
  <c r="H105" i="15"/>
  <c r="H106" i="15"/>
  <c r="H102" i="15"/>
  <c r="H82" i="15" l="1"/>
  <c r="H84" i="15"/>
  <c r="H85" i="15"/>
  <c r="H81" i="15" l="1"/>
  <c r="H91" i="15" s="1"/>
  <c r="H92" i="15"/>
  <c r="H168" i="15"/>
  <c r="M352" i="15" l="1"/>
  <c r="M357" i="15" s="1"/>
  <c r="J311" i="15"/>
  <c r="K311" i="15"/>
  <c r="L311" i="15"/>
  <c r="M311" i="15"/>
  <c r="I311" i="15"/>
  <c r="H313" i="15"/>
  <c r="H311" i="15" s="1"/>
  <c r="H27" i="15" l="1"/>
  <c r="J352" i="15" l="1"/>
  <c r="J357" i="15" s="1"/>
  <c r="K352" i="15"/>
  <c r="K357" i="15" s="1"/>
  <c r="L352" i="15"/>
  <c r="L357" i="15" s="1"/>
  <c r="N352" i="15"/>
  <c r="N357" i="15" s="1"/>
  <c r="I352" i="15"/>
  <c r="I357" i="15" s="1"/>
  <c r="H354" i="15"/>
  <c r="H355" i="15"/>
  <c r="H353" i="15"/>
  <c r="N25" i="15"/>
  <c r="N55" i="15" s="1"/>
  <c r="J25" i="15"/>
  <c r="J55" i="15" s="1"/>
  <c r="K25" i="15"/>
  <c r="K55" i="15" s="1"/>
  <c r="L25" i="15"/>
  <c r="L55" i="15" s="1"/>
  <c r="M25" i="15"/>
  <c r="M55" i="15" s="1"/>
  <c r="I25" i="15"/>
  <c r="I55" i="15" s="1"/>
  <c r="H357" i="15" l="1"/>
  <c r="H259" i="15"/>
  <c r="H167" i="15"/>
  <c r="H300" i="15"/>
  <c r="H338" i="15" l="1"/>
  <c r="J336" i="15"/>
  <c r="K336" i="15"/>
  <c r="L336" i="15"/>
  <c r="M336" i="15"/>
  <c r="M341" i="15" s="1"/>
  <c r="N336" i="15"/>
  <c r="N341" i="15" s="1"/>
  <c r="I336" i="15"/>
  <c r="H333" i="15"/>
  <c r="H331" i="15" s="1"/>
  <c r="J331" i="15"/>
  <c r="K331" i="15"/>
  <c r="L331" i="15"/>
  <c r="I331" i="15"/>
  <c r="H336" i="15" l="1"/>
  <c r="J321" i="15"/>
  <c r="K321" i="15"/>
  <c r="K341" i="15" s="1"/>
  <c r="L321" i="15"/>
  <c r="I321" i="15"/>
  <c r="H323" i="15"/>
  <c r="H321" i="15" s="1"/>
  <c r="J306" i="15"/>
  <c r="J341" i="15" s="1"/>
  <c r="K306" i="15"/>
  <c r="L306" i="15"/>
  <c r="L341" i="15" s="1"/>
  <c r="I306" i="15"/>
  <c r="H17" i="15" l="1"/>
  <c r="H57" i="15" s="1"/>
  <c r="E295" i="15" l="1"/>
  <c r="E290" i="15"/>
  <c r="E285" i="15"/>
  <c r="E280" i="15"/>
  <c r="E275" i="15"/>
  <c r="E270" i="15"/>
  <c r="E265" i="15"/>
  <c r="H16" i="15" l="1"/>
  <c r="H18" i="15"/>
  <c r="H58" i="15" s="1"/>
  <c r="H387" i="15" s="1"/>
  <c r="H56" i="15" l="1"/>
  <c r="H93" i="15"/>
  <c r="H94" i="15"/>
  <c r="I94" i="15"/>
  <c r="J94" i="15"/>
  <c r="K94" i="15"/>
  <c r="L94" i="15"/>
  <c r="M94" i="15"/>
  <c r="N94" i="15"/>
  <c r="H95" i="15"/>
  <c r="I95" i="15"/>
  <c r="J95" i="15"/>
  <c r="K95" i="15"/>
  <c r="L95" i="15"/>
  <c r="M95" i="15"/>
  <c r="N95" i="15"/>
  <c r="M171" i="15"/>
  <c r="N171" i="15"/>
  <c r="H169" i="15" l="1"/>
  <c r="H170" i="15"/>
  <c r="H171" i="15"/>
  <c r="I171" i="15"/>
  <c r="J171" i="15"/>
  <c r="K171" i="15"/>
  <c r="L171" i="15"/>
  <c r="I380" i="15"/>
  <c r="J380" i="15"/>
  <c r="K380" i="15"/>
  <c r="L380" i="15"/>
  <c r="M380" i="15"/>
  <c r="N380" i="15"/>
  <c r="I381" i="15"/>
  <c r="J381" i="15"/>
  <c r="K381" i="15"/>
  <c r="L381" i="15"/>
  <c r="M381" i="15"/>
  <c r="N381" i="15"/>
  <c r="I382" i="15"/>
  <c r="J382" i="15"/>
  <c r="K382" i="15"/>
  <c r="L382" i="15"/>
  <c r="M382" i="15"/>
  <c r="N382" i="15"/>
  <c r="I383" i="15"/>
  <c r="J383" i="15"/>
  <c r="K383" i="15"/>
  <c r="L383" i="15"/>
  <c r="M383" i="15"/>
  <c r="N383" i="15"/>
  <c r="K379" i="15"/>
  <c r="K384" i="15" s="1"/>
  <c r="L379" i="15"/>
  <c r="L384" i="15" s="1"/>
  <c r="H378" i="15"/>
  <c r="H383" i="15" s="1"/>
  <c r="H377" i="15"/>
  <c r="H382" i="15" s="1"/>
  <c r="H376" i="15"/>
  <c r="H375" i="15"/>
  <c r="N374" i="15"/>
  <c r="N379" i="15" s="1"/>
  <c r="N384" i="15" s="1"/>
  <c r="M374" i="15"/>
  <c r="M379" i="15" s="1"/>
  <c r="M384" i="15" s="1"/>
  <c r="J374" i="15"/>
  <c r="J379" i="15" s="1"/>
  <c r="J384" i="15" s="1"/>
  <c r="I374" i="15"/>
  <c r="I379" i="15" s="1"/>
  <c r="I384" i="15" s="1"/>
  <c r="H374" i="15" l="1"/>
  <c r="H379" i="15" s="1"/>
  <c r="H380" i="15"/>
  <c r="H369" i="15"/>
  <c r="I369" i="15"/>
  <c r="I385" i="15" s="1"/>
  <c r="J369" i="15"/>
  <c r="J385" i="15" s="1"/>
  <c r="K369" i="15"/>
  <c r="K385" i="15" s="1"/>
  <c r="L369" i="15"/>
  <c r="L385" i="15" s="1"/>
  <c r="M369" i="15"/>
  <c r="M385" i="15" s="1"/>
  <c r="N369" i="15"/>
  <c r="N385" i="15" s="1"/>
  <c r="I370" i="15"/>
  <c r="I386" i="15" s="1"/>
  <c r="J370" i="15"/>
  <c r="J386" i="15" s="1"/>
  <c r="K370" i="15"/>
  <c r="K386" i="15" s="1"/>
  <c r="L370" i="15"/>
  <c r="L386" i="15" s="1"/>
  <c r="M370" i="15"/>
  <c r="M386" i="15" s="1"/>
  <c r="N370" i="15"/>
  <c r="N386" i="15" s="1"/>
  <c r="H371" i="15"/>
  <c r="H372" i="15"/>
  <c r="I372" i="15"/>
  <c r="J372" i="15"/>
  <c r="K372" i="15"/>
  <c r="L372" i="15"/>
  <c r="M372" i="15"/>
  <c r="N372" i="15"/>
  <c r="H260" i="15" l="1"/>
  <c r="H261" i="15"/>
  <c r="H262" i="15"/>
  <c r="H263" i="15"/>
  <c r="I263" i="15"/>
  <c r="J263" i="15"/>
  <c r="L263" i="15"/>
  <c r="M263" i="15"/>
  <c r="N263" i="15"/>
  <c r="H237" i="15"/>
  <c r="H358" i="15" l="1"/>
  <c r="H360" i="15"/>
  <c r="I360" i="15"/>
  <c r="I387" i="15" s="1"/>
  <c r="J360" i="15"/>
  <c r="J387" i="15" s="1"/>
  <c r="K360" i="15"/>
  <c r="K387" i="15" s="1"/>
  <c r="L360" i="15"/>
  <c r="L387" i="15" s="1"/>
  <c r="M360" i="15"/>
  <c r="M387" i="15" s="1"/>
  <c r="N360" i="15"/>
  <c r="N387" i="15" s="1"/>
  <c r="H361" i="15"/>
  <c r="H301" i="15" l="1"/>
  <c r="H385" i="15" s="1"/>
  <c r="H302" i="15"/>
  <c r="H386" i="15" s="1"/>
  <c r="H303" i="15"/>
  <c r="H304" i="15"/>
  <c r="I304" i="15"/>
  <c r="J304" i="15"/>
  <c r="K304" i="15"/>
  <c r="L304" i="15"/>
  <c r="M304" i="15"/>
  <c r="N304" i="15"/>
  <c r="H368" i="15" l="1"/>
  <c r="N54" i="15" l="1"/>
  <c r="M54" i="15" s="1"/>
  <c r="L54" i="15" l="1"/>
  <c r="M59" i="15"/>
  <c r="M388" i="15" s="1"/>
  <c r="N59" i="15"/>
  <c r="N388" i="15" s="1"/>
  <c r="L59" i="15" l="1"/>
  <c r="L388" i="15" s="1"/>
  <c r="K54" i="15"/>
  <c r="K59" i="15" l="1"/>
  <c r="K388" i="15" s="1"/>
  <c r="J54" i="15"/>
  <c r="I54" i="15" l="1"/>
  <c r="J59" i="15"/>
  <c r="J388" i="15" s="1"/>
  <c r="I59" i="15" l="1"/>
  <c r="I388" i="15" s="1"/>
  <c r="H54" i="15"/>
  <c r="H50" i="15" l="1"/>
  <c r="H55" i="15" s="1"/>
  <c r="H59" i="15"/>
  <c r="H388" i="15" s="1"/>
</calcChain>
</file>

<file path=xl/sharedStrings.xml><?xml version="1.0" encoding="utf-8"?>
<sst xmlns="http://schemas.openxmlformats.org/spreadsheetml/2006/main" count="791" uniqueCount="188">
  <si>
    <t>Наименование</t>
  </si>
  <si>
    <t xml:space="preserve">Национальный проект, региональный проект </t>
  </si>
  <si>
    <t>Место реализации (мун. округ или гор. округ)</t>
  </si>
  <si>
    <t>Годы реализации</t>
  </si>
  <si>
    <t>Мощность</t>
  </si>
  <si>
    <t>Источник финансирования, наличие и необходимость ПСД</t>
  </si>
  <si>
    <t>Прогнозные объемы финансирования</t>
  </si>
  <si>
    <t>Число жителей, улучшивших условия в результате реализации, (чел.)</t>
  </si>
  <si>
    <t>Основания для включения</t>
  </si>
  <si>
    <t xml:space="preserve">Уровень бюджета </t>
  </si>
  <si>
    <t>Всего, в т.ч.</t>
  </si>
  <si>
    <t>объем финансирования, млн. руб.</t>
  </si>
  <si>
    <t xml:space="preserve"> фед. бюджет</t>
  </si>
  <si>
    <t>республиканский бюджет ЧР</t>
  </si>
  <si>
    <t>местный бюджет</t>
  </si>
  <si>
    <t>внебюджетные источники</t>
  </si>
  <si>
    <t>Отрасль "Культура"</t>
  </si>
  <si>
    <t>ИТОГО по МО:</t>
  </si>
  <si>
    <t>фед. бюджет</t>
  </si>
  <si>
    <t>Отрасль "Образование и наука"</t>
  </si>
  <si>
    <t>РБ+МБ, имеется необходимость ПСД</t>
  </si>
  <si>
    <t>Создание модульного спортивного зала</t>
  </si>
  <si>
    <t>Создание крытого модульного футбольного манежа</t>
  </si>
  <si>
    <t>2028-2029</t>
  </si>
  <si>
    <t>2025-2030</t>
  </si>
  <si>
    <t>Отрасль "Здравоохранение"</t>
  </si>
  <si>
    <t>национальный проект "Продолжительная и активная жизнь", региональный проект Чувашской Республики "Модернизация первичного звена здравоохранения"</t>
  </si>
  <si>
    <t>муниципальный округ</t>
  </si>
  <si>
    <t xml:space="preserve">15 посещений в смену </t>
  </si>
  <si>
    <t>федеральный бюджет, республиканский бюджет Чувашской Республики, необходима ПСД</t>
  </si>
  <si>
    <t>Отрасль "Строительство, ЖКХ"</t>
  </si>
  <si>
    <t>Государственная программа Чувашской Республики "Развитие культуры"</t>
  </si>
  <si>
    <t>Отрасль "Физическая культура и спорт"</t>
  </si>
  <si>
    <t>Отрасль "Экология и национальное природопользование"</t>
  </si>
  <si>
    <t>внебюдж.</t>
  </si>
  <si>
    <t>конс. Бюджет ЧР</t>
  </si>
  <si>
    <t>Отрасль "Туризм"</t>
  </si>
  <si>
    <t>2025-2026</t>
  </si>
  <si>
    <t>Отрасль "Безопасность жизнедеятельности"</t>
  </si>
  <si>
    <t>2029-2030</t>
  </si>
  <si>
    <t>ПСД имеется</t>
  </si>
  <si>
    <t>150 посадочных мест</t>
  </si>
  <si>
    <t>фед. Бюджет</t>
  </si>
  <si>
    <t>2026-2030</t>
  </si>
  <si>
    <t>федеральный  бюджет</t>
  </si>
  <si>
    <t>Отрасль "Дорожное хозяйство"</t>
  </si>
  <si>
    <t>ПСД отсутствует</t>
  </si>
  <si>
    <t>300 посадочных мест</t>
  </si>
  <si>
    <t>Итого по МО:</t>
  </si>
  <si>
    <t>100 мест</t>
  </si>
  <si>
    <t>государственная программа РФ "Развитие образования"</t>
  </si>
  <si>
    <t>Государственная программа Чувашской Республики "Развитие транспортной системы Чувашской Республики"</t>
  </si>
  <si>
    <t>49 мест</t>
  </si>
  <si>
    <t>Красночетайский МО</t>
  </si>
  <si>
    <t>Источник финансирования ФБ,РБ. ПСД отсутствует</t>
  </si>
  <si>
    <t>Строительство сетей водоснабжения д. Черепаново Красночетайского района Чувашской Республики</t>
  </si>
  <si>
    <t>Красночетайский муниципальный округ</t>
  </si>
  <si>
    <t>государственная программа Чувашской Республики 
«Модернизация и развитие сферы жилищно-коммунального 
хозяйства» подпрограмма «Развитие систем коммунальной инфраструктуры и 
объектов, используемых для очистки сточных вод» Проект имеется</t>
  </si>
  <si>
    <t>ПСД  имеется</t>
  </si>
  <si>
    <t xml:space="preserve">Федеральная программа «Формирование комфортной городской среды» </t>
  </si>
  <si>
    <t>ПСД разрабатывается</t>
  </si>
  <si>
    <t>Строительство системы водоснабжения д. Санкино Красночетайского района Чувашской Республики</t>
  </si>
  <si>
    <t>7049 м</t>
  </si>
  <si>
    <t>Реконструкция системы водоотведения, находящихся по адресу: Чувашская Республика, Красночетайский район, с. Красные Четаи"</t>
  </si>
  <si>
    <t>600 м3</t>
  </si>
  <si>
    <t xml:space="preserve">включен в Долгосрочный планах опорных населенных пунктов и прилегающих территорий </t>
  </si>
  <si>
    <t>Строительство системы водоснабжения с. Атнары Красночетайского района Чувашской Республики</t>
  </si>
  <si>
    <t>Создание взамен существующего фельдшерско-акушерского пункта д. Ижекей</t>
  </si>
  <si>
    <t xml:space="preserve">Создание взамен существующего фельдшерско-акушерского пункта д. Питеркино </t>
  </si>
  <si>
    <t>Создание взамен существующего фельдшерско-акушерского пункта д. Шоля</t>
  </si>
  <si>
    <t>Создание взамен существующего фельдшерско-акушерского пункта д. Кумаркино</t>
  </si>
  <si>
    <t>Создание взамен существующего фельдшерско-акушерского пункта д. Большие Атмени</t>
  </si>
  <si>
    <t>99 коек, 475 посещений в с мену</t>
  </si>
  <si>
    <t>Капитальный ремонт Староатайского СДК</t>
  </si>
  <si>
    <t>78 посадочных иест</t>
  </si>
  <si>
    <t>РБ, МБ
имеется ПСД</t>
  </si>
  <si>
    <t>Включен в Долгосрочный план развития  опорных населенных пунктов и прилегающих территорий  положительное заключение гос. экспертизы № 21-1-1-2-0038756-2024 от 
17.07.2024</t>
  </si>
  <si>
    <t>Реконструкция объекта культурного наследия регионального значения памятника истории «Школа, открытая Ульяновым И.Н., в 1870 г.», находящегося по адресу Чувашская Республика, Красночетайский район, с. Пандиково, ул. И.Н. Ульянова, д.2а.</t>
  </si>
  <si>
    <t>305, кв.м</t>
  </si>
  <si>
    <t>РБ, МБ       имеется ПСД</t>
  </si>
  <si>
    <t xml:space="preserve">Включен в Долгосрочный план развития  опорных населенных пунктов и прилегающих территорий
положительное заключение гос. экспертизы № 21-1-1-2-073549-2022 от 
18.10.2022
 </t>
  </si>
  <si>
    <t>Реконструкция объекта культурного наследия регионального значения «Деревянное двухэтажное здание школы, конец XIX - начало XX вв.», расположенного по адресу: Чувашская Республика, Красночетайский район, с. Красные Четаи, ул. Советская, д. 5б».</t>
  </si>
  <si>
    <t>526,10 кв.м</t>
  </si>
  <si>
    <t>РБ, МБ                 имеется ПСД</t>
  </si>
  <si>
    <t xml:space="preserve">Включен в Долгосрочный план развития  опорных населенных пунктов и прилегающих территорий
положительное заключение гос. экспертизы 
№ 21-1-1-2-005739-2024 от 13.02.2024 </t>
  </si>
  <si>
    <t xml:space="preserve">Капитальный ремонт  Черепановского СДК </t>
  </si>
  <si>
    <t>130 посадочных мест</t>
  </si>
  <si>
    <t>РБ, МБ   необходимо ПСД</t>
  </si>
  <si>
    <t xml:space="preserve">Включен в Долгосрочный план развития  опорных населенных пунктов и прилегающих территорий </t>
  </si>
  <si>
    <t>ремпубликанский бюджет</t>
  </si>
  <si>
    <t xml:space="preserve">Капитальный ремонт  Испуханского СДК </t>
  </si>
  <si>
    <t>Государственная программа Чувашской Республики"Развитие культуры"</t>
  </si>
  <si>
    <t>РБ, МБ необходимо ПСД</t>
  </si>
  <si>
    <t>Капитальный ремонт Санкинского СДК</t>
  </si>
  <si>
    <t>Создпание модельной библотеки в д. Большие Атмени</t>
  </si>
  <si>
    <t>6 мест</t>
  </si>
  <si>
    <t>Создпание модельной библотеки в с.Атнары</t>
  </si>
  <si>
    <t>14 мест</t>
  </si>
  <si>
    <t>Создпание модельной библотеки в д.Старые Атаи</t>
  </si>
  <si>
    <t>10 мест</t>
  </si>
  <si>
    <t>Капитальный ремонт МДОУ "Колосок""</t>
  </si>
  <si>
    <t>Федеральная программа финансирования.  ПСД имеется</t>
  </si>
  <si>
    <t>Капитальный ремонт МБОУ "Мижеркассинская ООШ"</t>
  </si>
  <si>
    <t>Федеральная программа финансирования.</t>
  </si>
  <si>
    <t>Благоустройство МБДОУ "Колосок"</t>
  </si>
  <si>
    <t>95% Респ.  5% месст.</t>
  </si>
  <si>
    <t>БлагоустройствоМБОУ "Мижеркассинская ООШ"</t>
  </si>
  <si>
    <t>Капитальный ремонт МБОУ""Хозанкинская ООШ" дошкольная группа" Родничек"</t>
  </si>
  <si>
    <t>капремонт подвального помещения  МБОУ "Атнарская Сош"</t>
  </si>
  <si>
    <t>Источник финансирования ФБ,РБ. ПСД имеется</t>
  </si>
  <si>
    <t>Благоустройство МБОУ"Большеатменская СОШ</t>
  </si>
  <si>
    <t xml:space="preserve">МБОУ " Атнарская СОШ"-  благоустройство территории здания школы </t>
  </si>
  <si>
    <t>МБДОУ « Детский сад «Ромашка» - капитальный ремонт здания</t>
  </si>
  <si>
    <t>МБДОУ «Детский сад «Ромашка» - благоустройство территории</t>
  </si>
  <si>
    <t>Красночетайский мо</t>
  </si>
  <si>
    <t>Капитальный ремонт территории МАДОУ "ДЮСШ-ФСК "Хастар"-установка крытой трибуны на 300 мест</t>
  </si>
  <si>
    <t xml:space="preserve">Капитальный ремонт гидротехнического сооружения - плотина у д. Вторые Хоршеваши, расположенная на западной окраине д. Вторые Хоршеваши Красночетайского муниципального округа </t>
  </si>
  <si>
    <t xml:space="preserve">Красночетайский муниципальный округ Чувашской Республики </t>
  </si>
  <si>
    <t>Капитальный ремонт гидротехнического сооружения- плотина на р. Мочкаушка, расположенная на 0,3 км   западнее д. Мочковаши Красночетайского муниципального округа</t>
  </si>
  <si>
    <t>Капитальный ремонт гидротехнического сооружения - плотина на р. Мочкаушка восточнее д. Мочей Красночетайского муниципального округа</t>
  </si>
  <si>
    <t>Капитальный ремонт гидротехнического сооружения - плотина   в д. Кузнечная, расположенная юго-западной окраине д.  Кузнечная Красночетайского муниципального округа</t>
  </si>
  <si>
    <t>Капитальный ремонт гидротехнического сооружения - плотина   на р. Шаля д. Акчикасы Красночетайского муниципального округа</t>
  </si>
  <si>
    <t>Капитальный ремонт гидротехнического сооружения – плотина у д.  Обыково Красночетайского муниципального округа</t>
  </si>
  <si>
    <t>Капитальный ремонт гидротехнического сооружения – плотина в с. Красные Четаи Красночетайского муниципального округа</t>
  </si>
  <si>
    <t>Строительство автомобильной дороги «Сура» – Акчикасы – Шоля» – Мижеркасы Красночетайского муниципального округа Чувашской Республики» (1этап строительство мостового сооружения)</t>
  </si>
  <si>
    <t>Строительство автомобильной дороги «Сура» – Акчикасы – Шоля» – Мижеркасы Красночетайского муниципального округа Чувашской Республики» (2 этап)</t>
  </si>
  <si>
    <t>2042 м</t>
  </si>
  <si>
    <t>Разработка ПСД для строительства дороги "Ямаши-Мижеркасы</t>
  </si>
  <si>
    <t>1800 м</t>
  </si>
  <si>
    <t>Реконструкция автомобильной дороги "Аликово – Старые Атаи – а.д. "Сура" – д. Верхнее Аккозино – д. Кузнечная на участке км 1+460 – км 3+060</t>
  </si>
  <si>
    <t>1600 м</t>
  </si>
  <si>
    <t xml:space="preserve">Разработка ПСД, строительство одной гостевой парковоки с санитарной зоной и знаками навигации для стоянки туристических автобусов на терриотрии Красночетайского МО в рамках автомаршрута "Неизведанная Чувашия" (новый объект) </t>
  </si>
  <si>
    <t>Поддержка в рамках реализации  государственной программы «Развитие туризма»</t>
  </si>
  <si>
    <t>Государственная программа Чувашской Республики «Развитие туризма и индустрии гостеприимства»</t>
  </si>
  <si>
    <t xml:space="preserve"> Строительство инженерной инфраструктуры к базе отдыха на р. Айхол Красночетайского МО </t>
  </si>
  <si>
    <t>Реконструкция муниципальной системы оповещения населения Красночетайского муниципального округа Чувашской Республики</t>
  </si>
  <si>
    <t>Красночетайский  муниципальный округ</t>
  </si>
  <si>
    <t>Муниципальная программа Красночетайского муниципального округа Чувашской Республики "Повышение безопасности жизнедеятельности населения и территорий Красночетайского муниципального округа Чувашской Республики"</t>
  </si>
  <si>
    <t>Общерегиональные, инфраструктурные и социальные проекты Красночетайского муниципального округа</t>
  </si>
  <si>
    <t xml:space="preserve">Капитальный ремонт БУ "Красночетайская РБ" Минздрава Чувашии  </t>
  </si>
  <si>
    <t>Строительство сельского дома культуры на 49 мест  д. Хвадукасы</t>
  </si>
  <si>
    <t>Строительство сельского дома культуры на 100 мест с. Баймашкино</t>
  </si>
  <si>
    <t>Строительство сельского дома культуры на 49 мест  д. Кумаркино</t>
  </si>
  <si>
    <t xml:space="preserve">Благоустройство территории трех прудов вокруг Храма Воздвижения Креста
Господня с. Красные Четаи Красночетайского муниципального округа
Чувашской Республики
</t>
  </si>
  <si>
    <t>2600 м</t>
  </si>
  <si>
    <t>требуется разработка ПСД</t>
  </si>
  <si>
    <t>Разработка проектно- изыскательных работ "Строительство котла наружного размещения для теплоснабжения многоквартирного дома №4А по ул. Советская с.Красные Четаи Чувашской Республики"</t>
  </si>
  <si>
    <t>Разработка проектно- изыскательных работ "Строительство тепловых сетей от КНР по ул.Советская с.Красные Четаи Чувашской Республики"</t>
  </si>
  <si>
    <t>Разработка проектно- изыскательных работ "Строительство блочно-модульной котельной по ул.Огнеборцев  в с.Красные Четаи"</t>
  </si>
  <si>
    <t>Разработка проектно- изыскательных работ "Строительство тепловых сетей от блочно-модульной котельной по ул.Огнеборцев с.Красные Четаи Чувашской Республики"</t>
  </si>
  <si>
    <t>Благоустройство футбольного поля МБОУ "Новоатайская СОШ"</t>
  </si>
  <si>
    <t>Благоустройство детских площадок МБДОУ "Детскийц сад"Рябинушка"</t>
  </si>
  <si>
    <t>Капитальный ремонт бассейнв МАДОУ "ДЮСШ-ФСК "Хастар"</t>
  </si>
  <si>
    <t>Реконструкция автомобильной дороги общего пользования межмуниципального значения «Ядрин – Николаевское – Новые Атаи – Чербаи» – д. Большое Ямашево в Красночетайском районе Чувашской Республики (2 этап)</t>
  </si>
  <si>
    <t xml:space="preserve">Устройство остановочного павильона д. Старые Атаи льного округа </t>
  </si>
  <si>
    <t>Расходы на мероприятия по повышению уровня обустройства автомобильных дорог регионального и межмуниципального значения. Устройство остановочных площадок и тротуаров на участке км. 58+400 автомобильной дороги Сура в Красночетайском районе Чувашской Республике</t>
  </si>
  <si>
    <t>Социально-значимый объект</t>
  </si>
  <si>
    <t xml:space="preserve">национальный проект, региональный проект , инфораструктура для жизни, </t>
  </si>
  <si>
    <t xml:space="preserve">Социальная сфера и рыноктруда </t>
  </si>
  <si>
    <t>Государственная программа Чувашской Республики «Повышение безопасности жизнедеятельности населения и территорий Чувашской Республики»</t>
  </si>
  <si>
    <t>республиканский бюджет, бюджет муниципального округа, ПСД имеется</t>
  </si>
  <si>
    <t>Национальный проект «Семья» региональный проект «Старшее поколение»</t>
  </si>
  <si>
    <t xml:space="preserve">ПСД отсутствует, средства федерального, консалидированного бюджета ЧР, внебюджетные источники </t>
  </si>
  <si>
    <t>объем финансирования, тыс. руб.</t>
  </si>
  <si>
    <t>республиканский бюджет Чувашской Республики</t>
  </si>
  <si>
    <t>Открытие центра активного долголетия «Мой социальный центр» в Красночетайском муниципальный округ Чувашской Республики</t>
  </si>
  <si>
    <t>Созпание модельной библотеки в д.Санкино</t>
  </si>
  <si>
    <t xml:space="preserve">Техническое оснащение КНМ "Человек и природа" им. Валериана Толстова-Атнарского </t>
  </si>
  <si>
    <t>государственная программа ЧР "Развитие культуры"</t>
  </si>
  <si>
    <t>468 кв. м.</t>
  </si>
  <si>
    <t xml:space="preserve">ФБ, РБ, МБ </t>
  </si>
  <si>
    <t>2029–2030</t>
  </si>
  <si>
    <t xml:space="preserve">ИТОГО СВОДНЫЙ ПО МО ____ проекта </t>
  </si>
  <si>
    <t xml:space="preserve">Реконструкция сетей водоснабжения в с. Красные Четаи Красночетайского района Чувашской Республики </t>
  </si>
  <si>
    <t>Национальный проект «Туризм и индустрия гостеприимства»</t>
  </si>
  <si>
    <t xml:space="preserve">Необходима разработка ПСД </t>
  </si>
  <si>
    <t>Социально-значимый объект (контракт исполнен)</t>
  </si>
  <si>
    <t>2025-2027</t>
  </si>
  <si>
    <t>Государственная программа Чувашской Республики "Развитие транспортной системы Чувашской Республики" НП "Инфраструктура для жизни"/РП "Региональная и местная дорожная сеть"</t>
  </si>
  <si>
    <t>Социально-значимый объект Заявка на привлечение средств направлена</t>
  </si>
  <si>
    <t>Региоль-ный про-ект «Мо-дерниза-ция и развитие сферы жилищно-комму-нального хозяй-ства»</t>
  </si>
  <si>
    <t xml:space="preserve">региональный проект «Спорт – норма жизни» </t>
  </si>
  <si>
    <t xml:space="preserve">региональный проект «Модернизация и развитие сферы жилищно-коммунального хозяйства» </t>
  </si>
  <si>
    <t>региональный проект  «Развитие авто-мобильных дорог в Чувашской Республике»</t>
  </si>
  <si>
    <t>обеспечение уровня безопасности эксплуатации гидротехнических сооружений в целях уменьшения риска аварийной ситуации на ГТС и защиты населенного пункта и объектов народного хозяйства от затопления и разрушения в случае аварии</t>
  </si>
  <si>
    <t xml:space="preserve"> Долгосрочный план социально-экономического развития Красночетайского МО</t>
  </si>
  <si>
    <t>Социально значимый объект</t>
  </si>
  <si>
    <t>2025-2029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</si>
</sst>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#,##0.000"/>
  </numFmts>
  <fonts count="44" x14ac:knownFonts="1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</font>
    <font>
      <sz val="11"/>
      <color rgb="FF3F3F76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8" tint="0.79998168889431442"/>
        <bgColor indexed="2"/>
      </patternFill>
    </fill>
    <fill>
      <patternFill patternType="solid">
        <fgColor theme="9" tint="0.79998168889431442"/>
        <bgColor indexed="2"/>
      </patternFill>
    </fill>
    <fill>
      <patternFill patternType="solid">
        <fgColor rgb="FFFFFF00"/>
        <bgColor indexed="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indexed="2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5" fillId="3" borderId="1" applyNumberFormat="0"/>
    <xf numFmtId="43" fontId="2" fillId="0" borderId="0" applyFont="0" applyFill="0" applyBorder="0" applyProtection="0"/>
    <xf numFmtId="0" fontId="6" fillId="0" borderId="0" applyNumberFormat="0" applyFill="0" applyBorder="0" applyProtection="0"/>
    <xf numFmtId="43" fontId="2" fillId="0" borderId="0" applyFont="0" applyFill="0" applyBorder="0" applyProtection="0"/>
  </cellStyleXfs>
  <cellXfs count="254">
    <xf numFmtId="0" fontId="0" fillId="0" borderId="0" xfId="0"/>
    <xf numFmtId="0" fontId="0" fillId="4" borderId="0" xfId="0" applyFill="1"/>
    <xf numFmtId="0" fontId="10" fillId="0" borderId="0" xfId="0" applyFont="1" applyFill="1"/>
    <xf numFmtId="0" fontId="10" fillId="7" borderId="0" xfId="0" applyFont="1" applyFill="1"/>
    <xf numFmtId="0" fontId="0" fillId="7" borderId="0" xfId="0" applyFill="1"/>
    <xf numFmtId="0" fontId="0" fillId="9" borderId="0" xfId="0" applyFill="1"/>
    <xf numFmtId="0" fontId="0" fillId="0" borderId="0" xfId="0" applyFill="1"/>
    <xf numFmtId="0" fontId="11" fillId="9" borderId="0" xfId="0" applyFont="1" applyFill="1"/>
    <xf numFmtId="0" fontId="12" fillId="9" borderId="0" xfId="0" applyFont="1" applyFill="1"/>
    <xf numFmtId="0" fontId="13" fillId="9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8" fillId="0" borderId="0" xfId="0" applyFont="1" applyFill="1"/>
    <xf numFmtId="0" fontId="8" fillId="0" borderId="0" xfId="0" applyFont="1"/>
    <xf numFmtId="0" fontId="14" fillId="9" borderId="0" xfId="0" applyFont="1" applyFill="1"/>
    <xf numFmtId="0" fontId="14" fillId="0" borderId="0" xfId="0" applyFont="1" applyFill="1"/>
    <xf numFmtId="0" fontId="12" fillId="4" borderId="0" xfId="0" applyFont="1" applyFill="1"/>
    <xf numFmtId="0" fontId="0" fillId="6" borderId="0" xfId="0" applyFill="1"/>
    <xf numFmtId="0" fontId="8" fillId="0" borderId="0" xfId="3" applyFont="1"/>
    <xf numFmtId="0" fontId="8" fillId="0" borderId="0" xfId="3" applyFont="1" applyFill="1"/>
    <xf numFmtId="0" fontId="8" fillId="6" borderId="0" xfId="3" applyFont="1" applyFill="1"/>
    <xf numFmtId="0" fontId="8" fillId="0" borderId="0" xfId="3" applyNumberFormat="1" applyFont="1"/>
    <xf numFmtId="0" fontId="8" fillId="0" borderId="0" xfId="0" applyNumberFormat="1" applyFont="1"/>
    <xf numFmtId="0" fontId="0" fillId="14" borderId="0" xfId="0" applyFill="1"/>
    <xf numFmtId="0" fontId="20" fillId="0" borderId="2" xfId="3" applyFont="1" applyBorder="1" applyAlignment="1">
      <alignment horizontal="center" vertical="center" wrapText="1"/>
    </xf>
    <xf numFmtId="0" fontId="7" fillId="7" borderId="2" xfId="3" applyFont="1" applyFill="1" applyBorder="1" applyAlignment="1">
      <alignment horizontal="center" vertical="center" wrapText="1"/>
    </xf>
    <xf numFmtId="0" fontId="20" fillId="14" borderId="2" xfId="3" applyFont="1" applyFill="1" applyBorder="1" applyAlignment="1">
      <alignment horizontal="center" vertical="center" wrapText="1"/>
    </xf>
    <xf numFmtId="0" fontId="7" fillId="9" borderId="2" xfId="3" applyFont="1" applyFill="1" applyBorder="1" applyAlignment="1">
      <alignment horizontal="center" vertical="center" wrapText="1"/>
    </xf>
    <xf numFmtId="165" fontId="7" fillId="7" borderId="2" xfId="3" applyNumberFormat="1" applyFont="1" applyFill="1" applyBorder="1" applyAlignment="1">
      <alignment horizontal="center" vertical="center" wrapText="1"/>
    </xf>
    <xf numFmtId="165" fontId="20" fillId="4" borderId="2" xfId="3" applyNumberFormat="1" applyFont="1" applyFill="1" applyBorder="1" applyAlignment="1">
      <alignment horizontal="center" vertical="center" wrapText="1"/>
    </xf>
    <xf numFmtId="0" fontId="20" fillId="4" borderId="2" xfId="3" applyFont="1" applyFill="1" applyBorder="1" applyAlignment="1">
      <alignment horizontal="center" vertical="center" wrapText="1"/>
    </xf>
    <xf numFmtId="0" fontId="20" fillId="9" borderId="2" xfId="3" applyFont="1" applyFill="1" applyBorder="1" applyAlignment="1">
      <alignment horizontal="center" vertical="center" wrapText="1"/>
    </xf>
    <xf numFmtId="164" fontId="20" fillId="0" borderId="2" xfId="3" applyNumberFormat="1" applyFont="1" applyBorder="1" applyAlignment="1">
      <alignment horizontal="center" vertical="center" wrapText="1"/>
    </xf>
    <xf numFmtId="164" fontId="7" fillId="7" borderId="2" xfId="3" applyNumberFormat="1" applyFont="1" applyFill="1" applyBorder="1" applyAlignment="1">
      <alignment horizontal="center" vertical="center" wrapText="1"/>
    </xf>
    <xf numFmtId="0" fontId="23" fillId="0" borderId="2" xfId="3" applyFont="1" applyBorder="1" applyAlignment="1">
      <alignment horizontal="center" vertical="center" wrapText="1"/>
    </xf>
    <xf numFmtId="0" fontId="22" fillId="9" borderId="2" xfId="3" applyFont="1" applyFill="1" applyBorder="1" applyAlignment="1">
      <alignment horizontal="center" vertical="center" wrapText="1"/>
    </xf>
    <xf numFmtId="0" fontId="22" fillId="10" borderId="2" xfId="3" applyFont="1" applyFill="1" applyBorder="1" applyAlignment="1">
      <alignment horizontal="center" vertical="center" wrapText="1"/>
    </xf>
    <xf numFmtId="165" fontId="20" fillId="0" borderId="2" xfId="3" applyNumberFormat="1" applyFont="1" applyBorder="1" applyAlignment="1">
      <alignment horizontal="center" vertical="center" wrapText="1"/>
    </xf>
    <xf numFmtId="165" fontId="7" fillId="10" borderId="2" xfId="3" applyNumberFormat="1" applyFont="1" applyFill="1" applyBorder="1" applyAlignment="1">
      <alignment horizontal="center" vertical="center" wrapText="1"/>
    </xf>
    <xf numFmtId="0" fontId="20" fillId="7" borderId="2" xfId="3" applyFont="1" applyFill="1" applyBorder="1" applyAlignment="1">
      <alignment horizontal="center" vertical="center" wrapText="1"/>
    </xf>
    <xf numFmtId="0" fontId="23" fillId="9" borderId="2" xfId="3" applyFont="1" applyFill="1" applyBorder="1" applyAlignment="1">
      <alignment horizontal="center" vertical="center" wrapText="1"/>
    </xf>
    <xf numFmtId="0" fontId="21" fillId="0" borderId="0" xfId="3" applyFont="1" applyAlignment="1">
      <alignment horizontal="center" vertical="center"/>
    </xf>
    <xf numFmtId="0" fontId="23" fillId="6" borderId="2" xfId="3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2" fontId="24" fillId="0" borderId="2" xfId="3" applyNumberFormat="1" applyFont="1" applyBorder="1" applyAlignment="1">
      <alignment horizontal="center" vertical="center" wrapText="1"/>
    </xf>
    <xf numFmtId="2" fontId="18" fillId="7" borderId="2" xfId="3" applyNumberFormat="1" applyFont="1" applyFill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/>
    </xf>
    <xf numFmtId="2" fontId="24" fillId="14" borderId="2" xfId="3" applyNumberFormat="1" applyFont="1" applyFill="1" applyBorder="1" applyAlignment="1">
      <alignment horizontal="center" vertical="center" wrapText="1"/>
    </xf>
    <xf numFmtId="0" fontId="24" fillId="15" borderId="3" xfId="3" applyFont="1" applyFill="1" applyBorder="1" applyAlignment="1">
      <alignment horizontal="center" vertical="center" wrapText="1"/>
    </xf>
    <xf numFmtId="0" fontId="24" fillId="15" borderId="4" xfId="3" applyFont="1" applyFill="1" applyBorder="1" applyAlignment="1">
      <alignment horizontal="center" vertical="center" wrapText="1"/>
    </xf>
    <xf numFmtId="2" fontId="25" fillId="9" borderId="2" xfId="3" applyNumberFormat="1" applyFont="1" applyFill="1" applyBorder="1" applyAlignment="1">
      <alignment horizontal="center" vertical="center" wrapText="1"/>
    </xf>
    <xf numFmtId="2" fontId="24" fillId="4" borderId="2" xfId="3" applyNumberFormat="1" applyFont="1" applyFill="1" applyBorder="1" applyAlignment="1">
      <alignment horizontal="center" vertical="center" wrapText="1"/>
    </xf>
    <xf numFmtId="2" fontId="19" fillId="0" borderId="2" xfId="0" applyNumberFormat="1" applyFont="1" applyBorder="1" applyAlignment="1">
      <alignment horizontal="center" vertical="center"/>
    </xf>
    <xf numFmtId="2" fontId="18" fillId="9" borderId="2" xfId="3" applyNumberFormat="1" applyFont="1" applyFill="1" applyBorder="1" applyAlignment="1">
      <alignment horizontal="center" vertical="center" wrapText="1"/>
    </xf>
    <xf numFmtId="2" fontId="24" fillId="0" borderId="2" xfId="3" applyNumberFormat="1" applyFont="1" applyBorder="1" applyAlignment="1">
      <alignment horizontal="center" vertical="center"/>
    </xf>
    <xf numFmtId="2" fontId="25" fillId="7" borderId="2" xfId="3" applyNumberFormat="1" applyFont="1" applyFill="1" applyBorder="1" applyAlignment="1">
      <alignment horizontal="center" vertical="center" wrapText="1"/>
    </xf>
    <xf numFmtId="2" fontId="26" fillId="0" borderId="2" xfId="3" applyNumberFormat="1" applyFont="1" applyBorder="1" applyAlignment="1">
      <alignment horizontal="center" vertical="center" wrapText="1"/>
    </xf>
    <xf numFmtId="2" fontId="25" fillId="10" borderId="2" xfId="3" applyNumberFormat="1" applyFont="1" applyFill="1" applyBorder="1" applyAlignment="1">
      <alignment horizontal="center" vertical="center" wrapText="1"/>
    </xf>
    <xf numFmtId="2" fontId="18" fillId="10" borderId="2" xfId="3" applyNumberFormat="1" applyFont="1" applyFill="1" applyBorder="1" applyAlignment="1">
      <alignment horizontal="center" vertical="center" wrapText="1"/>
    </xf>
    <xf numFmtId="2" fontId="24" fillId="7" borderId="2" xfId="3" applyNumberFormat="1" applyFont="1" applyFill="1" applyBorder="1" applyAlignment="1">
      <alignment horizontal="center" vertical="center" wrapText="1"/>
    </xf>
    <xf numFmtId="2" fontId="24" fillId="11" borderId="2" xfId="3" applyNumberFormat="1" applyFont="1" applyFill="1" applyBorder="1" applyAlignment="1">
      <alignment horizontal="center" vertical="center" wrapText="1"/>
    </xf>
    <xf numFmtId="2" fontId="24" fillId="5" borderId="2" xfId="3" applyNumberFormat="1" applyFont="1" applyFill="1" applyBorder="1" applyAlignment="1">
      <alignment horizontal="center" vertical="center" wrapText="1"/>
    </xf>
    <xf numFmtId="2" fontId="26" fillId="5" borderId="2" xfId="3" applyNumberFormat="1" applyFont="1" applyFill="1" applyBorder="1" applyAlignment="1">
      <alignment horizontal="center" vertical="center" wrapText="1"/>
    </xf>
    <xf numFmtId="2" fontId="26" fillId="4" borderId="2" xfId="3" applyNumberFormat="1" applyFont="1" applyFill="1" applyBorder="1" applyAlignment="1">
      <alignment horizontal="center" vertical="center" wrapText="1"/>
    </xf>
    <xf numFmtId="2" fontId="25" fillId="12" borderId="2" xfId="3" applyNumberFormat="1" applyFont="1" applyFill="1" applyBorder="1" applyAlignment="1">
      <alignment horizontal="center" vertical="center" wrapText="1"/>
    </xf>
    <xf numFmtId="2" fontId="19" fillId="0" borderId="0" xfId="3" applyNumberFormat="1" applyFont="1" applyAlignment="1">
      <alignment horizontal="center" vertical="center"/>
    </xf>
    <xf numFmtId="0" fontId="19" fillId="15" borderId="0" xfId="3" applyFont="1" applyFill="1" applyAlignment="1">
      <alignment horizontal="center" vertical="center"/>
    </xf>
    <xf numFmtId="2" fontId="25" fillId="13" borderId="2" xfId="3" applyNumberFormat="1" applyFont="1" applyFill="1" applyBorder="1" applyAlignment="1">
      <alignment horizontal="center" vertical="center" wrapText="1"/>
    </xf>
    <xf numFmtId="0" fontId="19" fillId="15" borderId="0" xfId="0" applyFont="1" applyFill="1" applyAlignment="1">
      <alignment horizontal="center" vertical="center"/>
    </xf>
    <xf numFmtId="0" fontId="21" fillId="0" borderId="0" xfId="3" applyFont="1" applyFill="1"/>
    <xf numFmtId="0" fontId="21" fillId="0" borderId="0" xfId="0" applyFont="1" applyFill="1"/>
    <xf numFmtId="0" fontId="19" fillId="15" borderId="2" xfId="3" applyFont="1" applyFill="1" applyBorder="1" applyAlignment="1">
      <alignment horizontal="center" vertical="center" wrapText="1"/>
    </xf>
    <xf numFmtId="0" fontId="19" fillId="15" borderId="0" xfId="3" applyFont="1" applyFill="1" applyAlignment="1">
      <alignment horizontal="center" vertical="center" wrapText="1"/>
    </xf>
    <xf numFmtId="2" fontId="27" fillId="0" borderId="2" xfId="0" applyNumberFormat="1" applyFont="1" applyBorder="1" applyAlignment="1">
      <alignment horizontal="center" vertical="center"/>
    </xf>
    <xf numFmtId="0" fontId="29" fillId="16" borderId="2" xfId="3" applyFont="1" applyFill="1" applyBorder="1" applyAlignment="1">
      <alignment vertical="center" wrapText="1"/>
    </xf>
    <xf numFmtId="0" fontId="29" fillId="17" borderId="2" xfId="3" applyFont="1" applyFill="1" applyBorder="1" applyAlignment="1">
      <alignment vertical="center" wrapText="1"/>
    </xf>
    <xf numFmtId="0" fontId="29" fillId="16" borderId="2" xfId="3" applyFont="1" applyFill="1" applyBorder="1" applyAlignment="1">
      <alignment horizontal="center" vertical="center" wrapText="1"/>
    </xf>
    <xf numFmtId="0" fontId="1" fillId="16" borderId="0" xfId="0" applyFont="1" applyFill="1"/>
    <xf numFmtId="0" fontId="30" fillId="16" borderId="2" xfId="3" applyFont="1" applyFill="1" applyBorder="1" applyAlignment="1">
      <alignment horizontal="center" vertical="center" wrapText="1"/>
    </xf>
    <xf numFmtId="0" fontId="31" fillId="16" borderId="0" xfId="0" applyFont="1" applyFill="1"/>
    <xf numFmtId="0" fontId="32" fillId="16" borderId="2" xfId="3" applyFont="1" applyFill="1" applyBorder="1" applyAlignment="1">
      <alignment vertical="center" wrapText="1"/>
    </xf>
    <xf numFmtId="0" fontId="32" fillId="16" borderId="2" xfId="3" applyFont="1" applyFill="1" applyBorder="1" applyAlignment="1">
      <alignment horizontal="center" vertical="center" wrapText="1"/>
    </xf>
    <xf numFmtId="0" fontId="33" fillId="16" borderId="0" xfId="0" applyFont="1" applyFill="1"/>
    <xf numFmtId="165" fontId="30" fillId="16" borderId="2" xfId="3" applyNumberFormat="1" applyFont="1" applyFill="1" applyBorder="1" applyAlignment="1">
      <alignment vertical="center" wrapText="1"/>
    </xf>
    <xf numFmtId="165" fontId="30" fillId="17" borderId="2" xfId="3" applyNumberFormat="1" applyFont="1" applyFill="1" applyBorder="1" applyAlignment="1">
      <alignment vertical="center" wrapText="1"/>
    </xf>
    <xf numFmtId="165" fontId="30" fillId="16" borderId="2" xfId="3" applyNumberFormat="1" applyFont="1" applyFill="1" applyBorder="1" applyAlignment="1">
      <alignment horizontal="center" vertical="center" wrapText="1"/>
    </xf>
    <xf numFmtId="0" fontId="34" fillId="16" borderId="0" xfId="0" applyFont="1" applyFill="1"/>
    <xf numFmtId="0" fontId="30" fillId="16" borderId="2" xfId="3" applyFont="1" applyFill="1" applyBorder="1" applyAlignment="1">
      <alignment vertical="center"/>
    </xf>
    <xf numFmtId="0" fontId="30" fillId="16" borderId="2" xfId="3" applyFont="1" applyFill="1" applyBorder="1" applyAlignment="1">
      <alignment horizontal="center" vertical="center"/>
    </xf>
    <xf numFmtId="0" fontId="35" fillId="16" borderId="2" xfId="3" applyFont="1" applyFill="1" applyBorder="1" applyAlignment="1">
      <alignment vertical="center" wrapText="1"/>
    </xf>
    <xf numFmtId="0" fontId="35" fillId="16" borderId="2" xfId="3" applyFont="1" applyFill="1" applyBorder="1" applyAlignment="1">
      <alignment horizontal="center" vertical="center" wrapText="1"/>
    </xf>
    <xf numFmtId="0" fontId="36" fillId="16" borderId="2" xfId="3" applyFont="1" applyFill="1" applyBorder="1" applyAlignment="1">
      <alignment horizontal="center" vertical="center" wrapText="1"/>
    </xf>
    <xf numFmtId="2" fontId="30" fillId="18" borderId="2" xfId="3" applyNumberFormat="1" applyFont="1" applyFill="1" applyBorder="1" applyAlignment="1">
      <alignment horizontal="center" vertical="center" wrapText="1"/>
    </xf>
    <xf numFmtId="2" fontId="30" fillId="16" borderId="2" xfId="3" applyNumberFormat="1" applyFont="1" applyFill="1" applyBorder="1" applyAlignment="1">
      <alignment horizontal="center" vertical="center" wrapText="1"/>
    </xf>
    <xf numFmtId="0" fontId="37" fillId="16" borderId="2" xfId="3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justify" vertical="center" wrapText="1"/>
    </xf>
    <xf numFmtId="164" fontId="38" fillId="2" borderId="2" xfId="0" applyNumberFormat="1" applyFont="1" applyFill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2" fontId="18" fillId="0" borderId="2" xfId="3" applyNumberFormat="1" applyFont="1" applyBorder="1" applyAlignment="1">
      <alignment horizontal="center" vertical="center" wrapText="1"/>
    </xf>
    <xf numFmtId="0" fontId="18" fillId="0" borderId="2" xfId="3" applyNumberFormat="1" applyFont="1" applyBorder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/>
    <xf numFmtId="2" fontId="27" fillId="0" borderId="6" xfId="0" applyNumberFormat="1" applyFont="1" applyBorder="1" applyAlignment="1">
      <alignment horizontal="center" vertical="center"/>
    </xf>
    <xf numFmtId="2" fontId="21" fillId="0" borderId="2" xfId="0" applyNumberFormat="1" applyFont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2" fontId="41" fillId="0" borderId="0" xfId="0" applyNumberFormat="1" applyFont="1" applyFill="1"/>
    <xf numFmtId="0" fontId="20" fillId="0" borderId="2" xfId="3" applyFont="1" applyFill="1" applyBorder="1" applyAlignment="1">
      <alignment horizontal="center" vertical="center" wrapText="1"/>
    </xf>
    <xf numFmtId="0" fontId="23" fillId="0" borderId="2" xfId="3" applyFont="1" applyFill="1" applyBorder="1" applyAlignment="1">
      <alignment horizontal="center" vertical="center" wrapText="1"/>
    </xf>
    <xf numFmtId="0" fontId="22" fillId="7" borderId="2" xfId="3" applyFont="1" applyFill="1" applyBorder="1" applyAlignment="1">
      <alignment horizontal="center" vertical="center" wrapText="1"/>
    </xf>
    <xf numFmtId="165" fontId="7" fillId="19" borderId="2" xfId="3" applyNumberFormat="1" applyFont="1" applyFill="1" applyBorder="1" applyAlignment="1">
      <alignment horizontal="center" vertical="center" wrapText="1"/>
    </xf>
    <xf numFmtId="2" fontId="18" fillId="19" borderId="2" xfId="3" applyNumberFormat="1" applyFont="1" applyFill="1" applyBorder="1" applyAlignment="1">
      <alignment horizontal="center" vertical="center" wrapText="1"/>
    </xf>
    <xf numFmtId="2" fontId="24" fillId="0" borderId="2" xfId="3" applyNumberFormat="1" applyFont="1" applyFill="1" applyBorder="1" applyAlignment="1">
      <alignment horizontal="center" vertical="center" wrapText="1"/>
    </xf>
    <xf numFmtId="2" fontId="39" fillId="0" borderId="2" xfId="3" applyNumberFormat="1" applyFont="1" applyFill="1" applyBorder="1" applyAlignment="1">
      <alignment horizontal="center" vertical="center" wrapText="1"/>
    </xf>
    <xf numFmtId="165" fontId="23" fillId="0" borderId="2" xfId="3" applyNumberFormat="1" applyFont="1" applyFill="1" applyBorder="1" applyAlignment="1">
      <alignment horizontal="center" vertical="center" wrapText="1"/>
    </xf>
    <xf numFmtId="2" fontId="25" fillId="0" borderId="2" xfId="3" applyNumberFormat="1" applyFont="1" applyFill="1" applyBorder="1" applyAlignment="1">
      <alignment horizontal="center" vertical="center" wrapText="1"/>
    </xf>
    <xf numFmtId="2" fontId="26" fillId="0" borderId="2" xfId="3" applyNumberFormat="1" applyFont="1" applyFill="1" applyBorder="1" applyAlignment="1">
      <alignment horizontal="center" vertical="center" wrapText="1"/>
    </xf>
    <xf numFmtId="2" fontId="25" fillId="19" borderId="2" xfId="3" applyNumberFormat="1" applyFont="1" applyFill="1" applyBorder="1" applyAlignment="1">
      <alignment horizontal="center" vertical="center" wrapText="1"/>
    </xf>
    <xf numFmtId="0" fontId="7" fillId="19" borderId="2" xfId="3" applyFont="1" applyFill="1" applyBorder="1" applyAlignment="1">
      <alignment horizontal="center" vertical="center" wrapText="1"/>
    </xf>
    <xf numFmtId="0" fontId="42" fillId="7" borderId="2" xfId="0" applyFont="1" applyFill="1" applyBorder="1" applyAlignment="1">
      <alignment horizontal="center" vertical="center"/>
    </xf>
    <xf numFmtId="0" fontId="43" fillId="7" borderId="0" xfId="0" applyFont="1" applyFill="1" applyAlignment="1">
      <alignment horizontal="center" vertical="center"/>
    </xf>
    <xf numFmtId="0" fontId="22" fillId="19" borderId="2" xfId="3" applyFont="1" applyFill="1" applyBorder="1" applyAlignment="1">
      <alignment horizontal="center" vertical="center" wrapText="1"/>
    </xf>
    <xf numFmtId="164" fontId="20" fillId="0" borderId="2" xfId="3" applyNumberFormat="1" applyFont="1" applyFill="1" applyBorder="1" applyAlignment="1">
      <alignment horizontal="center" vertical="center" wrapText="1"/>
    </xf>
    <xf numFmtId="2" fontId="24" fillId="0" borderId="8" xfId="3" applyNumberFormat="1" applyFont="1" applyFill="1" applyBorder="1" applyAlignment="1">
      <alignment horizontal="center" vertical="center" wrapText="1"/>
    </xf>
    <xf numFmtId="164" fontId="7" fillId="19" borderId="2" xfId="3" applyNumberFormat="1" applyFont="1" applyFill="1" applyBorder="1" applyAlignment="1">
      <alignment horizontal="center" vertical="center" wrapText="1"/>
    </xf>
    <xf numFmtId="2" fontId="18" fillId="19" borderId="8" xfId="3" applyNumberFormat="1" applyFont="1" applyFill="1" applyBorder="1" applyAlignment="1">
      <alignment horizontal="center" vertical="center" wrapText="1"/>
    </xf>
    <xf numFmtId="2" fontId="25" fillId="0" borderId="2" xfId="3" applyNumberFormat="1" applyFont="1" applyBorder="1" applyAlignment="1">
      <alignment horizontal="center" vertical="center" wrapText="1"/>
    </xf>
    <xf numFmtId="0" fontId="22" fillId="8" borderId="2" xfId="3" applyFont="1" applyFill="1" applyBorder="1" applyAlignment="1">
      <alignment horizontal="center" vertical="center" wrapText="1"/>
    </xf>
    <xf numFmtId="2" fontId="25" fillId="8" borderId="2" xfId="3" applyNumberFormat="1" applyFont="1" applyFill="1" applyBorder="1" applyAlignment="1">
      <alignment horizontal="center" vertical="center" wrapText="1"/>
    </xf>
    <xf numFmtId="0" fontId="23" fillId="2" borderId="2" xfId="3" applyFont="1" applyFill="1" applyBorder="1" applyAlignment="1">
      <alignment horizontal="center" vertical="center" wrapText="1"/>
    </xf>
    <xf numFmtId="2" fontId="26" fillId="2" borderId="2" xfId="3" applyNumberFormat="1" applyFont="1" applyFill="1" applyBorder="1" applyAlignment="1">
      <alignment horizontal="center" vertical="center" wrapText="1"/>
    </xf>
    <xf numFmtId="2" fontId="25" fillId="2" borderId="2" xfId="3" applyNumberFormat="1" applyFont="1" applyFill="1" applyBorder="1" applyAlignment="1">
      <alignment horizontal="center" vertical="center" wrapText="1"/>
    </xf>
    <xf numFmtId="0" fontId="23" fillId="7" borderId="2" xfId="3" applyFont="1" applyFill="1" applyBorder="1" applyAlignment="1">
      <alignment horizontal="center" vertical="center" wrapText="1"/>
    </xf>
    <xf numFmtId="2" fontId="26" fillId="7" borderId="2" xfId="3" applyNumberFormat="1" applyFont="1" applyFill="1" applyBorder="1" applyAlignment="1">
      <alignment horizontal="center" vertical="center" wrapText="1"/>
    </xf>
    <xf numFmtId="165" fontId="23" fillId="0" borderId="2" xfId="3" applyNumberFormat="1" applyFont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2" fontId="26" fillId="7" borderId="5" xfId="3" applyNumberFormat="1" applyFont="1" applyFill="1" applyBorder="1" applyAlignment="1">
      <alignment horizontal="center" vertical="center" wrapText="1"/>
    </xf>
    <xf numFmtId="0" fontId="23" fillId="19" borderId="2" xfId="3" applyFont="1" applyFill="1" applyBorder="1" applyAlignment="1">
      <alignment horizontal="center" vertical="center" wrapText="1"/>
    </xf>
    <xf numFmtId="2" fontId="26" fillId="19" borderId="2" xfId="3" applyNumberFormat="1" applyFont="1" applyFill="1" applyBorder="1" applyAlignment="1">
      <alignment horizontal="center" vertical="center" wrapText="1"/>
    </xf>
    <xf numFmtId="2" fontId="24" fillId="0" borderId="2" xfId="0" applyNumberFormat="1" applyFont="1" applyBorder="1" applyAlignment="1">
      <alignment horizontal="center" vertical="center"/>
    </xf>
    <xf numFmtId="2" fontId="18" fillId="7" borderId="2" xfId="0" applyNumberFormat="1" applyFont="1" applyFill="1" applyBorder="1" applyAlignment="1">
      <alignment horizontal="center" vertical="center"/>
    </xf>
    <xf numFmtId="0" fontId="24" fillId="15" borderId="3" xfId="3" applyFont="1" applyFill="1" applyBorder="1" applyAlignment="1">
      <alignment horizontal="center" vertical="center" wrapText="1"/>
    </xf>
    <xf numFmtId="0" fontId="24" fillId="15" borderId="4" xfId="3" applyFont="1" applyFill="1" applyBorder="1" applyAlignment="1">
      <alignment horizontal="center" vertical="center" wrapText="1"/>
    </xf>
    <xf numFmtId="0" fontId="24" fillId="15" borderId="5" xfId="3" applyFont="1" applyFill="1" applyBorder="1" applyAlignment="1">
      <alignment horizontal="center" vertical="center" wrapText="1"/>
    </xf>
    <xf numFmtId="0" fontId="15" fillId="0" borderId="2" xfId="3" applyFont="1" applyFill="1" applyBorder="1" applyAlignment="1">
      <alignment horizontal="center" vertical="center" wrapText="1"/>
    </xf>
    <xf numFmtId="0" fontId="15" fillId="0" borderId="3" xfId="3" applyFont="1" applyFill="1" applyBorder="1" applyAlignment="1">
      <alignment horizontal="center" vertical="center" wrapText="1"/>
    </xf>
    <xf numFmtId="0" fontId="15" fillId="0" borderId="4" xfId="3" applyFont="1" applyFill="1" applyBorder="1" applyAlignment="1">
      <alignment horizontal="center" vertical="center" wrapText="1"/>
    </xf>
    <xf numFmtId="0" fontId="15" fillId="0" borderId="5" xfId="3" applyFont="1" applyFill="1" applyBorder="1" applyAlignment="1">
      <alignment horizontal="center" vertical="center" wrapText="1"/>
    </xf>
    <xf numFmtId="0" fontId="20" fillId="0" borderId="2" xfId="3" applyFont="1" applyFill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0" fontId="17" fillId="4" borderId="2" xfId="3" applyNumberFormat="1" applyFont="1" applyFill="1" applyBorder="1" applyAlignment="1">
      <alignment horizontal="center" vertical="center" wrapText="1"/>
    </xf>
    <xf numFmtId="0" fontId="24" fillId="15" borderId="2" xfId="3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 wrapText="1"/>
    </xf>
    <xf numFmtId="0" fontId="15" fillId="0" borderId="2" xfId="3" applyNumberFormat="1" applyFont="1" applyBorder="1" applyAlignment="1">
      <alignment horizontal="center" vertical="center" wrapText="1"/>
    </xf>
    <xf numFmtId="164" fontId="15" fillId="0" borderId="2" xfId="3" applyNumberFormat="1" applyFont="1" applyBorder="1" applyAlignment="1">
      <alignment horizontal="center" vertical="center" wrapText="1"/>
    </xf>
    <xf numFmtId="0" fontId="17" fillId="0" borderId="2" xfId="3" applyNumberFormat="1" applyFont="1" applyBorder="1" applyAlignment="1">
      <alignment horizontal="center" vertical="center" wrapText="1"/>
    </xf>
    <xf numFmtId="164" fontId="15" fillId="0" borderId="3" xfId="3" applyNumberFormat="1" applyFont="1" applyBorder="1" applyAlignment="1">
      <alignment horizontal="center" vertical="center" wrapText="1"/>
    </xf>
    <xf numFmtId="164" fontId="15" fillId="0" borderId="4" xfId="3" applyNumberFormat="1" applyFont="1" applyBorder="1" applyAlignment="1">
      <alignment horizontal="center" vertical="center" wrapText="1"/>
    </xf>
    <xf numFmtId="164" fontId="15" fillId="0" borderId="5" xfId="3" applyNumberFormat="1" applyFont="1" applyBorder="1" applyAlignment="1">
      <alignment horizontal="center" vertical="center" wrapText="1"/>
    </xf>
    <xf numFmtId="0" fontId="15" fillId="0" borderId="3" xfId="3" applyNumberFormat="1" applyFont="1" applyBorder="1" applyAlignment="1">
      <alignment horizontal="center" vertical="center" wrapText="1"/>
    </xf>
    <xf numFmtId="0" fontId="15" fillId="0" borderId="4" xfId="3" applyNumberFormat="1" applyFont="1" applyBorder="1" applyAlignment="1">
      <alignment horizontal="center" vertical="center" wrapText="1"/>
    </xf>
    <xf numFmtId="0" fontId="15" fillId="0" borderId="5" xfId="3" applyNumberFormat="1" applyFont="1" applyBorder="1" applyAlignment="1">
      <alignment horizontal="center" vertical="center" wrapText="1"/>
    </xf>
    <xf numFmtId="0" fontId="28" fillId="6" borderId="0" xfId="3" applyFont="1" applyFill="1" applyAlignment="1">
      <alignment horizontal="center" vertical="center"/>
    </xf>
    <xf numFmtId="0" fontId="28" fillId="6" borderId="7" xfId="3" applyFont="1" applyFill="1" applyBorder="1" applyAlignment="1">
      <alignment horizontal="center" vertical="center"/>
    </xf>
    <xf numFmtId="0" fontId="20" fillId="0" borderId="3" xfId="3" applyFont="1" applyFill="1" applyBorder="1" applyAlignment="1">
      <alignment horizontal="center" vertical="center" wrapText="1"/>
    </xf>
    <xf numFmtId="0" fontId="20" fillId="0" borderId="4" xfId="3" applyFont="1" applyFill="1" applyBorder="1" applyAlignment="1">
      <alignment horizontal="center" vertical="center" wrapText="1"/>
    </xf>
    <xf numFmtId="0" fontId="20" fillId="0" borderId="5" xfId="3" applyFont="1" applyFill="1" applyBorder="1" applyAlignment="1">
      <alignment horizontal="center" vertical="center" wrapText="1"/>
    </xf>
    <xf numFmtId="164" fontId="15" fillId="0" borderId="2" xfId="3" applyNumberFormat="1" applyFont="1" applyFill="1" applyBorder="1" applyAlignment="1">
      <alignment horizontal="center" vertical="center" wrapText="1"/>
    </xf>
    <xf numFmtId="0" fontId="15" fillId="0" borderId="2" xfId="3" applyNumberFormat="1" applyFont="1" applyFill="1" applyBorder="1" applyAlignment="1">
      <alignment horizontal="center" vertical="center" wrapText="1"/>
    </xf>
    <xf numFmtId="0" fontId="9" fillId="9" borderId="2" xfId="3" applyFont="1" applyFill="1" applyBorder="1" applyAlignment="1">
      <alignment horizontal="center" vertical="center" wrapText="1"/>
    </xf>
    <xf numFmtId="0" fontId="23" fillId="0" borderId="2" xfId="3" applyFont="1" applyFill="1" applyBorder="1" applyAlignment="1">
      <alignment horizontal="center" vertical="center" wrapText="1"/>
    </xf>
    <xf numFmtId="0" fontId="17" fillId="0" borderId="2" xfId="3" applyFont="1" applyFill="1" applyBorder="1" applyAlignment="1">
      <alignment horizontal="center" vertical="center" wrapText="1"/>
    </xf>
    <xf numFmtId="0" fontId="17" fillId="0" borderId="2" xfId="3" applyFont="1" applyBorder="1" applyAlignment="1">
      <alignment horizontal="center" vertical="center" wrapText="1"/>
    </xf>
    <xf numFmtId="0" fontId="17" fillId="4" borderId="2" xfId="3" applyFont="1" applyFill="1" applyBorder="1" applyAlignment="1">
      <alignment horizontal="center" vertical="center" wrapText="1"/>
    </xf>
    <xf numFmtId="0" fontId="15" fillId="4" borderId="2" xfId="3" applyFont="1" applyFill="1" applyBorder="1" applyAlignment="1">
      <alignment horizontal="center" vertical="center" wrapText="1"/>
    </xf>
    <xf numFmtId="0" fontId="18" fillId="15" borderId="2" xfId="3" applyFont="1" applyFill="1" applyBorder="1" applyAlignment="1">
      <alignment horizontal="center" vertical="center" wrapText="1"/>
    </xf>
    <xf numFmtId="0" fontId="19" fillId="15" borderId="3" xfId="3" applyFont="1" applyFill="1" applyBorder="1" applyAlignment="1">
      <alignment horizontal="center" vertical="center" wrapText="1"/>
    </xf>
    <xf numFmtId="0" fontId="19" fillId="15" borderId="4" xfId="3" applyFont="1" applyFill="1" applyBorder="1" applyAlignment="1">
      <alignment horizontal="center" vertical="center" wrapText="1"/>
    </xf>
    <xf numFmtId="0" fontId="19" fillId="15" borderId="5" xfId="3" applyFont="1" applyFill="1" applyBorder="1" applyAlignment="1">
      <alignment horizontal="center" vertical="center" wrapText="1"/>
    </xf>
    <xf numFmtId="0" fontId="26" fillId="15" borderId="2" xfId="3" applyFont="1" applyFill="1" applyBorder="1" applyAlignment="1">
      <alignment horizontal="center" vertical="center" wrapText="1"/>
    </xf>
    <xf numFmtId="0" fontId="16" fillId="9" borderId="2" xfId="3" applyFont="1" applyFill="1" applyBorder="1" applyAlignment="1">
      <alignment horizontal="center" vertical="center" wrapText="1"/>
    </xf>
    <xf numFmtId="0" fontId="18" fillId="15" borderId="3" xfId="3" applyFont="1" applyFill="1" applyBorder="1" applyAlignment="1">
      <alignment horizontal="center" vertical="center" wrapText="1"/>
    </xf>
    <xf numFmtId="0" fontId="18" fillId="15" borderId="4" xfId="3" applyFont="1" applyFill="1" applyBorder="1" applyAlignment="1">
      <alignment horizontal="center" vertical="center" wrapText="1"/>
    </xf>
    <xf numFmtId="0" fontId="18" fillId="15" borderId="5" xfId="3" applyFont="1" applyFill="1" applyBorder="1" applyAlignment="1">
      <alignment horizontal="center" vertical="center" wrapText="1"/>
    </xf>
    <xf numFmtId="0" fontId="15" fillId="4" borderId="3" xfId="3" applyFont="1" applyFill="1" applyBorder="1" applyAlignment="1">
      <alignment horizontal="center" vertical="center" wrapText="1"/>
    </xf>
    <xf numFmtId="0" fontId="15" fillId="4" borderId="4" xfId="3" applyFont="1" applyFill="1" applyBorder="1" applyAlignment="1">
      <alignment horizontal="center" vertical="center" wrapText="1"/>
    </xf>
    <xf numFmtId="0" fontId="15" fillId="4" borderId="5" xfId="3" applyFont="1" applyFill="1" applyBorder="1" applyAlignment="1">
      <alignment horizontal="center" vertical="center" wrapText="1"/>
    </xf>
    <xf numFmtId="0" fontId="23" fillId="0" borderId="3" xfId="3" applyFont="1" applyFill="1" applyBorder="1" applyAlignment="1">
      <alignment horizontal="center" vertical="center" wrapText="1"/>
    </xf>
    <xf numFmtId="0" fontId="23" fillId="0" borderId="4" xfId="3" applyFont="1" applyFill="1" applyBorder="1" applyAlignment="1">
      <alignment horizontal="center" vertical="center" wrapText="1"/>
    </xf>
    <xf numFmtId="0" fontId="23" fillId="0" borderId="5" xfId="3" applyFont="1" applyFill="1" applyBorder="1" applyAlignment="1">
      <alignment horizontal="center" vertical="center" wrapText="1"/>
    </xf>
    <xf numFmtId="0" fontId="24" fillId="15" borderId="6" xfId="3" applyFont="1" applyFill="1" applyBorder="1" applyAlignment="1">
      <alignment horizontal="center" vertical="center" wrapText="1"/>
    </xf>
    <xf numFmtId="0" fontId="19" fillId="15" borderId="6" xfId="3" applyFont="1" applyFill="1" applyBorder="1" applyAlignment="1">
      <alignment horizontal="center" vertical="center" wrapText="1"/>
    </xf>
    <xf numFmtId="0" fontId="19" fillId="15" borderId="2" xfId="3" applyFont="1" applyFill="1" applyBorder="1" applyAlignment="1">
      <alignment horizontal="center" vertical="center" wrapText="1"/>
    </xf>
    <xf numFmtId="3" fontId="24" fillId="15" borderId="2" xfId="3" applyNumberFormat="1" applyFont="1" applyFill="1" applyBorder="1" applyAlignment="1">
      <alignment horizontal="center" vertical="center" wrapText="1"/>
    </xf>
    <xf numFmtId="165" fontId="15" fillId="9" borderId="2" xfId="3" applyNumberFormat="1" applyFont="1" applyFill="1" applyBorder="1" applyAlignment="1">
      <alignment horizontal="center" vertical="center" wrapText="1"/>
    </xf>
    <xf numFmtId="165" fontId="20" fillId="0" borderId="2" xfId="3" applyNumberFormat="1" applyFont="1" applyFill="1" applyBorder="1" applyAlignment="1">
      <alignment horizontal="center" vertical="center" wrapText="1"/>
    </xf>
    <xf numFmtId="165" fontId="15" fillId="0" borderId="2" xfId="3" applyNumberFormat="1" applyFont="1" applyBorder="1" applyAlignment="1">
      <alignment horizontal="center" vertical="center" wrapText="1"/>
    </xf>
    <xf numFmtId="3" fontId="15" fillId="0" borderId="2" xfId="3" applyNumberFormat="1" applyFont="1" applyBorder="1" applyAlignment="1">
      <alignment horizontal="center" vertical="center" wrapText="1"/>
    </xf>
    <xf numFmtId="165" fontId="9" fillId="2" borderId="2" xfId="3" applyNumberFormat="1" applyFont="1" applyFill="1" applyBorder="1" applyAlignment="1">
      <alignment horizontal="center" vertical="center" wrapText="1"/>
    </xf>
    <xf numFmtId="165" fontId="15" fillId="0" borderId="2" xfId="3" applyNumberFormat="1" applyFont="1" applyFill="1" applyBorder="1" applyAlignment="1">
      <alignment horizontal="center" vertical="center" wrapText="1"/>
    </xf>
    <xf numFmtId="0" fontId="16" fillId="10" borderId="2" xfId="3" applyFont="1" applyFill="1" applyBorder="1" applyAlignment="1">
      <alignment horizontal="center" vertical="center" wrapText="1"/>
    </xf>
    <xf numFmtId="0" fontId="15" fillId="4" borderId="2" xfId="3" applyNumberFormat="1" applyFont="1" applyFill="1" applyBorder="1" applyAlignment="1">
      <alignment horizontal="center" vertical="center" wrapText="1"/>
    </xf>
    <xf numFmtId="0" fontId="15" fillId="9" borderId="2" xfId="3" applyFont="1" applyFill="1" applyBorder="1" applyAlignment="1">
      <alignment horizontal="center" vertical="center" wrapText="1"/>
    </xf>
    <xf numFmtId="0" fontId="17" fillId="0" borderId="3" xfId="3" applyFont="1" applyFill="1" applyBorder="1" applyAlignment="1">
      <alignment horizontal="center" vertical="center" wrapText="1"/>
    </xf>
    <xf numFmtId="0" fontId="17" fillId="0" borderId="4" xfId="3" applyFont="1" applyFill="1" applyBorder="1" applyAlignment="1">
      <alignment horizontal="center" vertical="center" wrapText="1"/>
    </xf>
    <xf numFmtId="0" fontId="17" fillId="0" borderId="5" xfId="3" applyFont="1" applyFill="1" applyBorder="1" applyAlignment="1">
      <alignment horizontal="center" vertical="center" wrapText="1"/>
    </xf>
    <xf numFmtId="0" fontId="26" fillId="15" borderId="3" xfId="3" applyFont="1" applyFill="1" applyBorder="1" applyAlignment="1">
      <alignment horizontal="center" vertical="center" wrapText="1"/>
    </xf>
    <xf numFmtId="0" fontId="26" fillId="15" borderId="4" xfId="3" applyFont="1" applyFill="1" applyBorder="1" applyAlignment="1">
      <alignment horizontal="center" vertical="center" wrapText="1"/>
    </xf>
    <xf numFmtId="0" fontId="26" fillId="15" borderId="5" xfId="3" applyFont="1" applyFill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17" fillId="2" borderId="2" xfId="3" applyFont="1" applyFill="1" applyBorder="1" applyAlignment="1">
      <alignment horizontal="center" vertical="center" wrapText="1"/>
    </xf>
    <xf numFmtId="0" fontId="17" fillId="2" borderId="2" xfId="3" applyNumberFormat="1" applyFont="1" applyFill="1" applyBorder="1" applyAlignment="1">
      <alignment horizontal="center" vertical="center" wrapText="1"/>
    </xf>
    <xf numFmtId="0" fontId="22" fillId="0" borderId="2" xfId="3" applyFont="1" applyFill="1" applyBorder="1" applyAlignment="1">
      <alignment horizontal="center" vertical="center" wrapText="1"/>
    </xf>
    <xf numFmtId="0" fontId="17" fillId="0" borderId="2" xfId="3" applyNumberFormat="1" applyFont="1" applyFill="1" applyBorder="1" applyAlignment="1">
      <alignment horizontal="center" vertical="center" wrapText="1"/>
    </xf>
    <xf numFmtId="165" fontId="15" fillId="4" borderId="2" xfId="3" applyNumberFormat="1" applyFont="1" applyFill="1" applyBorder="1" applyAlignment="1">
      <alignment horizontal="center" vertical="center" wrapText="1"/>
    </xf>
    <xf numFmtId="1" fontId="24" fillId="15" borderId="2" xfId="3" applyNumberFormat="1" applyFont="1" applyFill="1" applyBorder="1" applyAlignment="1">
      <alignment horizontal="center" vertical="center" wrapText="1"/>
    </xf>
    <xf numFmtId="1" fontId="18" fillId="15" borderId="2" xfId="3" applyNumberFormat="1" applyFont="1" applyFill="1" applyBorder="1" applyAlignment="1">
      <alignment horizontal="center" vertical="center" wrapText="1"/>
    </xf>
    <xf numFmtId="165" fontId="20" fillId="0" borderId="3" xfId="3" applyNumberFormat="1" applyFont="1" applyFill="1" applyBorder="1" applyAlignment="1">
      <alignment horizontal="center" vertical="center" wrapText="1"/>
    </xf>
    <xf numFmtId="165" fontId="20" fillId="0" borderId="4" xfId="3" applyNumberFormat="1" applyFont="1" applyFill="1" applyBorder="1" applyAlignment="1">
      <alignment horizontal="center" vertical="center" wrapText="1"/>
    </xf>
    <xf numFmtId="165" fontId="20" fillId="0" borderId="5" xfId="3" applyNumberFormat="1" applyFont="1" applyFill="1" applyBorder="1" applyAlignment="1">
      <alignment horizontal="center" vertical="center" wrapText="1"/>
    </xf>
    <xf numFmtId="165" fontId="15" fillId="4" borderId="3" xfId="3" applyNumberFormat="1" applyFont="1" applyFill="1" applyBorder="1" applyAlignment="1">
      <alignment horizontal="center" vertical="center" wrapText="1"/>
    </xf>
    <xf numFmtId="165" fontId="15" fillId="4" borderId="4" xfId="3" applyNumberFormat="1" applyFont="1" applyFill="1" applyBorder="1" applyAlignment="1">
      <alignment horizontal="center" vertical="center" wrapText="1"/>
    </xf>
    <xf numFmtId="165" fontId="15" fillId="4" borderId="5" xfId="3" applyNumberFormat="1" applyFont="1" applyFill="1" applyBorder="1" applyAlignment="1">
      <alignment horizontal="center" vertical="center" wrapText="1"/>
    </xf>
    <xf numFmtId="0" fontId="15" fillId="4" borderId="3" xfId="3" applyNumberFormat="1" applyFont="1" applyFill="1" applyBorder="1" applyAlignment="1">
      <alignment horizontal="center" vertical="center" wrapText="1"/>
    </xf>
    <xf numFmtId="0" fontId="15" fillId="4" borderId="4" xfId="3" applyNumberFormat="1" applyFont="1" applyFill="1" applyBorder="1" applyAlignment="1">
      <alignment horizontal="center" vertical="center" wrapText="1"/>
    </xf>
    <xf numFmtId="0" fontId="15" fillId="4" borderId="5" xfId="3" applyNumberFormat="1" applyFont="1" applyFill="1" applyBorder="1" applyAlignment="1">
      <alignment horizontal="center" vertical="center" wrapText="1"/>
    </xf>
    <xf numFmtId="3" fontId="24" fillId="15" borderId="3" xfId="3" applyNumberFormat="1" applyFont="1" applyFill="1" applyBorder="1" applyAlignment="1">
      <alignment horizontal="center" vertical="center" wrapText="1"/>
    </xf>
    <xf numFmtId="3" fontId="24" fillId="15" borderId="4" xfId="3" applyNumberFormat="1" applyFont="1" applyFill="1" applyBorder="1" applyAlignment="1">
      <alignment horizontal="center" vertical="center" wrapText="1"/>
    </xf>
    <xf numFmtId="3" fontId="24" fillId="15" borderId="5" xfId="3" applyNumberFormat="1" applyFont="1" applyFill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30" fillId="0" borderId="2" xfId="3" applyFont="1" applyBorder="1" applyAlignment="1">
      <alignment horizontal="center" vertical="center" wrapText="1"/>
    </xf>
    <xf numFmtId="0" fontId="24" fillId="0" borderId="2" xfId="3" applyFont="1" applyFill="1" applyBorder="1" applyAlignment="1">
      <alignment horizontal="center" vertical="center" wrapText="1"/>
    </xf>
    <xf numFmtId="0" fontId="24" fillId="0" borderId="2" xfId="3" applyFont="1" applyBorder="1" applyAlignment="1">
      <alignment horizontal="center" vertical="center" wrapText="1"/>
    </xf>
    <xf numFmtId="0" fontId="24" fillId="4" borderId="2" xfId="3" applyNumberFormat="1" applyFont="1" applyFill="1" applyBorder="1" applyAlignment="1">
      <alignment horizontal="center" vertical="center" wrapText="1"/>
    </xf>
    <xf numFmtId="0" fontId="29" fillId="0" borderId="2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21" fillId="0" borderId="9" xfId="3" applyFont="1" applyFill="1" applyBorder="1" applyAlignment="1">
      <alignment horizontal="center" vertical="top" wrapText="1"/>
    </xf>
    <xf numFmtId="0" fontId="21" fillId="0" borderId="0" xfId="3" applyFont="1" applyFill="1" applyBorder="1" applyAlignment="1">
      <alignment horizontal="center" vertical="top" wrapText="1"/>
    </xf>
    <xf numFmtId="0" fontId="21" fillId="0" borderId="10" xfId="3" applyFont="1" applyFill="1" applyBorder="1" applyAlignment="1">
      <alignment horizontal="center" vertical="top" wrapText="1"/>
    </xf>
    <xf numFmtId="0" fontId="19" fillId="15" borderId="3" xfId="0" applyFont="1" applyFill="1" applyBorder="1" applyAlignment="1">
      <alignment horizontal="center" vertical="center"/>
    </xf>
    <xf numFmtId="0" fontId="19" fillId="15" borderId="4" xfId="0" applyFont="1" applyFill="1" applyBorder="1" applyAlignment="1">
      <alignment horizontal="center" vertical="center"/>
    </xf>
    <xf numFmtId="0" fontId="19" fillId="15" borderId="5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38" fillId="2" borderId="2" xfId="0" applyFont="1" applyFill="1" applyBorder="1" applyAlignment="1">
      <alignment horizontal="justify" vertical="center" wrapText="1"/>
    </xf>
    <xf numFmtId="0" fontId="38" fillId="2" borderId="2" xfId="0" applyFont="1" applyFill="1" applyBorder="1" applyAlignment="1">
      <alignment horizontal="center" vertical="center" wrapText="1"/>
    </xf>
    <xf numFmtId="0" fontId="40" fillId="4" borderId="2" xfId="3" applyNumberFormat="1" applyFont="1" applyFill="1" applyBorder="1" applyAlignment="1">
      <alignment horizontal="center" vertical="center" wrapText="1"/>
    </xf>
  </cellXfs>
  <cellStyles count="12">
    <cellStyle name="Excel Built-in Normal 2" xfId="2"/>
    <cellStyle name="Ввод  2" xfId="8"/>
    <cellStyle name="Гиперссылка 2" xfId="10"/>
    <cellStyle name="Обычный" xfId="0" builtinId="0"/>
    <cellStyle name="Обычный 10" xfId="3"/>
    <cellStyle name="Обычный 2" xfId="4"/>
    <cellStyle name="Обычный 3" xfId="5"/>
    <cellStyle name="Обычный 4" xfId="6"/>
    <cellStyle name="Обычный 5" xfId="7"/>
    <cellStyle name="Обычный 6" xfId="1"/>
    <cellStyle name="Финансовый 2" xfId="9"/>
    <cellStyle name="Финансовый 2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92"/>
  <sheetViews>
    <sheetView tabSelected="1" view="pageBreakPreview" zoomScale="55" zoomScaleNormal="55" zoomScaleSheetLayoutView="55" workbookViewId="0">
      <pane ySplit="3" topLeftCell="A369" activePane="bottomLeft" state="frozen"/>
      <selection pane="bottomLeft" activeCell="I374" sqref="I374"/>
    </sheetView>
  </sheetViews>
  <sheetFormatPr defaultRowHeight="18.75" x14ac:dyDescent="0.25"/>
  <cols>
    <col min="1" max="1" width="44.42578125" style="71" customWidth="1"/>
    <col min="2" max="2" width="23" style="14" customWidth="1"/>
    <col min="3" max="3" width="17.5703125" style="14" customWidth="1"/>
    <col min="4" max="4" width="13.5703125" style="23" customWidth="1"/>
    <col min="5" max="5" width="17.7109375" style="14" customWidth="1"/>
    <col min="6" max="6" width="13.7109375" style="14" customWidth="1"/>
    <col min="7" max="7" width="26.42578125" style="44" customWidth="1"/>
    <col min="8" max="9" width="15.140625" style="47" customWidth="1"/>
    <col min="10" max="10" width="10.5703125" style="47" customWidth="1"/>
    <col min="11" max="11" width="10.5703125" style="47" bestFit="1" customWidth="1"/>
    <col min="12" max="12" width="14.140625" style="47" customWidth="1"/>
    <col min="13" max="13" width="18.140625" style="47" customWidth="1"/>
    <col min="14" max="14" width="18.42578125" style="47" customWidth="1"/>
    <col min="15" max="15" width="17.28515625" style="69" customWidth="1"/>
    <col min="16" max="16" width="47.140625" style="13" customWidth="1"/>
    <col min="17" max="17" width="31" style="6" customWidth="1"/>
    <col min="18" max="57" width="9.140625" style="6"/>
  </cols>
  <sheetData>
    <row r="1" spans="1:57" ht="65.25" customHeight="1" x14ac:dyDescent="0.25">
      <c r="A1" s="234" t="s">
        <v>138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</row>
    <row r="2" spans="1:57" ht="32.25" customHeight="1" x14ac:dyDescent="0.25">
      <c r="A2" s="235" t="s">
        <v>0</v>
      </c>
      <c r="B2" s="236" t="s">
        <v>1</v>
      </c>
      <c r="C2" s="236" t="s">
        <v>2</v>
      </c>
      <c r="D2" s="237" t="s">
        <v>3</v>
      </c>
      <c r="E2" s="236" t="s">
        <v>4</v>
      </c>
      <c r="F2" s="150" t="s">
        <v>5</v>
      </c>
      <c r="G2" s="238" t="s">
        <v>6</v>
      </c>
      <c r="H2" s="238"/>
      <c r="I2" s="238"/>
      <c r="J2" s="238"/>
      <c r="K2" s="238"/>
      <c r="L2" s="238"/>
      <c r="M2" s="238"/>
      <c r="N2" s="238"/>
      <c r="O2" s="152" t="s">
        <v>7</v>
      </c>
      <c r="P2" s="145" t="s">
        <v>8</v>
      </c>
    </row>
    <row r="3" spans="1:57" s="102" customFormat="1" ht="99.75" customHeight="1" x14ac:dyDescent="0.35">
      <c r="A3" s="235"/>
      <c r="B3" s="236"/>
      <c r="C3" s="236"/>
      <c r="D3" s="237"/>
      <c r="E3" s="236"/>
      <c r="F3" s="150"/>
      <c r="G3" s="98" t="s">
        <v>9</v>
      </c>
      <c r="H3" s="99" t="s">
        <v>10</v>
      </c>
      <c r="I3" s="100">
        <v>2025</v>
      </c>
      <c r="J3" s="100">
        <v>2026</v>
      </c>
      <c r="K3" s="100">
        <v>2027</v>
      </c>
      <c r="L3" s="100">
        <v>2028</v>
      </c>
      <c r="M3" s="100">
        <v>2029</v>
      </c>
      <c r="N3" s="100">
        <v>2030</v>
      </c>
      <c r="O3" s="152"/>
      <c r="P3" s="145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</row>
    <row r="4" spans="1:57" s="78" customFormat="1" ht="73.5" customHeight="1" x14ac:dyDescent="0.35">
      <c r="A4" s="75" t="s">
        <v>30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7"/>
      <c r="P4" s="75"/>
    </row>
    <row r="5" spans="1:57" s="3" customFormat="1" ht="45" customHeight="1" x14ac:dyDescent="0.25">
      <c r="A5" s="213" t="s">
        <v>55</v>
      </c>
      <c r="B5" s="173" t="s">
        <v>180</v>
      </c>
      <c r="C5" s="173" t="s">
        <v>56</v>
      </c>
      <c r="D5" s="156">
        <v>2025</v>
      </c>
      <c r="E5" s="173">
        <v>14110</v>
      </c>
      <c r="F5" s="173" t="s">
        <v>40</v>
      </c>
      <c r="G5" s="109" t="s">
        <v>11</v>
      </c>
      <c r="H5" s="56">
        <f>SUM(H6:H9)</f>
        <v>116.756</v>
      </c>
      <c r="I5" s="56">
        <f>SUM(I6:I8)</f>
        <v>116.756</v>
      </c>
      <c r="J5" s="46">
        <v>0</v>
      </c>
      <c r="K5" s="46">
        <v>0</v>
      </c>
      <c r="L5" s="46">
        <v>0</v>
      </c>
      <c r="M5" s="46">
        <v>0</v>
      </c>
      <c r="N5" s="46">
        <v>0</v>
      </c>
      <c r="O5" s="152">
        <v>1800</v>
      </c>
      <c r="P5" s="145" t="s">
        <v>57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1:57" x14ac:dyDescent="0.25">
      <c r="A6" s="213"/>
      <c r="B6" s="173"/>
      <c r="C6" s="173"/>
      <c r="D6" s="156"/>
      <c r="E6" s="173"/>
      <c r="F6" s="173"/>
      <c r="G6" s="35" t="s">
        <v>12</v>
      </c>
      <c r="H6" s="57">
        <v>0</v>
      </c>
      <c r="I6" s="57">
        <v>0</v>
      </c>
      <c r="J6" s="45">
        <v>0</v>
      </c>
      <c r="K6" s="45">
        <v>0</v>
      </c>
      <c r="L6" s="45">
        <v>0</v>
      </c>
      <c r="M6" s="45">
        <v>0</v>
      </c>
      <c r="N6" s="45">
        <v>0</v>
      </c>
      <c r="O6" s="152"/>
      <c r="P6" s="145"/>
    </row>
    <row r="7" spans="1:57" ht="31.5" x14ac:dyDescent="0.25">
      <c r="A7" s="213"/>
      <c r="B7" s="173"/>
      <c r="C7" s="173"/>
      <c r="D7" s="156"/>
      <c r="E7" s="173"/>
      <c r="F7" s="173"/>
      <c r="G7" s="35" t="s">
        <v>13</v>
      </c>
      <c r="H7" s="57">
        <v>110.372</v>
      </c>
      <c r="I7" s="57">
        <v>110.372</v>
      </c>
      <c r="J7" s="45">
        <v>0</v>
      </c>
      <c r="K7" s="45">
        <v>0</v>
      </c>
      <c r="L7" s="45">
        <v>0</v>
      </c>
      <c r="M7" s="45">
        <v>0</v>
      </c>
      <c r="N7" s="45">
        <v>0</v>
      </c>
      <c r="O7" s="152"/>
      <c r="P7" s="145"/>
    </row>
    <row r="8" spans="1:57" x14ac:dyDescent="0.25">
      <c r="A8" s="213"/>
      <c r="B8" s="173"/>
      <c r="C8" s="173"/>
      <c r="D8" s="156"/>
      <c r="E8" s="173"/>
      <c r="F8" s="173"/>
      <c r="G8" s="35" t="s">
        <v>14</v>
      </c>
      <c r="H8" s="57">
        <v>6.3840000000000003</v>
      </c>
      <c r="I8" s="57">
        <v>6.3840000000000003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152"/>
      <c r="P8" s="145"/>
    </row>
    <row r="9" spans="1:57" ht="17.25" customHeight="1" x14ac:dyDescent="0.25">
      <c r="A9" s="213"/>
      <c r="B9" s="173"/>
      <c r="C9" s="173"/>
      <c r="D9" s="156"/>
      <c r="E9" s="173"/>
      <c r="F9" s="173"/>
      <c r="G9" s="35" t="s">
        <v>34</v>
      </c>
      <c r="H9" s="57">
        <v>0</v>
      </c>
      <c r="I9" s="57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152"/>
      <c r="P9" s="145"/>
    </row>
    <row r="10" spans="1:57" s="3" customFormat="1" ht="47.25" x14ac:dyDescent="0.3">
      <c r="A10" s="171" t="s">
        <v>143</v>
      </c>
      <c r="B10" s="173" t="s">
        <v>157</v>
      </c>
      <c r="C10" s="173" t="s">
        <v>56</v>
      </c>
      <c r="D10" s="214" t="s">
        <v>24</v>
      </c>
      <c r="E10" s="173">
        <v>16000</v>
      </c>
      <c r="F10" s="173" t="s">
        <v>58</v>
      </c>
      <c r="G10" s="109" t="s">
        <v>11</v>
      </c>
      <c r="H10" s="56">
        <f>SUM(H11:H14)</f>
        <v>24.533000000000001</v>
      </c>
      <c r="I10" s="56">
        <v>9.19</v>
      </c>
      <c r="J10" s="46">
        <v>3.1219999999999994</v>
      </c>
      <c r="K10" s="46">
        <v>3.1109999999999998</v>
      </c>
      <c r="L10" s="46">
        <v>3.11</v>
      </c>
      <c r="M10" s="46">
        <v>3</v>
      </c>
      <c r="N10" s="46">
        <v>3</v>
      </c>
      <c r="O10" s="152">
        <v>13000</v>
      </c>
      <c r="P10" s="145" t="s">
        <v>59</v>
      </c>
      <c r="Q10" s="106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 x14ac:dyDescent="0.3">
      <c r="A11" s="171"/>
      <c r="B11" s="173"/>
      <c r="C11" s="173"/>
      <c r="D11" s="214"/>
      <c r="E11" s="173"/>
      <c r="F11" s="173"/>
      <c r="G11" s="35" t="s">
        <v>12</v>
      </c>
      <c r="H11" s="57">
        <v>18.11</v>
      </c>
      <c r="I11" s="57">
        <v>9.1</v>
      </c>
      <c r="J11" s="45">
        <v>3.01</v>
      </c>
      <c r="K11" s="45">
        <v>3</v>
      </c>
      <c r="L11" s="45">
        <v>3</v>
      </c>
      <c r="M11" s="45">
        <v>0</v>
      </c>
      <c r="N11" s="45">
        <v>0</v>
      </c>
      <c r="O11" s="152"/>
      <c r="P11" s="145"/>
      <c r="Q11" s="106"/>
    </row>
    <row r="12" spans="1:57" ht="31.5" x14ac:dyDescent="0.3">
      <c r="A12" s="171"/>
      <c r="B12" s="173"/>
      <c r="C12" s="173"/>
      <c r="D12" s="214"/>
      <c r="E12" s="173"/>
      <c r="F12" s="173"/>
      <c r="G12" s="35" t="s">
        <v>13</v>
      </c>
      <c r="H12" s="57">
        <v>0.123</v>
      </c>
      <c r="I12" s="57">
        <v>0.06</v>
      </c>
      <c r="J12" s="57">
        <v>2.1999999999999999E-2</v>
      </c>
      <c r="K12" s="57">
        <v>2.1000000000000001E-2</v>
      </c>
      <c r="L12" s="57">
        <v>0.02</v>
      </c>
      <c r="M12" s="45">
        <v>0</v>
      </c>
      <c r="N12" s="45">
        <v>0</v>
      </c>
      <c r="O12" s="152"/>
      <c r="P12" s="145"/>
      <c r="Q12" s="106"/>
    </row>
    <row r="13" spans="1:57" x14ac:dyDescent="0.3">
      <c r="A13" s="171"/>
      <c r="B13" s="173"/>
      <c r="C13" s="173"/>
      <c r="D13" s="214"/>
      <c r="E13" s="173"/>
      <c r="F13" s="173"/>
      <c r="G13" s="35" t="s">
        <v>14</v>
      </c>
      <c r="H13" s="57">
        <v>6.3</v>
      </c>
      <c r="I13" s="57">
        <v>0.03</v>
      </c>
      <c r="J13" s="57">
        <v>0.09</v>
      </c>
      <c r="K13" s="57">
        <v>0.09</v>
      </c>
      <c r="L13" s="57">
        <v>0.09</v>
      </c>
      <c r="M13" s="45">
        <v>3</v>
      </c>
      <c r="N13" s="45">
        <v>3</v>
      </c>
      <c r="O13" s="152"/>
      <c r="P13" s="145"/>
      <c r="Q13" s="106"/>
    </row>
    <row r="14" spans="1:57" x14ac:dyDescent="0.3">
      <c r="A14" s="171"/>
      <c r="B14" s="173"/>
      <c r="C14" s="173"/>
      <c r="D14" s="214"/>
      <c r="E14" s="173"/>
      <c r="F14" s="173"/>
      <c r="G14" s="35" t="s">
        <v>34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45">
        <v>0</v>
      </c>
      <c r="N14" s="45">
        <v>0</v>
      </c>
      <c r="O14" s="152"/>
      <c r="P14" s="145"/>
      <c r="Q14" s="106"/>
    </row>
    <row r="15" spans="1:57" s="3" customFormat="1" ht="45" customHeight="1" x14ac:dyDescent="0.3">
      <c r="A15" s="171" t="s">
        <v>173</v>
      </c>
      <c r="B15" s="173" t="s">
        <v>180</v>
      </c>
      <c r="C15" s="173" t="s">
        <v>56</v>
      </c>
      <c r="D15" s="156" t="s">
        <v>37</v>
      </c>
      <c r="E15" s="173">
        <v>9881</v>
      </c>
      <c r="F15" s="173" t="s">
        <v>40</v>
      </c>
      <c r="G15" s="109" t="s">
        <v>11</v>
      </c>
      <c r="H15" s="56">
        <f>SUM(H16:H19)</f>
        <v>267.29199999999997</v>
      </c>
      <c r="I15" s="56">
        <v>133.64599999999999</v>
      </c>
      <c r="J15" s="56">
        <v>133.64599999999999</v>
      </c>
      <c r="K15" s="56">
        <v>0</v>
      </c>
      <c r="L15" s="56">
        <v>0</v>
      </c>
      <c r="M15" s="46">
        <v>0</v>
      </c>
      <c r="N15" s="46">
        <v>0</v>
      </c>
      <c r="O15" s="152">
        <v>5800</v>
      </c>
      <c r="P15" s="145" t="s">
        <v>57</v>
      </c>
      <c r="Q15" s="106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 x14ac:dyDescent="0.3">
      <c r="A16" s="171"/>
      <c r="B16" s="173"/>
      <c r="C16" s="173"/>
      <c r="D16" s="156"/>
      <c r="E16" s="173"/>
      <c r="F16" s="173"/>
      <c r="G16" s="35" t="s">
        <v>12</v>
      </c>
      <c r="H16" s="56">
        <f t="shared" ref="H16:H18" si="0">I16+J16</f>
        <v>0</v>
      </c>
      <c r="I16" s="57">
        <v>0</v>
      </c>
      <c r="J16" s="57">
        <v>0</v>
      </c>
      <c r="K16" s="57">
        <v>0</v>
      </c>
      <c r="L16" s="57">
        <v>0</v>
      </c>
      <c r="M16" s="45">
        <v>0</v>
      </c>
      <c r="N16" s="45">
        <v>0</v>
      </c>
      <c r="O16" s="152"/>
      <c r="P16" s="145"/>
      <c r="Q16" s="106"/>
    </row>
    <row r="17" spans="1:57" ht="31.5" x14ac:dyDescent="0.3">
      <c r="A17" s="171"/>
      <c r="B17" s="173"/>
      <c r="C17" s="173"/>
      <c r="D17" s="156"/>
      <c r="E17" s="173"/>
      <c r="F17" s="173"/>
      <c r="G17" s="35" t="s">
        <v>13</v>
      </c>
      <c r="H17" s="56">
        <f t="shared" si="0"/>
        <v>253.928</v>
      </c>
      <c r="I17" s="57">
        <v>126.964</v>
      </c>
      <c r="J17" s="57">
        <v>126.964</v>
      </c>
      <c r="K17" s="57">
        <v>0</v>
      </c>
      <c r="L17" s="57">
        <v>0</v>
      </c>
      <c r="M17" s="45">
        <v>0</v>
      </c>
      <c r="N17" s="45">
        <v>0</v>
      </c>
      <c r="O17" s="152"/>
      <c r="P17" s="145"/>
      <c r="Q17" s="106"/>
    </row>
    <row r="18" spans="1:57" x14ac:dyDescent="0.3">
      <c r="A18" s="171"/>
      <c r="B18" s="173"/>
      <c r="C18" s="173"/>
      <c r="D18" s="156"/>
      <c r="E18" s="173"/>
      <c r="F18" s="173"/>
      <c r="G18" s="35" t="s">
        <v>14</v>
      </c>
      <c r="H18" s="56">
        <f t="shared" si="0"/>
        <v>13.364000000000001</v>
      </c>
      <c r="I18" s="57">
        <v>6.6820000000000004</v>
      </c>
      <c r="J18" s="57">
        <v>6.6820000000000004</v>
      </c>
      <c r="K18" s="57">
        <v>0</v>
      </c>
      <c r="L18" s="57">
        <v>0</v>
      </c>
      <c r="M18" s="45">
        <v>0</v>
      </c>
      <c r="N18" s="45">
        <v>0</v>
      </c>
      <c r="O18" s="152"/>
      <c r="P18" s="145"/>
      <c r="Q18" s="106"/>
    </row>
    <row r="19" spans="1:57" ht="24.75" customHeight="1" x14ac:dyDescent="0.3">
      <c r="A19" s="171"/>
      <c r="B19" s="173"/>
      <c r="C19" s="173"/>
      <c r="D19" s="156"/>
      <c r="E19" s="173"/>
      <c r="F19" s="173"/>
      <c r="G19" s="35" t="s">
        <v>34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45">
        <v>0</v>
      </c>
      <c r="N19" s="45">
        <v>0</v>
      </c>
      <c r="O19" s="152"/>
      <c r="P19" s="145"/>
      <c r="Q19" s="106"/>
    </row>
    <row r="20" spans="1:57" s="3" customFormat="1" ht="37.5" customHeight="1" x14ac:dyDescent="0.3">
      <c r="A20" s="188" t="s">
        <v>61</v>
      </c>
      <c r="B20" s="173" t="s">
        <v>180</v>
      </c>
      <c r="C20" s="173" t="s">
        <v>56</v>
      </c>
      <c r="D20" s="156" t="s">
        <v>37</v>
      </c>
      <c r="E20" s="173" t="s">
        <v>62</v>
      </c>
      <c r="F20" s="173" t="s">
        <v>40</v>
      </c>
      <c r="G20" s="109" t="s">
        <v>11</v>
      </c>
      <c r="H20" s="56">
        <f>SUM(H21:H24)</f>
        <v>52.449999999999996</v>
      </c>
      <c r="I20" s="56">
        <f>SUM(I21:I24)</f>
        <v>45.15</v>
      </c>
      <c r="J20" s="56">
        <v>7.3</v>
      </c>
      <c r="K20" s="56">
        <v>0</v>
      </c>
      <c r="L20" s="56">
        <v>0</v>
      </c>
      <c r="M20" s="46">
        <v>0</v>
      </c>
      <c r="N20" s="46">
        <v>0</v>
      </c>
      <c r="O20" s="152">
        <v>1500</v>
      </c>
      <c r="P20" s="145" t="s">
        <v>57</v>
      </c>
      <c r="Q20" s="106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</row>
    <row r="21" spans="1:57" x14ac:dyDescent="0.3">
      <c r="A21" s="189"/>
      <c r="B21" s="173"/>
      <c r="C21" s="173"/>
      <c r="D21" s="156"/>
      <c r="E21" s="173"/>
      <c r="F21" s="173"/>
      <c r="G21" s="35" t="s">
        <v>12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45">
        <v>0</v>
      </c>
      <c r="N21" s="45">
        <v>0</v>
      </c>
      <c r="O21" s="152"/>
      <c r="P21" s="145"/>
      <c r="Q21" s="106"/>
    </row>
    <row r="22" spans="1:57" ht="31.5" x14ac:dyDescent="0.3">
      <c r="A22" s="189"/>
      <c r="B22" s="173"/>
      <c r="C22" s="173"/>
      <c r="D22" s="156"/>
      <c r="E22" s="173"/>
      <c r="F22" s="173"/>
      <c r="G22" s="35" t="s">
        <v>13</v>
      </c>
      <c r="H22" s="57">
        <v>32.549999999999997</v>
      </c>
      <c r="I22" s="57">
        <v>32.549999999999997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152"/>
      <c r="P22" s="145"/>
      <c r="Q22" s="106"/>
    </row>
    <row r="23" spans="1:57" x14ac:dyDescent="0.3">
      <c r="A23" s="189"/>
      <c r="B23" s="173"/>
      <c r="C23" s="173"/>
      <c r="D23" s="156"/>
      <c r="E23" s="173"/>
      <c r="F23" s="173"/>
      <c r="G23" s="35" t="s">
        <v>14</v>
      </c>
      <c r="H23" s="57">
        <f>SUM(I23:J23)</f>
        <v>19.899999999999999</v>
      </c>
      <c r="I23" s="57">
        <v>12.6</v>
      </c>
      <c r="J23" s="45">
        <v>7.3</v>
      </c>
      <c r="K23" s="45">
        <v>0</v>
      </c>
      <c r="L23" s="45">
        <v>0</v>
      </c>
      <c r="M23" s="45">
        <v>0</v>
      </c>
      <c r="N23" s="45">
        <v>0</v>
      </c>
      <c r="O23" s="152"/>
      <c r="P23" s="145"/>
      <c r="Q23" s="106"/>
    </row>
    <row r="24" spans="1:57" x14ac:dyDescent="0.3">
      <c r="A24" s="190"/>
      <c r="B24" s="173"/>
      <c r="C24" s="173"/>
      <c r="D24" s="156"/>
      <c r="E24" s="173"/>
      <c r="F24" s="173"/>
      <c r="G24" s="35" t="s">
        <v>34</v>
      </c>
      <c r="H24" s="57">
        <v>0</v>
      </c>
      <c r="I24" s="57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152"/>
      <c r="P24" s="145"/>
      <c r="Q24" s="106"/>
    </row>
    <row r="25" spans="1:57" s="3" customFormat="1" ht="25.5" customHeight="1" x14ac:dyDescent="0.3">
      <c r="A25" s="171" t="s">
        <v>63</v>
      </c>
      <c r="B25" s="173" t="s">
        <v>180</v>
      </c>
      <c r="C25" s="173" t="s">
        <v>56</v>
      </c>
      <c r="D25" s="156" t="s">
        <v>39</v>
      </c>
      <c r="E25" s="173" t="s">
        <v>64</v>
      </c>
      <c r="F25" s="173" t="s">
        <v>60</v>
      </c>
      <c r="G25" s="109" t="s">
        <v>11</v>
      </c>
      <c r="H25" s="56">
        <f>SUM(H26:H29)</f>
        <v>1411.8999999999999</v>
      </c>
      <c r="I25" s="56">
        <f>SUM(I26:I29)</f>
        <v>11.9</v>
      </c>
      <c r="J25" s="46">
        <f t="shared" ref="J25:M25" si="1">SUM(J26:J29)</f>
        <v>0</v>
      </c>
      <c r="K25" s="46">
        <f t="shared" si="1"/>
        <v>0</v>
      </c>
      <c r="L25" s="46">
        <f t="shared" si="1"/>
        <v>0</v>
      </c>
      <c r="M25" s="46">
        <f t="shared" si="1"/>
        <v>466.8</v>
      </c>
      <c r="N25" s="46">
        <f>SUM(N26:N29)</f>
        <v>933.19999999999993</v>
      </c>
      <c r="O25" s="182">
        <v>5800</v>
      </c>
      <c r="P25" s="231" t="s">
        <v>65</v>
      </c>
      <c r="Q25" s="106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</row>
    <row r="26" spans="1:57" x14ac:dyDescent="0.3">
      <c r="A26" s="171"/>
      <c r="B26" s="173"/>
      <c r="C26" s="173"/>
      <c r="D26" s="156"/>
      <c r="E26" s="173"/>
      <c r="F26" s="173"/>
      <c r="G26" s="35" t="s">
        <v>12</v>
      </c>
      <c r="H26" s="57">
        <v>0</v>
      </c>
      <c r="I26" s="57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183"/>
      <c r="P26" s="232"/>
      <c r="Q26" s="106"/>
    </row>
    <row r="27" spans="1:57" ht="31.5" x14ac:dyDescent="0.3">
      <c r="A27" s="171"/>
      <c r="B27" s="173"/>
      <c r="C27" s="173"/>
      <c r="D27" s="156"/>
      <c r="E27" s="173"/>
      <c r="F27" s="173"/>
      <c r="G27" s="35" t="s">
        <v>13</v>
      </c>
      <c r="H27" s="57">
        <f>SUM(I27:N27)</f>
        <v>1342.04</v>
      </c>
      <c r="I27" s="57">
        <v>11.9</v>
      </c>
      <c r="J27" s="45">
        <v>0</v>
      </c>
      <c r="K27" s="45">
        <v>0</v>
      </c>
      <c r="L27" s="45">
        <v>0</v>
      </c>
      <c r="M27" s="45">
        <v>443.6</v>
      </c>
      <c r="N27" s="45">
        <v>886.54</v>
      </c>
      <c r="O27" s="183"/>
      <c r="P27" s="232"/>
      <c r="Q27" s="106"/>
    </row>
    <row r="28" spans="1:57" x14ac:dyDescent="0.3">
      <c r="A28" s="171"/>
      <c r="B28" s="173"/>
      <c r="C28" s="173"/>
      <c r="D28" s="156"/>
      <c r="E28" s="173"/>
      <c r="F28" s="173"/>
      <c r="G28" s="35" t="s">
        <v>14</v>
      </c>
      <c r="H28" s="57">
        <v>69.86</v>
      </c>
      <c r="I28" s="57">
        <v>0</v>
      </c>
      <c r="J28" s="45">
        <v>0</v>
      </c>
      <c r="K28" s="45">
        <v>0</v>
      </c>
      <c r="L28" s="45">
        <v>0</v>
      </c>
      <c r="M28" s="45">
        <v>23.2</v>
      </c>
      <c r="N28" s="45">
        <v>46.66</v>
      </c>
      <c r="O28" s="183"/>
      <c r="P28" s="232"/>
      <c r="Q28" s="106"/>
    </row>
    <row r="29" spans="1:57" x14ac:dyDescent="0.3">
      <c r="A29" s="171"/>
      <c r="B29" s="173"/>
      <c r="C29" s="173"/>
      <c r="D29" s="156"/>
      <c r="E29" s="173"/>
      <c r="F29" s="173"/>
      <c r="G29" s="35" t="s">
        <v>34</v>
      </c>
      <c r="H29" s="57">
        <v>0</v>
      </c>
      <c r="I29" s="57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184"/>
      <c r="P29" s="233"/>
      <c r="Q29" s="106"/>
    </row>
    <row r="30" spans="1:57" s="3" customFormat="1" ht="42.75" customHeight="1" x14ac:dyDescent="0.3">
      <c r="A30" s="171" t="s">
        <v>66</v>
      </c>
      <c r="B30" s="173" t="s">
        <v>180</v>
      </c>
      <c r="C30" s="173" t="s">
        <v>56</v>
      </c>
      <c r="D30" s="156" t="s">
        <v>39</v>
      </c>
      <c r="E30" s="173">
        <v>7979</v>
      </c>
      <c r="F30" s="173" t="s">
        <v>40</v>
      </c>
      <c r="G30" s="109" t="s">
        <v>11</v>
      </c>
      <c r="H30" s="56">
        <f>SUM(H31:H34)</f>
        <v>157</v>
      </c>
      <c r="I30" s="56">
        <v>0</v>
      </c>
      <c r="J30" s="46">
        <v>0</v>
      </c>
      <c r="K30" s="46">
        <v>0</v>
      </c>
      <c r="L30" s="46">
        <v>0</v>
      </c>
      <c r="M30" s="46">
        <v>78.5</v>
      </c>
      <c r="N30" s="46">
        <v>78.5</v>
      </c>
      <c r="O30" s="152">
        <v>2500</v>
      </c>
      <c r="P30" s="145" t="s">
        <v>57</v>
      </c>
      <c r="Q30" s="106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</row>
    <row r="31" spans="1:57" x14ac:dyDescent="0.3">
      <c r="A31" s="171"/>
      <c r="B31" s="173"/>
      <c r="C31" s="173"/>
      <c r="D31" s="156"/>
      <c r="E31" s="173"/>
      <c r="F31" s="173"/>
      <c r="G31" s="35" t="s">
        <v>12</v>
      </c>
      <c r="H31" s="57">
        <v>0</v>
      </c>
      <c r="I31" s="57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152"/>
      <c r="P31" s="145"/>
      <c r="Q31" s="106"/>
    </row>
    <row r="32" spans="1:57" ht="31.5" x14ac:dyDescent="0.3">
      <c r="A32" s="171"/>
      <c r="B32" s="173"/>
      <c r="C32" s="173"/>
      <c r="D32" s="156"/>
      <c r="E32" s="173"/>
      <c r="F32" s="173"/>
      <c r="G32" s="35" t="s">
        <v>13</v>
      </c>
      <c r="H32" s="57">
        <v>149.12</v>
      </c>
      <c r="I32" s="57">
        <v>0</v>
      </c>
      <c r="J32" s="45">
        <v>0</v>
      </c>
      <c r="K32" s="45">
        <v>0</v>
      </c>
      <c r="L32" s="45">
        <v>0</v>
      </c>
      <c r="M32" s="45">
        <v>74.56</v>
      </c>
      <c r="N32" s="45">
        <v>74.56</v>
      </c>
      <c r="O32" s="152"/>
      <c r="P32" s="145"/>
      <c r="Q32" s="106"/>
    </row>
    <row r="33" spans="1:17" x14ac:dyDescent="0.3">
      <c r="A33" s="171"/>
      <c r="B33" s="173"/>
      <c r="C33" s="173"/>
      <c r="D33" s="156"/>
      <c r="E33" s="173"/>
      <c r="F33" s="173"/>
      <c r="G33" s="35" t="s">
        <v>14</v>
      </c>
      <c r="H33" s="57">
        <v>7.88</v>
      </c>
      <c r="I33" s="57">
        <v>0</v>
      </c>
      <c r="J33" s="45">
        <v>0</v>
      </c>
      <c r="K33" s="47">
        <v>0</v>
      </c>
      <c r="L33" s="45">
        <v>0</v>
      </c>
      <c r="M33" s="45">
        <v>3.94</v>
      </c>
      <c r="N33" s="45">
        <v>3.94</v>
      </c>
      <c r="O33" s="152"/>
      <c r="P33" s="145"/>
      <c r="Q33" s="106"/>
    </row>
    <row r="34" spans="1:17" ht="33.75" customHeight="1" x14ac:dyDescent="0.3">
      <c r="A34" s="171"/>
      <c r="B34" s="173"/>
      <c r="C34" s="173"/>
      <c r="D34" s="156"/>
      <c r="E34" s="173"/>
      <c r="F34" s="173"/>
      <c r="G34" s="35" t="s">
        <v>34</v>
      </c>
      <c r="H34" s="57">
        <v>0</v>
      </c>
      <c r="I34" s="57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152"/>
      <c r="P34" s="145"/>
      <c r="Q34" s="106"/>
    </row>
    <row r="35" spans="1:17" s="24" customFormat="1" ht="33.75" customHeight="1" x14ac:dyDescent="0.3">
      <c r="A35" s="165" t="s">
        <v>146</v>
      </c>
      <c r="B35" s="150" t="s">
        <v>180</v>
      </c>
      <c r="C35" s="239" t="s">
        <v>56</v>
      </c>
      <c r="D35" s="160" t="s">
        <v>39</v>
      </c>
      <c r="E35" s="239" t="s">
        <v>64</v>
      </c>
      <c r="F35" s="239" t="s">
        <v>60</v>
      </c>
      <c r="G35" s="27" t="s">
        <v>11</v>
      </c>
      <c r="H35" s="48">
        <f>SUM(H36:H39)</f>
        <v>1.82</v>
      </c>
      <c r="I35" s="48">
        <v>0</v>
      </c>
      <c r="J35" s="48">
        <v>0</v>
      </c>
      <c r="K35" s="48">
        <v>0</v>
      </c>
      <c r="L35" s="48">
        <v>0</v>
      </c>
      <c r="M35" s="48">
        <v>0.91</v>
      </c>
      <c r="N35" s="48">
        <v>0.91</v>
      </c>
      <c r="O35" s="49"/>
      <c r="P35" s="145" t="s">
        <v>57</v>
      </c>
      <c r="Q35" s="106"/>
    </row>
    <row r="36" spans="1:17" ht="33.75" customHeight="1" x14ac:dyDescent="0.3">
      <c r="A36" s="166"/>
      <c r="B36" s="150"/>
      <c r="C36" s="240"/>
      <c r="D36" s="161"/>
      <c r="E36" s="240"/>
      <c r="F36" s="240"/>
      <c r="G36" s="25" t="s">
        <v>12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142">
        <v>5800</v>
      </c>
      <c r="P36" s="145"/>
      <c r="Q36" s="106"/>
    </row>
    <row r="37" spans="1:17" ht="33.75" customHeight="1" x14ac:dyDescent="0.25">
      <c r="A37" s="166"/>
      <c r="B37" s="150"/>
      <c r="C37" s="240"/>
      <c r="D37" s="161"/>
      <c r="E37" s="240"/>
      <c r="F37" s="240"/>
      <c r="G37" s="25" t="s">
        <v>13</v>
      </c>
      <c r="H37" s="45">
        <v>1.72</v>
      </c>
      <c r="I37" s="45">
        <v>0</v>
      </c>
      <c r="J37" s="45">
        <v>0</v>
      </c>
      <c r="K37" s="45">
        <v>0</v>
      </c>
      <c r="L37" s="45">
        <v>0</v>
      </c>
      <c r="M37" s="45">
        <v>0.86</v>
      </c>
      <c r="N37" s="45">
        <v>0.86</v>
      </c>
      <c r="O37" s="143"/>
      <c r="P37" s="145"/>
    </row>
    <row r="38" spans="1:17" ht="33.75" customHeight="1" x14ac:dyDescent="0.25">
      <c r="A38" s="166"/>
      <c r="B38" s="150"/>
      <c r="C38" s="240"/>
      <c r="D38" s="161"/>
      <c r="E38" s="240"/>
      <c r="F38" s="240"/>
      <c r="G38" s="25" t="s">
        <v>14</v>
      </c>
      <c r="H38" s="45">
        <v>0.1</v>
      </c>
      <c r="I38" s="45">
        <v>0</v>
      </c>
      <c r="J38" s="45">
        <v>0</v>
      </c>
      <c r="K38" s="45">
        <v>0</v>
      </c>
      <c r="L38" s="45">
        <v>0</v>
      </c>
      <c r="M38" s="45">
        <v>0.05</v>
      </c>
      <c r="N38" s="45">
        <v>0.05</v>
      </c>
      <c r="O38" s="143"/>
      <c r="P38" s="145"/>
    </row>
    <row r="39" spans="1:17" ht="33.75" customHeight="1" x14ac:dyDescent="0.25">
      <c r="A39" s="167"/>
      <c r="B39" s="150"/>
      <c r="C39" s="241"/>
      <c r="D39" s="162"/>
      <c r="E39" s="241"/>
      <c r="F39" s="241"/>
      <c r="G39" s="25" t="s">
        <v>34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144"/>
      <c r="P39" s="145"/>
    </row>
    <row r="40" spans="1:17" ht="33.75" customHeight="1" x14ac:dyDescent="0.25">
      <c r="A40" s="165" t="s">
        <v>147</v>
      </c>
      <c r="B40" s="150" t="s">
        <v>180</v>
      </c>
      <c r="C40" s="239" t="s">
        <v>56</v>
      </c>
      <c r="D40" s="160" t="s">
        <v>39</v>
      </c>
      <c r="E40" s="239" t="s">
        <v>64</v>
      </c>
      <c r="F40" s="239" t="s">
        <v>60</v>
      </c>
      <c r="G40" s="27" t="s">
        <v>11</v>
      </c>
      <c r="H40" s="48">
        <f>SUM(H41:H44)</f>
        <v>3.2</v>
      </c>
      <c r="I40" s="48">
        <v>0</v>
      </c>
      <c r="J40" s="48">
        <v>0</v>
      </c>
      <c r="K40" s="48">
        <v>0</v>
      </c>
      <c r="L40" s="48">
        <v>0</v>
      </c>
      <c r="M40" s="48">
        <v>1.6</v>
      </c>
      <c r="N40" s="48">
        <v>1.6</v>
      </c>
      <c r="O40" s="49">
        <v>5800</v>
      </c>
      <c r="P40" s="145" t="s">
        <v>57</v>
      </c>
    </row>
    <row r="41" spans="1:17" ht="33.75" customHeight="1" x14ac:dyDescent="0.25">
      <c r="A41" s="166"/>
      <c r="B41" s="150"/>
      <c r="C41" s="240"/>
      <c r="D41" s="161"/>
      <c r="E41" s="240"/>
      <c r="F41" s="240"/>
      <c r="G41" s="25" t="s">
        <v>12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50"/>
      <c r="P41" s="145"/>
    </row>
    <row r="42" spans="1:17" ht="33.75" customHeight="1" x14ac:dyDescent="0.25">
      <c r="A42" s="166"/>
      <c r="B42" s="150"/>
      <c r="C42" s="240"/>
      <c r="D42" s="161"/>
      <c r="E42" s="240"/>
      <c r="F42" s="240"/>
      <c r="G42" s="25" t="s">
        <v>13</v>
      </c>
      <c r="H42" s="45">
        <v>3.04</v>
      </c>
      <c r="I42" s="45">
        <v>0</v>
      </c>
      <c r="J42" s="45">
        <v>0</v>
      </c>
      <c r="K42" s="45">
        <v>0</v>
      </c>
      <c r="L42" s="45">
        <v>0</v>
      </c>
      <c r="M42" s="45">
        <v>1.52</v>
      </c>
      <c r="N42" s="45">
        <v>1.52</v>
      </c>
      <c r="O42" s="50"/>
      <c r="P42" s="145"/>
    </row>
    <row r="43" spans="1:17" ht="33.75" customHeight="1" x14ac:dyDescent="0.25">
      <c r="A43" s="166"/>
      <c r="B43" s="150"/>
      <c r="C43" s="240"/>
      <c r="D43" s="161"/>
      <c r="E43" s="240"/>
      <c r="F43" s="240"/>
      <c r="G43" s="25" t="s">
        <v>14</v>
      </c>
      <c r="H43" s="45">
        <v>0.16</v>
      </c>
      <c r="I43" s="45">
        <v>0</v>
      </c>
      <c r="J43" s="45">
        <v>0</v>
      </c>
      <c r="K43" s="45">
        <v>0</v>
      </c>
      <c r="L43" s="45">
        <v>0</v>
      </c>
      <c r="M43" s="45">
        <v>0.08</v>
      </c>
      <c r="N43" s="45">
        <v>0.08</v>
      </c>
      <c r="O43" s="50"/>
      <c r="P43" s="145"/>
    </row>
    <row r="44" spans="1:17" ht="33.75" customHeight="1" x14ac:dyDescent="0.25">
      <c r="A44" s="166"/>
      <c r="B44" s="150"/>
      <c r="C44" s="241"/>
      <c r="D44" s="162"/>
      <c r="E44" s="241"/>
      <c r="F44" s="241"/>
      <c r="G44" s="25" t="s">
        <v>34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50"/>
      <c r="P44" s="145"/>
    </row>
    <row r="45" spans="1:17" ht="33.75" customHeight="1" x14ac:dyDescent="0.25">
      <c r="A45" s="166" t="s">
        <v>148</v>
      </c>
      <c r="B45" s="150" t="s">
        <v>180</v>
      </c>
      <c r="C45" s="239" t="s">
        <v>56</v>
      </c>
      <c r="D45" s="160" t="s">
        <v>39</v>
      </c>
      <c r="E45" s="239" t="s">
        <v>64</v>
      </c>
      <c r="F45" s="239" t="s">
        <v>60</v>
      </c>
      <c r="G45" s="27" t="s">
        <v>11</v>
      </c>
      <c r="H45" s="48">
        <f>SUM(H46:H49)</f>
        <v>2.94</v>
      </c>
      <c r="I45" s="48">
        <v>0</v>
      </c>
      <c r="J45" s="48">
        <v>0</v>
      </c>
      <c r="K45" s="48">
        <v>0</v>
      </c>
      <c r="L45" s="48">
        <v>0</v>
      </c>
      <c r="M45" s="48">
        <v>1.47</v>
      </c>
      <c r="N45" s="48">
        <v>1.47</v>
      </c>
      <c r="O45" s="142">
        <v>5800</v>
      </c>
      <c r="P45" s="145" t="s">
        <v>57</v>
      </c>
    </row>
    <row r="46" spans="1:17" ht="33.75" customHeight="1" x14ac:dyDescent="0.25">
      <c r="A46" s="166"/>
      <c r="B46" s="150"/>
      <c r="C46" s="240"/>
      <c r="D46" s="161"/>
      <c r="E46" s="240"/>
      <c r="F46" s="240"/>
      <c r="G46" s="25" t="s">
        <v>12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143"/>
      <c r="P46" s="145"/>
    </row>
    <row r="47" spans="1:17" ht="33.75" customHeight="1" x14ac:dyDescent="0.25">
      <c r="A47" s="166"/>
      <c r="B47" s="150"/>
      <c r="C47" s="240"/>
      <c r="D47" s="161"/>
      <c r="E47" s="240"/>
      <c r="F47" s="240"/>
      <c r="G47" s="25" t="s">
        <v>13</v>
      </c>
      <c r="H47" s="45">
        <v>2.8</v>
      </c>
      <c r="I47" s="45">
        <v>0</v>
      </c>
      <c r="J47" s="45">
        <v>0</v>
      </c>
      <c r="K47" s="45">
        <v>0</v>
      </c>
      <c r="L47" s="45">
        <v>0</v>
      </c>
      <c r="M47" s="45">
        <v>1.4</v>
      </c>
      <c r="N47" s="45">
        <v>1.4</v>
      </c>
      <c r="O47" s="143"/>
      <c r="P47" s="145"/>
    </row>
    <row r="48" spans="1:17" ht="33.75" customHeight="1" x14ac:dyDescent="0.25">
      <c r="A48" s="166"/>
      <c r="B48" s="150"/>
      <c r="C48" s="240"/>
      <c r="D48" s="161"/>
      <c r="E48" s="240"/>
      <c r="F48" s="240"/>
      <c r="G48" s="25" t="s">
        <v>14</v>
      </c>
      <c r="H48" s="45">
        <v>0.14000000000000001</v>
      </c>
      <c r="I48" s="45">
        <v>0</v>
      </c>
      <c r="J48" s="45">
        <v>0</v>
      </c>
      <c r="K48" s="45">
        <v>0</v>
      </c>
      <c r="L48" s="45">
        <v>0</v>
      </c>
      <c r="M48" s="45">
        <v>7.0000000000000007E-2</v>
      </c>
      <c r="N48" s="45">
        <v>7.0000000000000007E-2</v>
      </c>
      <c r="O48" s="143"/>
      <c r="P48" s="145"/>
    </row>
    <row r="49" spans="1:57" ht="33.75" customHeight="1" x14ac:dyDescent="0.25">
      <c r="A49" s="167"/>
      <c r="B49" s="150"/>
      <c r="C49" s="241"/>
      <c r="D49" s="162"/>
      <c r="E49" s="241"/>
      <c r="F49" s="241"/>
      <c r="G49" s="25" t="s">
        <v>34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144"/>
      <c r="P49" s="145"/>
    </row>
    <row r="50" spans="1:57" s="24" customFormat="1" ht="33.75" customHeight="1" x14ac:dyDescent="0.25">
      <c r="A50" s="165" t="s">
        <v>149</v>
      </c>
      <c r="B50" s="150" t="s">
        <v>180</v>
      </c>
      <c r="C50" s="185" t="s">
        <v>56</v>
      </c>
      <c r="D50" s="224" t="s">
        <v>39</v>
      </c>
      <c r="E50" s="185" t="s">
        <v>64</v>
      </c>
      <c r="F50" s="185" t="s">
        <v>60</v>
      </c>
      <c r="G50" s="27" t="s">
        <v>11</v>
      </c>
      <c r="H50" s="48">
        <f>SUM(H51:H54)</f>
        <v>3.8400000000000003</v>
      </c>
      <c r="I50" s="48">
        <v>0</v>
      </c>
      <c r="J50" s="48">
        <v>0</v>
      </c>
      <c r="K50" s="48">
        <v>0</v>
      </c>
      <c r="L50" s="48">
        <v>0</v>
      </c>
      <c r="M50" s="48">
        <v>1.9200000000000002</v>
      </c>
      <c r="N50" s="48">
        <v>1.9200000000000002</v>
      </c>
      <c r="O50" s="142">
        <v>5800</v>
      </c>
      <c r="P50" s="145" t="s">
        <v>57</v>
      </c>
    </row>
    <row r="51" spans="1:57" ht="33.75" customHeight="1" x14ac:dyDescent="0.25">
      <c r="A51" s="166"/>
      <c r="B51" s="150"/>
      <c r="C51" s="186"/>
      <c r="D51" s="225"/>
      <c r="E51" s="186"/>
      <c r="F51" s="186"/>
      <c r="G51" s="25" t="s">
        <v>12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143"/>
      <c r="P51" s="145"/>
    </row>
    <row r="52" spans="1:57" ht="33.75" customHeight="1" x14ac:dyDescent="0.25">
      <c r="A52" s="166"/>
      <c r="B52" s="150"/>
      <c r="C52" s="186"/>
      <c r="D52" s="225"/>
      <c r="E52" s="186"/>
      <c r="F52" s="186"/>
      <c r="G52" s="25" t="s">
        <v>13</v>
      </c>
      <c r="H52" s="45">
        <v>3.64</v>
      </c>
      <c r="I52" s="45">
        <v>0</v>
      </c>
      <c r="J52" s="45">
        <v>0</v>
      </c>
      <c r="K52" s="45">
        <v>0</v>
      </c>
      <c r="L52" s="45">
        <v>0</v>
      </c>
      <c r="M52" s="45">
        <v>1.82</v>
      </c>
      <c r="N52" s="45">
        <v>1.82</v>
      </c>
      <c r="O52" s="143"/>
      <c r="P52" s="145"/>
    </row>
    <row r="53" spans="1:57" ht="33.75" customHeight="1" x14ac:dyDescent="0.25">
      <c r="A53" s="166"/>
      <c r="B53" s="150"/>
      <c r="C53" s="186"/>
      <c r="D53" s="225"/>
      <c r="E53" s="186"/>
      <c r="F53" s="186"/>
      <c r="G53" s="25" t="s">
        <v>14</v>
      </c>
      <c r="H53" s="45">
        <v>0.2</v>
      </c>
      <c r="I53" s="45">
        <v>0</v>
      </c>
      <c r="J53" s="45">
        <v>0</v>
      </c>
      <c r="K53" s="45">
        <v>0</v>
      </c>
      <c r="L53" s="45">
        <v>0</v>
      </c>
      <c r="M53" s="45">
        <v>0.1</v>
      </c>
      <c r="N53" s="45">
        <v>0.1</v>
      </c>
      <c r="O53" s="143"/>
      <c r="P53" s="145"/>
    </row>
    <row r="54" spans="1:57" ht="33.75" customHeight="1" x14ac:dyDescent="0.25">
      <c r="A54" s="167"/>
      <c r="B54" s="150"/>
      <c r="C54" s="187"/>
      <c r="D54" s="226"/>
      <c r="E54" s="187"/>
      <c r="F54" s="187"/>
      <c r="G54" s="25" t="s">
        <v>34</v>
      </c>
      <c r="H54" s="45">
        <f t="shared" ref="H54:N54" si="2">I54+J54+K54+L54+M54+N54</f>
        <v>0</v>
      </c>
      <c r="I54" s="45">
        <f t="shared" si="2"/>
        <v>0</v>
      </c>
      <c r="J54" s="45">
        <f t="shared" si="2"/>
        <v>0</v>
      </c>
      <c r="K54" s="45">
        <f t="shared" si="2"/>
        <v>0</v>
      </c>
      <c r="L54" s="45">
        <f t="shared" si="2"/>
        <v>0</v>
      </c>
      <c r="M54" s="45">
        <f t="shared" si="2"/>
        <v>0</v>
      </c>
      <c r="N54" s="45">
        <f t="shared" si="2"/>
        <v>0</v>
      </c>
      <c r="O54" s="144"/>
      <c r="P54" s="145"/>
    </row>
    <row r="55" spans="1:57" s="5" customFormat="1" ht="47.25" x14ac:dyDescent="0.25">
      <c r="A55" s="230" t="s">
        <v>48</v>
      </c>
      <c r="B55" s="230"/>
      <c r="C55" s="230"/>
      <c r="D55" s="230"/>
      <c r="E55" s="230"/>
      <c r="F55" s="230"/>
      <c r="G55" s="28" t="s">
        <v>11</v>
      </c>
      <c r="H55" s="51">
        <f>H30+H25+H20+H15+H10+H5+H35+H40+H45+H50</f>
        <v>2041.7309999999998</v>
      </c>
      <c r="I55" s="51">
        <f t="shared" ref="I55:N55" si="3">I30+I25+I20+I15+I10+I5+I35+I40+I45+I50</f>
        <v>316.64199999999994</v>
      </c>
      <c r="J55" s="51">
        <f t="shared" si="3"/>
        <v>144.06799999999998</v>
      </c>
      <c r="K55" s="51">
        <f t="shared" si="3"/>
        <v>3.1109999999999998</v>
      </c>
      <c r="L55" s="51">
        <f t="shared" si="3"/>
        <v>3.11</v>
      </c>
      <c r="M55" s="51">
        <f t="shared" si="3"/>
        <v>554.19999999999993</v>
      </c>
      <c r="N55" s="51">
        <f t="shared" si="3"/>
        <v>1020.5999999999999</v>
      </c>
      <c r="O55" s="142">
        <v>10</v>
      </c>
      <c r="P55" s="14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</row>
    <row r="56" spans="1:57" s="5" customFormat="1" x14ac:dyDescent="0.25">
      <c r="A56" s="230"/>
      <c r="B56" s="230"/>
      <c r="C56" s="230"/>
      <c r="D56" s="230"/>
      <c r="E56" s="230"/>
      <c r="F56" s="230"/>
      <c r="G56" s="28" t="s">
        <v>12</v>
      </c>
      <c r="H56" s="51">
        <f>H31+H26+H21+H16+H11+H6+H36+H41+H46+H51</f>
        <v>18.11</v>
      </c>
      <c r="I56" s="51">
        <f t="shared" ref="I56:N56" si="4">I31+I26+I21+I16+I11+I6+I36+I41+I46+I51</f>
        <v>9.1</v>
      </c>
      <c r="J56" s="51">
        <f t="shared" si="4"/>
        <v>3.01</v>
      </c>
      <c r="K56" s="51">
        <f t="shared" si="4"/>
        <v>3</v>
      </c>
      <c r="L56" s="51">
        <f t="shared" si="4"/>
        <v>3</v>
      </c>
      <c r="M56" s="51">
        <f t="shared" si="4"/>
        <v>0</v>
      </c>
      <c r="N56" s="51">
        <f t="shared" si="4"/>
        <v>0</v>
      </c>
      <c r="O56" s="143"/>
      <c r="P56" s="147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</row>
    <row r="57" spans="1:57" s="5" customFormat="1" ht="31.5" x14ac:dyDescent="0.25">
      <c r="A57" s="230"/>
      <c r="B57" s="230"/>
      <c r="C57" s="230"/>
      <c r="D57" s="230"/>
      <c r="E57" s="230"/>
      <c r="F57" s="230"/>
      <c r="G57" s="28" t="s">
        <v>13</v>
      </c>
      <c r="H57" s="51">
        <f t="shared" ref="H57:H59" si="5">H32+H27+H22+H17+H12+H7+H37+H42+H47+H52</f>
        <v>1899.3330000000001</v>
      </c>
      <c r="I57" s="51">
        <f t="shared" ref="I57:N57" si="6">I32+I27+I22+I17+I12+I7+I37+I42+I47+I52</f>
        <v>281.846</v>
      </c>
      <c r="J57" s="51">
        <f t="shared" si="6"/>
        <v>126.986</v>
      </c>
      <c r="K57" s="51">
        <f t="shared" si="6"/>
        <v>2.1000000000000001E-2</v>
      </c>
      <c r="L57" s="51">
        <f t="shared" si="6"/>
        <v>0.02</v>
      </c>
      <c r="M57" s="51">
        <f t="shared" si="6"/>
        <v>523.7600000000001</v>
      </c>
      <c r="N57" s="51">
        <f t="shared" si="6"/>
        <v>966.69999999999993</v>
      </c>
      <c r="O57" s="143"/>
      <c r="P57" s="147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</row>
    <row r="58" spans="1:57" s="5" customFormat="1" x14ac:dyDescent="0.25">
      <c r="A58" s="230"/>
      <c r="B58" s="230"/>
      <c r="C58" s="230"/>
      <c r="D58" s="230"/>
      <c r="E58" s="230"/>
      <c r="F58" s="230"/>
      <c r="G58" s="28" t="s">
        <v>14</v>
      </c>
      <c r="H58" s="51">
        <f>H33+H28+H23+H18+H13+H8+H38+H43+H48+H53</f>
        <v>124.28799999999998</v>
      </c>
      <c r="I58" s="51">
        <f t="shared" ref="I58:N58" si="7">I33+I28+I23+I18+I13+I8+I38+I43+I48+I53</f>
        <v>25.696000000000002</v>
      </c>
      <c r="J58" s="51">
        <f t="shared" si="7"/>
        <v>14.071999999999999</v>
      </c>
      <c r="K58" s="51">
        <f t="shared" si="7"/>
        <v>0.09</v>
      </c>
      <c r="L58" s="51">
        <f t="shared" si="7"/>
        <v>0.09</v>
      </c>
      <c r="M58" s="51">
        <f t="shared" si="7"/>
        <v>30.44</v>
      </c>
      <c r="N58" s="51">
        <f t="shared" si="7"/>
        <v>53.899999999999991</v>
      </c>
      <c r="O58" s="143"/>
      <c r="P58" s="147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</row>
    <row r="59" spans="1:57" s="5" customFormat="1" x14ac:dyDescent="0.25">
      <c r="A59" s="230"/>
      <c r="B59" s="230"/>
      <c r="C59" s="230"/>
      <c r="D59" s="230"/>
      <c r="E59" s="230"/>
      <c r="F59" s="230"/>
      <c r="G59" s="28" t="s">
        <v>34</v>
      </c>
      <c r="H59" s="51">
        <f t="shared" si="5"/>
        <v>0</v>
      </c>
      <c r="I59" s="51">
        <f t="shared" ref="I59:N59" si="8">I34+I29+I24+I19+I14+I9+I39+I44+I49+I54</f>
        <v>0</v>
      </c>
      <c r="J59" s="51">
        <f t="shared" si="8"/>
        <v>0</v>
      </c>
      <c r="K59" s="51">
        <f t="shared" si="8"/>
        <v>0</v>
      </c>
      <c r="L59" s="51">
        <f t="shared" si="8"/>
        <v>0</v>
      </c>
      <c r="M59" s="51">
        <f t="shared" si="8"/>
        <v>0</v>
      </c>
      <c r="N59" s="51">
        <f t="shared" si="8"/>
        <v>0</v>
      </c>
      <c r="O59" s="144"/>
      <c r="P59" s="148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</row>
    <row r="60" spans="1:57" s="78" customFormat="1" ht="70.5" customHeight="1" x14ac:dyDescent="0.35">
      <c r="A60" s="75" t="s">
        <v>25</v>
      </c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7"/>
      <c r="P60" s="76"/>
    </row>
    <row r="61" spans="1:57" s="4" customFormat="1" ht="40.9" customHeight="1" x14ac:dyDescent="0.25">
      <c r="A61" s="218" t="s">
        <v>67</v>
      </c>
      <c r="B61" s="221" t="s">
        <v>26</v>
      </c>
      <c r="C61" s="221" t="s">
        <v>27</v>
      </c>
      <c r="D61" s="224">
        <v>2029</v>
      </c>
      <c r="E61" s="221" t="s">
        <v>28</v>
      </c>
      <c r="F61" s="221" t="s">
        <v>29</v>
      </c>
      <c r="G61" s="29" t="s">
        <v>11</v>
      </c>
      <c r="H61" s="46">
        <f>SUM(H62:H65)</f>
        <v>12.2</v>
      </c>
      <c r="I61" s="46">
        <v>0</v>
      </c>
      <c r="J61" s="141">
        <v>0</v>
      </c>
      <c r="K61" s="46">
        <v>0</v>
      </c>
      <c r="L61" s="46">
        <v>0</v>
      </c>
      <c r="M61" s="46">
        <v>12.2</v>
      </c>
      <c r="N61" s="46">
        <v>0</v>
      </c>
      <c r="O61" s="227">
        <v>488</v>
      </c>
      <c r="P61" s="146" t="s">
        <v>186</v>
      </c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</row>
    <row r="62" spans="1:57" x14ac:dyDescent="0.25">
      <c r="A62" s="219"/>
      <c r="B62" s="222"/>
      <c r="C62" s="222"/>
      <c r="D62" s="225"/>
      <c r="E62" s="222"/>
      <c r="F62" s="222"/>
      <c r="G62" s="30" t="s">
        <v>12</v>
      </c>
      <c r="H62" s="52">
        <v>12.077999999999999</v>
      </c>
      <c r="I62" s="52">
        <v>0</v>
      </c>
      <c r="J62" s="140">
        <v>0</v>
      </c>
      <c r="K62" s="52">
        <v>0</v>
      </c>
      <c r="L62" s="52">
        <v>0</v>
      </c>
      <c r="M62" s="52">
        <v>12.077999999999999</v>
      </c>
      <c r="N62" s="52">
        <v>0</v>
      </c>
      <c r="O62" s="228"/>
      <c r="P62" s="147"/>
    </row>
    <row r="63" spans="1:57" ht="31.5" x14ac:dyDescent="0.25">
      <c r="A63" s="219"/>
      <c r="B63" s="222"/>
      <c r="C63" s="222"/>
      <c r="D63" s="225"/>
      <c r="E63" s="222"/>
      <c r="F63" s="222"/>
      <c r="G63" s="30" t="s">
        <v>13</v>
      </c>
      <c r="H63" s="52">
        <v>0.122</v>
      </c>
      <c r="I63" s="52">
        <v>0</v>
      </c>
      <c r="J63" s="140">
        <v>0</v>
      </c>
      <c r="K63" s="52">
        <v>0</v>
      </c>
      <c r="L63" s="52">
        <v>0</v>
      </c>
      <c r="M63" s="52">
        <v>0.122</v>
      </c>
      <c r="N63" s="52">
        <v>0</v>
      </c>
      <c r="O63" s="228"/>
      <c r="P63" s="147"/>
    </row>
    <row r="64" spans="1:57" x14ac:dyDescent="0.25">
      <c r="A64" s="219"/>
      <c r="B64" s="222"/>
      <c r="C64" s="222"/>
      <c r="D64" s="225"/>
      <c r="E64" s="222"/>
      <c r="F64" s="222"/>
      <c r="G64" s="30" t="s">
        <v>14</v>
      </c>
      <c r="H64" s="52">
        <v>0</v>
      </c>
      <c r="I64" s="52">
        <v>0</v>
      </c>
      <c r="J64" s="140">
        <v>0</v>
      </c>
      <c r="K64" s="52">
        <v>0</v>
      </c>
      <c r="L64" s="52">
        <v>0</v>
      </c>
      <c r="M64" s="52">
        <v>0</v>
      </c>
      <c r="N64" s="52">
        <v>0</v>
      </c>
      <c r="O64" s="228"/>
      <c r="P64" s="147"/>
    </row>
    <row r="65" spans="1:57" ht="22.5" customHeight="1" x14ac:dyDescent="0.25">
      <c r="A65" s="220"/>
      <c r="B65" s="223"/>
      <c r="C65" s="223"/>
      <c r="D65" s="226"/>
      <c r="E65" s="223"/>
      <c r="F65" s="223"/>
      <c r="G65" s="30" t="s">
        <v>15</v>
      </c>
      <c r="H65" s="52">
        <v>0</v>
      </c>
      <c r="I65" s="52">
        <v>0</v>
      </c>
      <c r="J65" s="140">
        <v>0</v>
      </c>
      <c r="K65" s="52">
        <v>0</v>
      </c>
      <c r="L65" s="52">
        <v>0</v>
      </c>
      <c r="M65" s="52">
        <v>0</v>
      </c>
      <c r="N65" s="52">
        <v>0</v>
      </c>
      <c r="O65" s="229"/>
      <c r="P65" s="148"/>
    </row>
    <row r="66" spans="1:57" s="4" customFormat="1" ht="40.9" customHeight="1" x14ac:dyDescent="0.25">
      <c r="A66" s="196" t="s">
        <v>68</v>
      </c>
      <c r="B66" s="215" t="s">
        <v>26</v>
      </c>
      <c r="C66" s="215" t="s">
        <v>27</v>
      </c>
      <c r="D66" s="202">
        <v>2029</v>
      </c>
      <c r="E66" s="215" t="s">
        <v>28</v>
      </c>
      <c r="F66" s="215" t="s">
        <v>29</v>
      </c>
      <c r="G66" s="29" t="s">
        <v>11</v>
      </c>
      <c r="H66" s="46">
        <f>SUM(H67:H70)</f>
        <v>18.600000000000001</v>
      </c>
      <c r="I66" s="46">
        <v>0</v>
      </c>
      <c r="J66" s="46">
        <v>0</v>
      </c>
      <c r="K66" s="46">
        <v>0</v>
      </c>
      <c r="L66" s="46">
        <v>0</v>
      </c>
      <c r="M66" s="46">
        <v>18.600000000000001</v>
      </c>
      <c r="N66" s="46">
        <v>0</v>
      </c>
      <c r="O66" s="194">
        <v>990</v>
      </c>
      <c r="P66" s="146" t="s">
        <v>186</v>
      </c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</row>
    <row r="67" spans="1:57" x14ac:dyDescent="0.25">
      <c r="A67" s="196"/>
      <c r="B67" s="215"/>
      <c r="C67" s="215"/>
      <c r="D67" s="202"/>
      <c r="E67" s="215"/>
      <c r="F67" s="215"/>
      <c r="G67" s="30" t="s">
        <v>12</v>
      </c>
      <c r="H67" s="52">
        <v>18.414000000000001</v>
      </c>
      <c r="I67" s="52">
        <v>0</v>
      </c>
      <c r="J67" s="52">
        <v>0</v>
      </c>
      <c r="K67" s="52">
        <v>0</v>
      </c>
      <c r="L67" s="52">
        <v>0</v>
      </c>
      <c r="M67" s="52">
        <v>18.414000000000001</v>
      </c>
      <c r="N67" s="52">
        <v>0</v>
      </c>
      <c r="O67" s="194"/>
      <c r="P67" s="147"/>
    </row>
    <row r="68" spans="1:57" ht="31.5" x14ac:dyDescent="0.25">
      <c r="A68" s="196"/>
      <c r="B68" s="215"/>
      <c r="C68" s="215"/>
      <c r="D68" s="202"/>
      <c r="E68" s="215"/>
      <c r="F68" s="215"/>
      <c r="G68" s="30" t="s">
        <v>13</v>
      </c>
      <c r="H68" s="52">
        <v>0.18600000000000003</v>
      </c>
      <c r="I68" s="52">
        <v>0</v>
      </c>
      <c r="J68" s="52">
        <v>0</v>
      </c>
      <c r="K68" s="52">
        <v>0</v>
      </c>
      <c r="L68" s="52">
        <v>0</v>
      </c>
      <c r="M68" s="52">
        <v>0.18600000000000003</v>
      </c>
      <c r="N68" s="52">
        <v>0</v>
      </c>
      <c r="O68" s="194"/>
      <c r="P68" s="147"/>
    </row>
    <row r="69" spans="1:57" x14ac:dyDescent="0.25">
      <c r="A69" s="196"/>
      <c r="B69" s="215"/>
      <c r="C69" s="215"/>
      <c r="D69" s="202"/>
      <c r="E69" s="215"/>
      <c r="F69" s="215"/>
      <c r="G69" s="30" t="s">
        <v>14</v>
      </c>
      <c r="H69" s="52">
        <v>0</v>
      </c>
      <c r="I69" s="52">
        <v>0</v>
      </c>
      <c r="J69" s="52">
        <v>0</v>
      </c>
      <c r="K69" s="52">
        <v>0</v>
      </c>
      <c r="L69" s="52">
        <v>0</v>
      </c>
      <c r="M69" s="52">
        <v>0</v>
      </c>
      <c r="N69" s="52">
        <v>0</v>
      </c>
      <c r="O69" s="194"/>
      <c r="P69" s="147"/>
    </row>
    <row r="70" spans="1:57" ht="31.5" x14ac:dyDescent="0.25">
      <c r="A70" s="196"/>
      <c r="B70" s="215"/>
      <c r="C70" s="215"/>
      <c r="D70" s="202"/>
      <c r="E70" s="215"/>
      <c r="F70" s="215"/>
      <c r="G70" s="30" t="s">
        <v>15</v>
      </c>
      <c r="H70" s="52"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194"/>
      <c r="P70" s="148"/>
    </row>
    <row r="71" spans="1:57" s="4" customFormat="1" ht="40.9" customHeight="1" x14ac:dyDescent="0.25">
      <c r="A71" s="196" t="s">
        <v>69</v>
      </c>
      <c r="B71" s="215" t="s">
        <v>26</v>
      </c>
      <c r="C71" s="215" t="s">
        <v>27</v>
      </c>
      <c r="D71" s="202">
        <v>2029</v>
      </c>
      <c r="E71" s="215" t="s">
        <v>28</v>
      </c>
      <c r="F71" s="215" t="s">
        <v>29</v>
      </c>
      <c r="G71" s="29" t="s">
        <v>11</v>
      </c>
      <c r="H71" s="46">
        <f>SUM(H72:H75)</f>
        <v>12.2</v>
      </c>
      <c r="I71" s="46">
        <v>0</v>
      </c>
      <c r="J71" s="46">
        <v>0</v>
      </c>
      <c r="K71" s="46">
        <v>0</v>
      </c>
      <c r="L71" s="46">
        <v>0</v>
      </c>
      <c r="M71" s="46">
        <v>12.2</v>
      </c>
      <c r="N71" s="46">
        <v>0</v>
      </c>
      <c r="O71" s="194">
        <v>437</v>
      </c>
      <c r="P71" s="146" t="s">
        <v>186</v>
      </c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</row>
    <row r="72" spans="1:57" x14ac:dyDescent="0.25">
      <c r="A72" s="196"/>
      <c r="B72" s="215"/>
      <c r="C72" s="215"/>
      <c r="D72" s="202"/>
      <c r="E72" s="215"/>
      <c r="F72" s="215"/>
      <c r="G72" s="30" t="s">
        <v>12</v>
      </c>
      <c r="H72" s="52">
        <v>12.077999999999999</v>
      </c>
      <c r="I72" s="52">
        <v>0</v>
      </c>
      <c r="J72" s="52">
        <v>0</v>
      </c>
      <c r="K72" s="52">
        <v>0</v>
      </c>
      <c r="L72" s="52">
        <v>0</v>
      </c>
      <c r="M72" s="52">
        <v>12.077999999999999</v>
      </c>
      <c r="N72" s="52">
        <v>0</v>
      </c>
      <c r="O72" s="194"/>
      <c r="P72" s="147"/>
    </row>
    <row r="73" spans="1:57" ht="31.5" x14ac:dyDescent="0.25">
      <c r="A73" s="196"/>
      <c r="B73" s="215"/>
      <c r="C73" s="215"/>
      <c r="D73" s="202"/>
      <c r="E73" s="215"/>
      <c r="F73" s="215"/>
      <c r="G73" s="30" t="s">
        <v>13</v>
      </c>
      <c r="H73" s="52">
        <v>0.122</v>
      </c>
      <c r="I73" s="52">
        <v>0</v>
      </c>
      <c r="J73" s="52">
        <v>0</v>
      </c>
      <c r="K73" s="52">
        <v>0</v>
      </c>
      <c r="L73" s="52">
        <v>0</v>
      </c>
      <c r="M73" s="52">
        <v>0.122</v>
      </c>
      <c r="N73" s="52">
        <v>0</v>
      </c>
      <c r="O73" s="194"/>
      <c r="P73" s="147"/>
    </row>
    <row r="74" spans="1:57" x14ac:dyDescent="0.25">
      <c r="A74" s="196"/>
      <c r="B74" s="215"/>
      <c r="C74" s="215"/>
      <c r="D74" s="202"/>
      <c r="E74" s="215"/>
      <c r="F74" s="215"/>
      <c r="G74" s="30" t="s">
        <v>14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194"/>
      <c r="P74" s="147"/>
    </row>
    <row r="75" spans="1:57" ht="31.5" x14ac:dyDescent="0.25">
      <c r="A75" s="196"/>
      <c r="B75" s="215"/>
      <c r="C75" s="215"/>
      <c r="D75" s="202"/>
      <c r="E75" s="215"/>
      <c r="F75" s="215"/>
      <c r="G75" s="30" t="s">
        <v>15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194"/>
      <c r="P75" s="148"/>
    </row>
    <row r="76" spans="1:57" s="4" customFormat="1" ht="40.9" customHeight="1" x14ac:dyDescent="0.25">
      <c r="A76" s="196" t="s">
        <v>70</v>
      </c>
      <c r="B76" s="215" t="s">
        <v>26</v>
      </c>
      <c r="C76" s="215" t="s">
        <v>27</v>
      </c>
      <c r="D76" s="202">
        <v>2029</v>
      </c>
      <c r="E76" s="215" t="s">
        <v>28</v>
      </c>
      <c r="F76" s="215" t="s">
        <v>29</v>
      </c>
      <c r="G76" s="29" t="s">
        <v>11</v>
      </c>
      <c r="H76" s="46">
        <f>SUM(H77:H80)</f>
        <v>12.2</v>
      </c>
      <c r="I76" s="46">
        <v>0</v>
      </c>
      <c r="J76" s="46">
        <v>0</v>
      </c>
      <c r="K76" s="46">
        <v>0</v>
      </c>
      <c r="L76" s="46">
        <v>0</v>
      </c>
      <c r="M76" s="46">
        <v>12.2</v>
      </c>
      <c r="N76" s="46">
        <v>0</v>
      </c>
      <c r="O76" s="194">
        <v>322</v>
      </c>
      <c r="P76" s="146" t="s">
        <v>186</v>
      </c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</row>
    <row r="77" spans="1:57" x14ac:dyDescent="0.25">
      <c r="A77" s="196"/>
      <c r="B77" s="215"/>
      <c r="C77" s="215"/>
      <c r="D77" s="202"/>
      <c r="E77" s="215"/>
      <c r="F77" s="215"/>
      <c r="G77" s="30" t="s">
        <v>12</v>
      </c>
      <c r="H77" s="52">
        <v>12.077999999999999</v>
      </c>
      <c r="I77" s="52">
        <v>0</v>
      </c>
      <c r="J77" s="52">
        <v>0</v>
      </c>
      <c r="K77" s="52">
        <v>0</v>
      </c>
      <c r="L77" s="52">
        <v>0</v>
      </c>
      <c r="M77" s="52">
        <v>12.077999999999999</v>
      </c>
      <c r="N77" s="52">
        <v>0</v>
      </c>
      <c r="O77" s="194"/>
      <c r="P77" s="147"/>
    </row>
    <row r="78" spans="1:57" ht="31.5" x14ac:dyDescent="0.25">
      <c r="A78" s="196"/>
      <c r="B78" s="215"/>
      <c r="C78" s="215"/>
      <c r="D78" s="202"/>
      <c r="E78" s="215"/>
      <c r="F78" s="215"/>
      <c r="G78" s="30" t="s">
        <v>13</v>
      </c>
      <c r="H78" s="52">
        <v>0.122</v>
      </c>
      <c r="I78" s="52">
        <v>0</v>
      </c>
      <c r="J78" s="52">
        <v>0</v>
      </c>
      <c r="K78" s="52">
        <v>0</v>
      </c>
      <c r="L78" s="52">
        <v>0</v>
      </c>
      <c r="M78" s="52">
        <v>0.122</v>
      </c>
      <c r="N78" s="52">
        <v>0</v>
      </c>
      <c r="O78" s="194"/>
      <c r="P78" s="147"/>
    </row>
    <row r="79" spans="1:57" x14ac:dyDescent="0.25">
      <c r="A79" s="196"/>
      <c r="B79" s="215"/>
      <c r="C79" s="215"/>
      <c r="D79" s="202"/>
      <c r="E79" s="215"/>
      <c r="F79" s="215"/>
      <c r="G79" s="30" t="s">
        <v>14</v>
      </c>
      <c r="H79" s="52">
        <v>0</v>
      </c>
      <c r="I79" s="52">
        <v>0</v>
      </c>
      <c r="J79" s="52">
        <v>0</v>
      </c>
      <c r="K79" s="52">
        <v>0</v>
      </c>
      <c r="L79" s="52">
        <v>0</v>
      </c>
      <c r="M79" s="52">
        <v>0</v>
      </c>
      <c r="N79" s="52">
        <v>0</v>
      </c>
      <c r="O79" s="194"/>
      <c r="P79" s="147"/>
    </row>
    <row r="80" spans="1:57" ht="31.5" x14ac:dyDescent="0.25">
      <c r="A80" s="196"/>
      <c r="B80" s="215"/>
      <c r="C80" s="215"/>
      <c r="D80" s="202"/>
      <c r="E80" s="215"/>
      <c r="F80" s="215"/>
      <c r="G80" s="30" t="s">
        <v>15</v>
      </c>
      <c r="H80" s="52">
        <v>0</v>
      </c>
      <c r="I80" s="52">
        <v>0</v>
      </c>
      <c r="J80" s="52">
        <v>0</v>
      </c>
      <c r="K80" s="52">
        <v>0</v>
      </c>
      <c r="L80" s="52">
        <v>0</v>
      </c>
      <c r="M80" s="52">
        <v>0</v>
      </c>
      <c r="N80" s="52">
        <v>0</v>
      </c>
      <c r="O80" s="194"/>
      <c r="P80" s="148"/>
    </row>
    <row r="81" spans="1:57" s="4" customFormat="1" ht="40.9" customHeight="1" x14ac:dyDescent="0.25">
      <c r="A81" s="196" t="s">
        <v>71</v>
      </c>
      <c r="B81" s="200" t="s">
        <v>26</v>
      </c>
      <c r="C81" s="200" t="s">
        <v>27</v>
      </c>
      <c r="D81" s="169">
        <v>2029</v>
      </c>
      <c r="E81" s="200" t="s">
        <v>28</v>
      </c>
      <c r="F81" s="200" t="s">
        <v>29</v>
      </c>
      <c r="G81" s="110" t="s">
        <v>11</v>
      </c>
      <c r="H81" s="117">
        <f>SUM(H82:H85)</f>
        <v>13.9</v>
      </c>
      <c r="I81" s="111">
        <v>0</v>
      </c>
      <c r="J81" s="111">
        <v>0</v>
      </c>
      <c r="K81" s="111">
        <v>0</v>
      </c>
      <c r="L81" s="111">
        <v>0</v>
      </c>
      <c r="M81" s="111">
        <f>SUM(M82:M85)</f>
        <v>13.9</v>
      </c>
      <c r="N81" s="111">
        <v>0</v>
      </c>
      <c r="O81" s="194">
        <v>532</v>
      </c>
      <c r="P81" s="146" t="s">
        <v>186</v>
      </c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</row>
    <row r="82" spans="1:57" x14ac:dyDescent="0.25">
      <c r="A82" s="196"/>
      <c r="B82" s="200"/>
      <c r="C82" s="200"/>
      <c r="D82" s="169"/>
      <c r="E82" s="200"/>
      <c r="F82" s="200"/>
      <c r="G82" s="114" t="s">
        <v>12</v>
      </c>
      <c r="H82" s="115">
        <f t="shared" ref="H82:H85" si="9">SUM(I82:N82)</f>
        <v>13.761000000000001</v>
      </c>
      <c r="I82" s="116">
        <v>0</v>
      </c>
      <c r="J82" s="116">
        <v>0</v>
      </c>
      <c r="K82" s="116">
        <v>0</v>
      </c>
      <c r="L82" s="116">
        <v>0</v>
      </c>
      <c r="M82" s="116">
        <v>13.761000000000001</v>
      </c>
      <c r="N82" s="116">
        <v>0</v>
      </c>
      <c r="O82" s="194"/>
      <c r="P82" s="147"/>
    </row>
    <row r="83" spans="1:57" ht="31.5" x14ac:dyDescent="0.25">
      <c r="A83" s="196"/>
      <c r="B83" s="200"/>
      <c r="C83" s="200"/>
      <c r="D83" s="169"/>
      <c r="E83" s="200"/>
      <c r="F83" s="200"/>
      <c r="G83" s="114" t="s">
        <v>13</v>
      </c>
      <c r="H83" s="115">
        <f>SUM(I83:N83)</f>
        <v>0.13900000000000001</v>
      </c>
      <c r="I83" s="116">
        <v>0</v>
      </c>
      <c r="J83" s="116">
        <v>0</v>
      </c>
      <c r="K83" s="116">
        <v>0</v>
      </c>
      <c r="L83" s="116">
        <v>0</v>
      </c>
      <c r="M83" s="116">
        <v>0.13900000000000001</v>
      </c>
      <c r="N83" s="116">
        <v>0</v>
      </c>
      <c r="O83" s="194"/>
      <c r="P83" s="147"/>
    </row>
    <row r="84" spans="1:57" x14ac:dyDescent="0.25">
      <c r="A84" s="196"/>
      <c r="B84" s="200"/>
      <c r="C84" s="200"/>
      <c r="D84" s="169"/>
      <c r="E84" s="200"/>
      <c r="F84" s="200"/>
      <c r="G84" s="114" t="s">
        <v>14</v>
      </c>
      <c r="H84" s="115">
        <f t="shared" si="9"/>
        <v>0</v>
      </c>
      <c r="I84" s="116">
        <v>0</v>
      </c>
      <c r="J84" s="116">
        <v>0</v>
      </c>
      <c r="K84" s="116">
        <v>0</v>
      </c>
      <c r="L84" s="116">
        <v>0</v>
      </c>
      <c r="M84" s="116">
        <v>0</v>
      </c>
      <c r="N84" s="116">
        <v>0</v>
      </c>
      <c r="O84" s="194"/>
      <c r="P84" s="147"/>
    </row>
    <row r="85" spans="1:57" ht="31.5" x14ac:dyDescent="0.25">
      <c r="A85" s="196"/>
      <c r="B85" s="200"/>
      <c r="C85" s="200"/>
      <c r="D85" s="169"/>
      <c r="E85" s="200"/>
      <c r="F85" s="200"/>
      <c r="G85" s="114" t="s">
        <v>15</v>
      </c>
      <c r="H85" s="115">
        <f t="shared" si="9"/>
        <v>0</v>
      </c>
      <c r="I85" s="116">
        <v>0</v>
      </c>
      <c r="J85" s="116">
        <v>0</v>
      </c>
      <c r="K85" s="116">
        <v>0</v>
      </c>
      <c r="L85" s="116">
        <v>0</v>
      </c>
      <c r="M85" s="116">
        <v>0</v>
      </c>
      <c r="N85" s="116">
        <v>0</v>
      </c>
      <c r="O85" s="194"/>
      <c r="P85" s="148"/>
    </row>
    <row r="86" spans="1:57" s="4" customFormat="1" ht="40.9" customHeight="1" x14ac:dyDescent="0.25">
      <c r="A86" s="149" t="s">
        <v>139</v>
      </c>
      <c r="B86" s="215" t="s">
        <v>26</v>
      </c>
      <c r="C86" s="175" t="s">
        <v>27</v>
      </c>
      <c r="D86" s="202" t="s">
        <v>171</v>
      </c>
      <c r="E86" s="175" t="s">
        <v>72</v>
      </c>
      <c r="F86" s="215" t="s">
        <v>29</v>
      </c>
      <c r="G86" s="26" t="s">
        <v>11</v>
      </c>
      <c r="H86" s="46">
        <f>SUM(H87:H90)</f>
        <v>391.09999999999997</v>
      </c>
      <c r="I86" s="46">
        <v>0</v>
      </c>
      <c r="J86" s="46">
        <v>0</v>
      </c>
      <c r="K86" s="46">
        <v>0</v>
      </c>
      <c r="L86" s="46">
        <v>0</v>
      </c>
      <c r="M86" s="46">
        <v>195.6</v>
      </c>
      <c r="N86" s="46">
        <v>195.5</v>
      </c>
      <c r="O86" s="216">
        <v>12370</v>
      </c>
      <c r="P86" s="146" t="s">
        <v>186</v>
      </c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</row>
    <row r="87" spans="1:57" x14ac:dyDescent="0.25">
      <c r="A87" s="149"/>
      <c r="B87" s="215"/>
      <c r="C87" s="175"/>
      <c r="D87" s="202"/>
      <c r="E87" s="175"/>
      <c r="F87" s="215"/>
      <c r="G87" s="31" t="s">
        <v>44</v>
      </c>
      <c r="H87" s="52">
        <v>387.18899999999996</v>
      </c>
      <c r="I87" s="52">
        <v>0</v>
      </c>
      <c r="J87" s="52">
        <v>0</v>
      </c>
      <c r="K87" s="52">
        <v>0</v>
      </c>
      <c r="L87" s="52">
        <v>0</v>
      </c>
      <c r="M87" s="52">
        <v>193.64400000000001</v>
      </c>
      <c r="N87" s="52">
        <v>193.54499999999999</v>
      </c>
      <c r="O87" s="216"/>
      <c r="P87" s="147"/>
    </row>
    <row r="88" spans="1:57" ht="31.5" x14ac:dyDescent="0.25">
      <c r="A88" s="149"/>
      <c r="B88" s="215"/>
      <c r="C88" s="175"/>
      <c r="D88" s="202"/>
      <c r="E88" s="175"/>
      <c r="F88" s="215"/>
      <c r="G88" s="31" t="s">
        <v>13</v>
      </c>
      <c r="H88" s="52">
        <v>3.911</v>
      </c>
      <c r="I88" s="52">
        <v>0</v>
      </c>
      <c r="J88" s="52">
        <v>0</v>
      </c>
      <c r="K88" s="52">
        <v>0</v>
      </c>
      <c r="L88" s="52">
        <v>0</v>
      </c>
      <c r="M88" s="52">
        <v>1.956</v>
      </c>
      <c r="N88" s="52">
        <v>1.9550000000000001</v>
      </c>
      <c r="O88" s="216"/>
      <c r="P88" s="147"/>
    </row>
    <row r="89" spans="1:57" x14ac:dyDescent="0.25">
      <c r="A89" s="149"/>
      <c r="B89" s="215"/>
      <c r="C89" s="175"/>
      <c r="D89" s="202"/>
      <c r="E89" s="175"/>
      <c r="F89" s="215"/>
      <c r="G89" s="31" t="s">
        <v>14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0</v>
      </c>
      <c r="O89" s="216"/>
      <c r="P89" s="147"/>
    </row>
    <row r="90" spans="1:57" ht="31.5" x14ac:dyDescent="0.25">
      <c r="A90" s="149"/>
      <c r="B90" s="215"/>
      <c r="C90" s="175"/>
      <c r="D90" s="202"/>
      <c r="E90" s="175"/>
      <c r="F90" s="215"/>
      <c r="G90" s="31" t="s">
        <v>15</v>
      </c>
      <c r="H90" s="52">
        <v>0</v>
      </c>
      <c r="I90" s="52">
        <v>0</v>
      </c>
      <c r="J90" s="52">
        <v>0</v>
      </c>
      <c r="K90" s="52">
        <v>0</v>
      </c>
      <c r="L90" s="52">
        <v>0</v>
      </c>
      <c r="M90" s="52">
        <v>0</v>
      </c>
      <c r="N90" s="52">
        <v>0</v>
      </c>
      <c r="O90" s="216"/>
      <c r="P90" s="148"/>
    </row>
    <row r="91" spans="1:57" s="7" customFormat="1" ht="31.5" x14ac:dyDescent="0.2">
      <c r="A91" s="170" t="s">
        <v>17</v>
      </c>
      <c r="B91" s="170"/>
      <c r="C91" s="170"/>
      <c r="D91" s="170"/>
      <c r="E91" s="170"/>
      <c r="F91" s="170"/>
      <c r="G91" s="32" t="s">
        <v>11</v>
      </c>
      <c r="H91" s="54">
        <f>H86+H81+H76+H71+H66+H61</f>
        <v>460.19999999999993</v>
      </c>
      <c r="I91" s="54">
        <f t="shared" ref="I91:N91" si="10">I86+I81+I76+I71+I66+I61</f>
        <v>0</v>
      </c>
      <c r="J91" s="54">
        <f t="shared" si="10"/>
        <v>0</v>
      </c>
      <c r="K91" s="54">
        <f t="shared" si="10"/>
        <v>0</v>
      </c>
      <c r="L91" s="54">
        <f t="shared" si="10"/>
        <v>0</v>
      </c>
      <c r="M91" s="54">
        <f t="shared" si="10"/>
        <v>264.7</v>
      </c>
      <c r="N91" s="54">
        <f t="shared" si="10"/>
        <v>195.5</v>
      </c>
      <c r="O91" s="217"/>
      <c r="P91" s="153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</row>
    <row r="92" spans="1:57" s="7" customFormat="1" x14ac:dyDescent="0.2">
      <c r="A92" s="170"/>
      <c r="B92" s="170"/>
      <c r="C92" s="170"/>
      <c r="D92" s="170"/>
      <c r="E92" s="170"/>
      <c r="F92" s="170"/>
      <c r="G92" s="32" t="s">
        <v>44</v>
      </c>
      <c r="H92" s="54">
        <f>H87+H82+H77+H72+H67+H62</f>
        <v>455.5979999999999</v>
      </c>
      <c r="I92" s="54">
        <f t="shared" ref="I92:N92" si="11">I87+I82+I77+I72+I67+I62</f>
        <v>0</v>
      </c>
      <c r="J92" s="54">
        <f t="shared" si="11"/>
        <v>0</v>
      </c>
      <c r="K92" s="54">
        <f t="shared" si="11"/>
        <v>0</v>
      </c>
      <c r="L92" s="54">
        <f t="shared" si="11"/>
        <v>0</v>
      </c>
      <c r="M92" s="54">
        <f t="shared" si="11"/>
        <v>262.053</v>
      </c>
      <c r="N92" s="54">
        <f t="shared" si="11"/>
        <v>193.54499999999999</v>
      </c>
      <c r="O92" s="217"/>
      <c r="P92" s="153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</row>
    <row r="93" spans="1:57" s="7" customFormat="1" ht="31.5" x14ac:dyDescent="0.2">
      <c r="A93" s="170"/>
      <c r="B93" s="170"/>
      <c r="C93" s="170"/>
      <c r="D93" s="170"/>
      <c r="E93" s="170"/>
      <c r="F93" s="170"/>
      <c r="G93" s="32" t="s">
        <v>13</v>
      </c>
      <c r="H93" s="54">
        <f t="shared" ref="H93:N93" si="12">H88+H83+H78+H73+H68+H63</f>
        <v>4.6019999999999994</v>
      </c>
      <c r="I93" s="54">
        <f t="shared" si="12"/>
        <v>0</v>
      </c>
      <c r="J93" s="54">
        <f t="shared" si="12"/>
        <v>0</v>
      </c>
      <c r="K93" s="54">
        <f t="shared" si="12"/>
        <v>0</v>
      </c>
      <c r="L93" s="54">
        <f t="shared" si="12"/>
        <v>0</v>
      </c>
      <c r="M93" s="54">
        <f t="shared" si="12"/>
        <v>2.6469999999999994</v>
      </c>
      <c r="N93" s="54">
        <f t="shared" si="12"/>
        <v>1.9550000000000001</v>
      </c>
      <c r="O93" s="217"/>
      <c r="P93" s="15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</row>
    <row r="94" spans="1:57" s="7" customFormat="1" x14ac:dyDescent="0.2">
      <c r="A94" s="170"/>
      <c r="B94" s="170"/>
      <c r="C94" s="170"/>
      <c r="D94" s="170"/>
      <c r="E94" s="170"/>
      <c r="F94" s="170"/>
      <c r="G94" s="32" t="s">
        <v>14</v>
      </c>
      <c r="H94" s="54">
        <f t="shared" ref="H94:N94" si="13">H89+H84+H79+H74+H69+H64</f>
        <v>0</v>
      </c>
      <c r="I94" s="54">
        <f t="shared" si="13"/>
        <v>0</v>
      </c>
      <c r="J94" s="54">
        <f t="shared" si="13"/>
        <v>0</v>
      </c>
      <c r="K94" s="54">
        <f t="shared" si="13"/>
        <v>0</v>
      </c>
      <c r="L94" s="54">
        <f t="shared" si="13"/>
        <v>0</v>
      </c>
      <c r="M94" s="54">
        <f t="shared" si="13"/>
        <v>0</v>
      </c>
      <c r="N94" s="54">
        <f t="shared" si="13"/>
        <v>0</v>
      </c>
      <c r="O94" s="217"/>
      <c r="P94" s="153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</row>
    <row r="95" spans="1:57" s="7" customFormat="1" ht="31.5" x14ac:dyDescent="0.2">
      <c r="A95" s="170"/>
      <c r="B95" s="170"/>
      <c r="C95" s="170"/>
      <c r="D95" s="170"/>
      <c r="E95" s="170"/>
      <c r="F95" s="170"/>
      <c r="G95" s="32" t="s">
        <v>15</v>
      </c>
      <c r="H95" s="54">
        <f t="shared" ref="H95:N95" si="14">H90+H85+H80+H75+H70+H65</f>
        <v>0</v>
      </c>
      <c r="I95" s="54">
        <f t="shared" si="14"/>
        <v>0</v>
      </c>
      <c r="J95" s="54">
        <f t="shared" si="14"/>
        <v>0</v>
      </c>
      <c r="K95" s="54">
        <f t="shared" si="14"/>
        <v>0</v>
      </c>
      <c r="L95" s="54">
        <f t="shared" si="14"/>
        <v>0</v>
      </c>
      <c r="M95" s="54">
        <f t="shared" si="14"/>
        <v>0</v>
      </c>
      <c r="N95" s="54">
        <f t="shared" si="14"/>
        <v>0</v>
      </c>
      <c r="O95" s="217"/>
      <c r="P95" s="153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</row>
    <row r="96" spans="1:57" s="78" customFormat="1" ht="54" customHeight="1" x14ac:dyDescent="0.35">
      <c r="A96" s="75" t="s">
        <v>16</v>
      </c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7"/>
      <c r="P96" s="75"/>
    </row>
    <row r="97" spans="1:57" s="4" customFormat="1" ht="30.75" customHeight="1" x14ac:dyDescent="0.25">
      <c r="A97" s="149" t="s">
        <v>73</v>
      </c>
      <c r="B97" s="150" t="s">
        <v>31</v>
      </c>
      <c r="C97" s="150" t="s">
        <v>56</v>
      </c>
      <c r="D97" s="154">
        <v>2025</v>
      </c>
      <c r="E97" s="150" t="s">
        <v>74</v>
      </c>
      <c r="F97" s="150" t="s">
        <v>75</v>
      </c>
      <c r="G97" s="26" t="s">
        <v>11</v>
      </c>
      <c r="H97" s="46">
        <f>SUM(H98:H101)</f>
        <v>28.599999999999998</v>
      </c>
      <c r="I97" s="46">
        <v>28.6</v>
      </c>
      <c r="J97" s="46">
        <v>0</v>
      </c>
      <c r="K97" s="46">
        <v>0</v>
      </c>
      <c r="L97" s="46">
        <v>0</v>
      </c>
      <c r="M97" s="46">
        <v>0</v>
      </c>
      <c r="N97" s="46">
        <v>0</v>
      </c>
      <c r="O97" s="152">
        <v>904</v>
      </c>
      <c r="P97" s="145" t="s">
        <v>76</v>
      </c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</row>
    <row r="98" spans="1:57" x14ac:dyDescent="0.25">
      <c r="A98" s="149"/>
      <c r="B98" s="150"/>
      <c r="C98" s="150"/>
      <c r="D98" s="154"/>
      <c r="E98" s="150"/>
      <c r="F98" s="150"/>
      <c r="G98" s="25" t="s">
        <v>12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  <c r="N98" s="45">
        <v>0</v>
      </c>
      <c r="O98" s="152"/>
      <c r="P98" s="145"/>
    </row>
    <row r="99" spans="1:57" ht="31.5" x14ac:dyDescent="0.25">
      <c r="A99" s="149"/>
      <c r="B99" s="150"/>
      <c r="C99" s="150"/>
      <c r="D99" s="154"/>
      <c r="E99" s="150"/>
      <c r="F99" s="150"/>
      <c r="G99" s="25" t="s">
        <v>13</v>
      </c>
      <c r="H99" s="45">
        <v>27.2</v>
      </c>
      <c r="I99" s="45">
        <v>27.2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152"/>
      <c r="P99" s="145"/>
    </row>
    <row r="100" spans="1:57" x14ac:dyDescent="0.25">
      <c r="A100" s="149"/>
      <c r="B100" s="150"/>
      <c r="C100" s="150"/>
      <c r="D100" s="154"/>
      <c r="E100" s="150"/>
      <c r="F100" s="150"/>
      <c r="G100" s="25" t="s">
        <v>14</v>
      </c>
      <c r="H100" s="45">
        <v>1.4</v>
      </c>
      <c r="I100" s="45">
        <v>1.4</v>
      </c>
      <c r="J100" s="45">
        <v>0</v>
      </c>
      <c r="K100" s="45">
        <v>0</v>
      </c>
      <c r="L100" s="45">
        <v>0</v>
      </c>
      <c r="M100" s="45">
        <v>0</v>
      </c>
      <c r="N100" s="45">
        <v>0</v>
      </c>
      <c r="O100" s="152"/>
      <c r="P100" s="145"/>
    </row>
    <row r="101" spans="1:57" ht="31.5" x14ac:dyDescent="0.25">
      <c r="A101" s="149"/>
      <c r="B101" s="150"/>
      <c r="C101" s="150"/>
      <c r="D101" s="154"/>
      <c r="E101" s="150"/>
      <c r="F101" s="150"/>
      <c r="G101" s="25" t="s">
        <v>15</v>
      </c>
      <c r="H101" s="57">
        <v>0</v>
      </c>
      <c r="I101" s="57">
        <v>0</v>
      </c>
      <c r="J101" s="57">
        <v>0</v>
      </c>
      <c r="K101" s="57">
        <v>0</v>
      </c>
      <c r="L101" s="57">
        <v>0</v>
      </c>
      <c r="M101" s="57">
        <v>0</v>
      </c>
      <c r="N101" s="57">
        <v>0</v>
      </c>
      <c r="O101" s="152"/>
      <c r="P101" s="145"/>
    </row>
    <row r="102" spans="1:57" s="4" customFormat="1" ht="47.25" x14ac:dyDescent="0.25">
      <c r="A102" s="171" t="s">
        <v>77</v>
      </c>
      <c r="B102" s="172" t="s">
        <v>31</v>
      </c>
      <c r="C102" s="172" t="s">
        <v>56</v>
      </c>
      <c r="D102" s="214">
        <v>2029</v>
      </c>
      <c r="E102" s="172" t="s">
        <v>78</v>
      </c>
      <c r="F102" s="172" t="s">
        <v>79</v>
      </c>
      <c r="G102" s="118" t="s">
        <v>11</v>
      </c>
      <c r="H102" s="117">
        <f>SUM(I102:N102)</f>
        <v>19.5</v>
      </c>
      <c r="I102" s="117">
        <f>SUM(I103:I106)</f>
        <v>0</v>
      </c>
      <c r="J102" s="117">
        <f t="shared" ref="J102:M102" si="15">SUM(J103:J106)</f>
        <v>0</v>
      </c>
      <c r="K102" s="117">
        <f t="shared" si="15"/>
        <v>0</v>
      </c>
      <c r="L102" s="117">
        <f t="shared" si="15"/>
        <v>0</v>
      </c>
      <c r="M102" s="117">
        <f t="shared" si="15"/>
        <v>19.5</v>
      </c>
      <c r="N102" s="117">
        <v>0</v>
      </c>
      <c r="O102" s="152">
        <v>1125</v>
      </c>
      <c r="P102" s="145" t="s">
        <v>80</v>
      </c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</row>
    <row r="103" spans="1:57" x14ac:dyDescent="0.25">
      <c r="A103" s="171"/>
      <c r="B103" s="172"/>
      <c r="C103" s="172"/>
      <c r="D103" s="214"/>
      <c r="E103" s="172"/>
      <c r="F103" s="172"/>
      <c r="G103" s="107" t="s">
        <v>12</v>
      </c>
      <c r="H103" s="115">
        <f t="shared" ref="H103:H106" si="16">SUM(I103:N103)</f>
        <v>0</v>
      </c>
      <c r="I103" s="116">
        <v>0</v>
      </c>
      <c r="J103" s="116">
        <v>0</v>
      </c>
      <c r="K103" s="116">
        <v>0</v>
      </c>
      <c r="L103" s="116">
        <v>0</v>
      </c>
      <c r="M103" s="116">
        <v>0</v>
      </c>
      <c r="N103" s="116">
        <v>0</v>
      </c>
      <c r="O103" s="152"/>
      <c r="P103" s="145"/>
    </row>
    <row r="104" spans="1:57" ht="31.5" x14ac:dyDescent="0.25">
      <c r="A104" s="171"/>
      <c r="B104" s="172"/>
      <c r="C104" s="172"/>
      <c r="D104" s="214"/>
      <c r="E104" s="172"/>
      <c r="F104" s="172"/>
      <c r="G104" s="107" t="s">
        <v>13</v>
      </c>
      <c r="H104" s="115">
        <f t="shared" si="16"/>
        <v>19</v>
      </c>
      <c r="I104" s="116">
        <v>0</v>
      </c>
      <c r="J104" s="116">
        <v>0</v>
      </c>
      <c r="K104" s="116">
        <v>0</v>
      </c>
      <c r="L104" s="116">
        <v>0</v>
      </c>
      <c r="M104" s="116">
        <v>19</v>
      </c>
      <c r="N104" s="116">
        <v>0</v>
      </c>
      <c r="O104" s="152"/>
      <c r="P104" s="145"/>
    </row>
    <row r="105" spans="1:57" x14ac:dyDescent="0.25">
      <c r="A105" s="171"/>
      <c r="B105" s="172"/>
      <c r="C105" s="172"/>
      <c r="D105" s="214"/>
      <c r="E105" s="172"/>
      <c r="F105" s="172"/>
      <c r="G105" s="107" t="s">
        <v>14</v>
      </c>
      <c r="H105" s="115">
        <f t="shared" si="16"/>
        <v>0.5</v>
      </c>
      <c r="I105" s="116">
        <v>0</v>
      </c>
      <c r="J105" s="116">
        <v>0</v>
      </c>
      <c r="K105" s="116">
        <v>0</v>
      </c>
      <c r="L105" s="116">
        <v>0</v>
      </c>
      <c r="M105" s="116">
        <v>0.5</v>
      </c>
      <c r="N105" s="116">
        <v>0</v>
      </c>
      <c r="O105" s="152"/>
      <c r="P105" s="145"/>
    </row>
    <row r="106" spans="1:57" ht="31.5" x14ac:dyDescent="0.25">
      <c r="A106" s="171"/>
      <c r="B106" s="172"/>
      <c r="C106" s="172"/>
      <c r="D106" s="214"/>
      <c r="E106" s="172"/>
      <c r="F106" s="172"/>
      <c r="G106" s="107" t="s">
        <v>15</v>
      </c>
      <c r="H106" s="115">
        <f t="shared" si="16"/>
        <v>0</v>
      </c>
      <c r="I106" s="116">
        <v>0</v>
      </c>
      <c r="J106" s="116">
        <v>0</v>
      </c>
      <c r="K106" s="116">
        <v>0</v>
      </c>
      <c r="L106" s="116">
        <v>0</v>
      </c>
      <c r="M106" s="116">
        <v>0</v>
      </c>
      <c r="N106" s="116">
        <v>0</v>
      </c>
      <c r="O106" s="152"/>
      <c r="P106" s="145"/>
    </row>
    <row r="107" spans="1:57" s="4" customFormat="1" ht="47.25" x14ac:dyDescent="0.25">
      <c r="A107" s="149" t="s">
        <v>81</v>
      </c>
      <c r="B107" s="150" t="s">
        <v>31</v>
      </c>
      <c r="C107" s="150" t="s">
        <v>56</v>
      </c>
      <c r="D107" s="154">
        <v>2025</v>
      </c>
      <c r="E107" s="150" t="s">
        <v>82</v>
      </c>
      <c r="F107" s="150" t="s">
        <v>83</v>
      </c>
      <c r="G107" s="26" t="s">
        <v>11</v>
      </c>
      <c r="H107" s="56">
        <f>SUM(H108:H111)</f>
        <v>40.5</v>
      </c>
      <c r="I107" s="56">
        <v>40.5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152">
        <v>2600</v>
      </c>
      <c r="P107" s="145" t="s">
        <v>84</v>
      </c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</row>
    <row r="108" spans="1:57" x14ac:dyDescent="0.25">
      <c r="A108" s="149"/>
      <c r="B108" s="150"/>
      <c r="C108" s="150"/>
      <c r="D108" s="154"/>
      <c r="E108" s="150"/>
      <c r="F108" s="150"/>
      <c r="G108" s="25" t="s">
        <v>12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152"/>
      <c r="P108" s="145"/>
    </row>
    <row r="109" spans="1:57" ht="31.5" x14ac:dyDescent="0.25">
      <c r="A109" s="149"/>
      <c r="B109" s="150"/>
      <c r="C109" s="150"/>
      <c r="D109" s="154"/>
      <c r="E109" s="150"/>
      <c r="F109" s="150"/>
      <c r="G109" s="25" t="s">
        <v>13</v>
      </c>
      <c r="H109" s="57">
        <v>38.5</v>
      </c>
      <c r="I109" s="57">
        <v>38.5</v>
      </c>
      <c r="J109" s="57">
        <v>0</v>
      </c>
      <c r="K109" s="57">
        <v>0</v>
      </c>
      <c r="L109" s="57">
        <v>0</v>
      </c>
      <c r="M109" s="57">
        <v>0</v>
      </c>
      <c r="N109" s="57">
        <v>0</v>
      </c>
      <c r="O109" s="152"/>
      <c r="P109" s="145"/>
    </row>
    <row r="110" spans="1:57" x14ac:dyDescent="0.25">
      <c r="A110" s="149"/>
      <c r="B110" s="150"/>
      <c r="C110" s="150"/>
      <c r="D110" s="154"/>
      <c r="E110" s="150"/>
      <c r="F110" s="150"/>
      <c r="G110" s="25" t="s">
        <v>14</v>
      </c>
      <c r="H110" s="57">
        <v>2</v>
      </c>
      <c r="I110" s="57">
        <v>2</v>
      </c>
      <c r="J110" s="57">
        <v>0</v>
      </c>
      <c r="K110" s="57">
        <v>0</v>
      </c>
      <c r="L110" s="57">
        <v>0</v>
      </c>
      <c r="M110" s="57">
        <v>0</v>
      </c>
      <c r="N110" s="57">
        <v>0</v>
      </c>
      <c r="O110" s="152"/>
      <c r="P110" s="145"/>
    </row>
    <row r="111" spans="1:57" ht="31.5" x14ac:dyDescent="0.25">
      <c r="A111" s="149"/>
      <c r="B111" s="150"/>
      <c r="C111" s="150"/>
      <c r="D111" s="154"/>
      <c r="E111" s="150"/>
      <c r="F111" s="150"/>
      <c r="G111" s="25" t="s">
        <v>15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152"/>
      <c r="P111" s="145"/>
    </row>
    <row r="112" spans="1:57" s="4" customFormat="1" ht="47.25" x14ac:dyDescent="0.25">
      <c r="A112" s="171" t="s">
        <v>85</v>
      </c>
      <c r="B112" s="172" t="s">
        <v>31</v>
      </c>
      <c r="C112" s="172" t="s">
        <v>56</v>
      </c>
      <c r="D112" s="214">
        <v>2029</v>
      </c>
      <c r="E112" s="172" t="s">
        <v>86</v>
      </c>
      <c r="F112" s="172" t="s">
        <v>87</v>
      </c>
      <c r="G112" s="121" t="s">
        <v>11</v>
      </c>
      <c r="H112" s="117">
        <f>SUM(I112:M112)</f>
        <v>55.2</v>
      </c>
      <c r="I112" s="117">
        <v>0</v>
      </c>
      <c r="J112" s="117">
        <v>0</v>
      </c>
      <c r="K112" s="117">
        <v>0</v>
      </c>
      <c r="L112" s="117">
        <v>0</v>
      </c>
      <c r="M112" s="117">
        <v>55.2</v>
      </c>
      <c r="N112" s="117">
        <v>0</v>
      </c>
      <c r="O112" s="180">
        <v>820</v>
      </c>
      <c r="P112" s="172" t="s">
        <v>88</v>
      </c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</row>
    <row r="113" spans="1:57" x14ac:dyDescent="0.25">
      <c r="A113" s="213"/>
      <c r="B113" s="172"/>
      <c r="C113" s="172"/>
      <c r="D113" s="214"/>
      <c r="E113" s="172"/>
      <c r="F113" s="172"/>
      <c r="G113" s="108" t="s">
        <v>42</v>
      </c>
      <c r="H113" s="115">
        <f t="shared" ref="H113:H116" si="17">SUM(I113:M113)</f>
        <v>39.4</v>
      </c>
      <c r="I113" s="116">
        <v>0</v>
      </c>
      <c r="J113" s="115">
        <v>0</v>
      </c>
      <c r="K113" s="116">
        <v>0</v>
      </c>
      <c r="L113" s="116">
        <v>0</v>
      </c>
      <c r="M113" s="115">
        <v>39.4</v>
      </c>
      <c r="N113" s="116">
        <v>0</v>
      </c>
      <c r="O113" s="180"/>
      <c r="P113" s="172"/>
    </row>
    <row r="114" spans="1:57" ht="31.5" x14ac:dyDescent="0.25">
      <c r="A114" s="213"/>
      <c r="B114" s="172"/>
      <c r="C114" s="172"/>
      <c r="D114" s="214"/>
      <c r="E114" s="172"/>
      <c r="F114" s="172"/>
      <c r="G114" s="108" t="s">
        <v>89</v>
      </c>
      <c r="H114" s="115">
        <f t="shared" si="17"/>
        <v>14.65</v>
      </c>
      <c r="I114" s="116">
        <v>0</v>
      </c>
      <c r="J114" s="115">
        <v>0</v>
      </c>
      <c r="K114" s="116">
        <v>0</v>
      </c>
      <c r="L114" s="116">
        <v>0</v>
      </c>
      <c r="M114" s="115">
        <v>14.65</v>
      </c>
      <c r="N114" s="116">
        <v>0</v>
      </c>
      <c r="O114" s="180"/>
      <c r="P114" s="172"/>
    </row>
    <row r="115" spans="1:57" x14ac:dyDescent="0.25">
      <c r="A115" s="213"/>
      <c r="B115" s="172"/>
      <c r="C115" s="172"/>
      <c r="D115" s="214"/>
      <c r="E115" s="172"/>
      <c r="F115" s="172"/>
      <c r="G115" s="108" t="s">
        <v>14</v>
      </c>
      <c r="H115" s="115">
        <f t="shared" si="17"/>
        <v>1.1499999999999999</v>
      </c>
      <c r="I115" s="116">
        <v>0</v>
      </c>
      <c r="J115" s="115">
        <v>0</v>
      </c>
      <c r="K115" s="116">
        <v>0</v>
      </c>
      <c r="L115" s="116">
        <v>0</v>
      </c>
      <c r="M115" s="115">
        <v>1.1499999999999999</v>
      </c>
      <c r="N115" s="116">
        <v>0</v>
      </c>
      <c r="O115" s="180"/>
      <c r="P115" s="172"/>
    </row>
    <row r="116" spans="1:57" ht="31.5" x14ac:dyDescent="0.25">
      <c r="A116" s="213"/>
      <c r="B116" s="172"/>
      <c r="C116" s="172"/>
      <c r="D116" s="214"/>
      <c r="E116" s="172"/>
      <c r="F116" s="172"/>
      <c r="G116" s="108" t="s">
        <v>15</v>
      </c>
      <c r="H116" s="115">
        <f t="shared" si="17"/>
        <v>0</v>
      </c>
      <c r="I116" s="116">
        <v>0</v>
      </c>
      <c r="J116" s="116">
        <v>0</v>
      </c>
      <c r="K116" s="116">
        <v>0</v>
      </c>
      <c r="L116" s="116">
        <v>0</v>
      </c>
      <c r="M116" s="116">
        <v>0</v>
      </c>
      <c r="N116" s="116">
        <v>0</v>
      </c>
      <c r="O116" s="180"/>
      <c r="P116" s="172"/>
    </row>
    <row r="117" spans="1:57" s="4" customFormat="1" ht="47.25" x14ac:dyDescent="0.25">
      <c r="A117" s="149" t="s">
        <v>90</v>
      </c>
      <c r="B117" s="150" t="s">
        <v>91</v>
      </c>
      <c r="C117" s="150" t="s">
        <v>56</v>
      </c>
      <c r="D117" s="151">
        <v>2030</v>
      </c>
      <c r="E117" s="150" t="s">
        <v>47</v>
      </c>
      <c r="F117" s="150" t="s">
        <v>92</v>
      </c>
      <c r="G117" s="26" t="s">
        <v>11</v>
      </c>
      <c r="H117" s="56">
        <f>SUM(H118:H121)</f>
        <v>50</v>
      </c>
      <c r="I117" s="56">
        <v>0</v>
      </c>
      <c r="J117" s="56">
        <v>0</v>
      </c>
      <c r="K117" s="56">
        <v>0</v>
      </c>
      <c r="L117" s="119">
        <v>0</v>
      </c>
      <c r="M117" s="120">
        <v>0</v>
      </c>
      <c r="N117" s="120">
        <v>50</v>
      </c>
      <c r="O117" s="152">
        <v>838</v>
      </c>
      <c r="P117" s="145" t="s">
        <v>88</v>
      </c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</row>
    <row r="118" spans="1:57" ht="21" x14ac:dyDescent="0.25">
      <c r="A118" s="149"/>
      <c r="B118" s="150"/>
      <c r="C118" s="150"/>
      <c r="D118" s="151"/>
      <c r="E118" s="150"/>
      <c r="F118" s="150"/>
      <c r="G118" s="25" t="s">
        <v>42</v>
      </c>
      <c r="H118" s="45">
        <v>0</v>
      </c>
      <c r="I118" s="45">
        <v>0</v>
      </c>
      <c r="J118" s="45">
        <v>0</v>
      </c>
      <c r="K118" s="45">
        <v>0</v>
      </c>
      <c r="L118" s="104">
        <v>0</v>
      </c>
      <c r="M118" s="103">
        <v>0</v>
      </c>
      <c r="N118" s="103">
        <v>0</v>
      </c>
      <c r="O118" s="152"/>
      <c r="P118" s="145"/>
    </row>
    <row r="119" spans="1:57" ht="31.5" x14ac:dyDescent="0.25">
      <c r="A119" s="149"/>
      <c r="B119" s="150"/>
      <c r="C119" s="150"/>
      <c r="D119" s="151"/>
      <c r="E119" s="150"/>
      <c r="F119" s="150"/>
      <c r="G119" s="25" t="s">
        <v>13</v>
      </c>
      <c r="H119" s="45">
        <v>47.5</v>
      </c>
      <c r="I119" s="45">
        <v>0</v>
      </c>
      <c r="J119" s="45">
        <v>0</v>
      </c>
      <c r="K119" s="45">
        <v>0</v>
      </c>
      <c r="L119" s="104">
        <v>0</v>
      </c>
      <c r="M119" s="103">
        <v>0</v>
      </c>
      <c r="N119" s="103">
        <v>47.5</v>
      </c>
      <c r="O119" s="152"/>
      <c r="P119" s="145"/>
    </row>
    <row r="120" spans="1:57" ht="21" x14ac:dyDescent="0.25">
      <c r="A120" s="149"/>
      <c r="B120" s="150"/>
      <c r="C120" s="150"/>
      <c r="D120" s="151"/>
      <c r="E120" s="150"/>
      <c r="F120" s="150"/>
      <c r="G120" s="25" t="s">
        <v>14</v>
      </c>
      <c r="H120" s="45">
        <v>2.5</v>
      </c>
      <c r="I120" s="45">
        <v>0</v>
      </c>
      <c r="J120" s="45">
        <v>0</v>
      </c>
      <c r="K120" s="45">
        <v>0</v>
      </c>
      <c r="L120" s="104">
        <v>0</v>
      </c>
      <c r="M120" s="103">
        <v>0</v>
      </c>
      <c r="N120" s="103">
        <v>2.5</v>
      </c>
      <c r="O120" s="152"/>
      <c r="P120" s="145"/>
    </row>
    <row r="121" spans="1:57" ht="31.5" x14ac:dyDescent="0.25">
      <c r="A121" s="149"/>
      <c r="B121" s="150"/>
      <c r="C121" s="150"/>
      <c r="D121" s="151"/>
      <c r="E121" s="150"/>
      <c r="F121" s="150"/>
      <c r="G121" s="25" t="s">
        <v>15</v>
      </c>
      <c r="H121" s="45">
        <v>0</v>
      </c>
      <c r="I121" s="45">
        <v>0</v>
      </c>
      <c r="J121" s="45">
        <v>0</v>
      </c>
      <c r="K121" s="45">
        <v>0</v>
      </c>
      <c r="L121" s="74">
        <v>0</v>
      </c>
      <c r="M121" s="45">
        <v>0</v>
      </c>
      <c r="N121" s="45">
        <v>0</v>
      </c>
      <c r="O121" s="152"/>
      <c r="P121" s="145"/>
    </row>
    <row r="122" spans="1:57" s="4" customFormat="1" ht="47.25" x14ac:dyDescent="0.25">
      <c r="A122" s="149" t="s">
        <v>93</v>
      </c>
      <c r="B122" s="150" t="s">
        <v>31</v>
      </c>
      <c r="C122" s="150" t="s">
        <v>56</v>
      </c>
      <c r="D122" s="151">
        <v>2029</v>
      </c>
      <c r="E122" s="150" t="s">
        <v>41</v>
      </c>
      <c r="F122" s="150" t="s">
        <v>92</v>
      </c>
      <c r="G122" s="26" t="s">
        <v>11</v>
      </c>
      <c r="H122" s="46">
        <f>SUM(H123:H126)</f>
        <v>50</v>
      </c>
      <c r="I122" s="46">
        <v>0</v>
      </c>
      <c r="J122" s="46">
        <v>0</v>
      </c>
      <c r="K122" s="46">
        <v>0</v>
      </c>
      <c r="L122" s="46">
        <v>0</v>
      </c>
      <c r="M122" s="46">
        <v>50</v>
      </c>
      <c r="N122" s="46">
        <v>0</v>
      </c>
      <c r="O122" s="152">
        <v>655</v>
      </c>
      <c r="P122" s="145" t="s">
        <v>88</v>
      </c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</row>
    <row r="123" spans="1:57" x14ac:dyDescent="0.25">
      <c r="A123" s="149"/>
      <c r="B123" s="150"/>
      <c r="C123" s="150"/>
      <c r="D123" s="151"/>
      <c r="E123" s="150"/>
      <c r="F123" s="150"/>
      <c r="G123" s="25" t="s">
        <v>42</v>
      </c>
      <c r="H123" s="55">
        <v>0</v>
      </c>
      <c r="I123" s="45">
        <v>0</v>
      </c>
      <c r="J123" s="55">
        <v>0</v>
      </c>
      <c r="K123" s="55">
        <v>0</v>
      </c>
      <c r="L123" s="45">
        <v>0</v>
      </c>
      <c r="M123" s="55">
        <v>0</v>
      </c>
      <c r="N123" s="45">
        <v>0</v>
      </c>
      <c r="O123" s="152"/>
      <c r="P123" s="145"/>
    </row>
    <row r="124" spans="1:57" ht="31.5" x14ac:dyDescent="0.25">
      <c r="A124" s="149"/>
      <c r="B124" s="150"/>
      <c r="C124" s="150"/>
      <c r="D124" s="151"/>
      <c r="E124" s="150"/>
      <c r="F124" s="150"/>
      <c r="G124" s="25" t="s">
        <v>13</v>
      </c>
      <c r="H124" s="45">
        <v>47.5</v>
      </c>
      <c r="I124" s="45">
        <v>0</v>
      </c>
      <c r="J124" s="55">
        <v>0</v>
      </c>
      <c r="K124" s="55">
        <v>0</v>
      </c>
      <c r="L124" s="45">
        <v>0</v>
      </c>
      <c r="M124" s="55">
        <v>47.5</v>
      </c>
      <c r="N124" s="45">
        <v>0</v>
      </c>
      <c r="O124" s="152"/>
      <c r="P124" s="145"/>
    </row>
    <row r="125" spans="1:57" x14ac:dyDescent="0.25">
      <c r="A125" s="149"/>
      <c r="B125" s="150"/>
      <c r="C125" s="150"/>
      <c r="D125" s="151"/>
      <c r="E125" s="150"/>
      <c r="F125" s="150"/>
      <c r="G125" s="25" t="s">
        <v>14</v>
      </c>
      <c r="H125" s="45">
        <v>2.5</v>
      </c>
      <c r="I125" s="45">
        <v>0</v>
      </c>
      <c r="J125" s="55">
        <v>0</v>
      </c>
      <c r="K125" s="55">
        <v>0</v>
      </c>
      <c r="L125" s="45">
        <v>0</v>
      </c>
      <c r="M125" s="55">
        <v>2.5</v>
      </c>
      <c r="N125" s="45">
        <v>0</v>
      </c>
      <c r="O125" s="152"/>
      <c r="P125" s="145"/>
    </row>
    <row r="126" spans="1:57" ht="31.5" x14ac:dyDescent="0.25">
      <c r="A126" s="149"/>
      <c r="B126" s="150"/>
      <c r="C126" s="150"/>
      <c r="D126" s="151"/>
      <c r="E126" s="150"/>
      <c r="F126" s="150"/>
      <c r="G126" s="25" t="s">
        <v>15</v>
      </c>
      <c r="H126" s="45">
        <v>0</v>
      </c>
      <c r="I126" s="45">
        <v>0</v>
      </c>
      <c r="J126" s="55">
        <v>0</v>
      </c>
      <c r="K126" s="55">
        <v>0</v>
      </c>
      <c r="L126" s="45">
        <v>0</v>
      </c>
      <c r="M126" s="45">
        <v>0</v>
      </c>
      <c r="N126" s="45">
        <v>0</v>
      </c>
      <c r="O126" s="152"/>
      <c r="P126" s="145"/>
    </row>
    <row r="127" spans="1:57" s="4" customFormat="1" ht="47.25" x14ac:dyDescent="0.25">
      <c r="A127" s="149" t="s">
        <v>94</v>
      </c>
      <c r="B127" s="150" t="s">
        <v>31</v>
      </c>
      <c r="C127" s="150" t="s">
        <v>56</v>
      </c>
      <c r="D127" s="154">
        <v>2027</v>
      </c>
      <c r="E127" s="150" t="s">
        <v>95</v>
      </c>
      <c r="F127" s="150" t="s">
        <v>92</v>
      </c>
      <c r="G127" s="26" t="s">
        <v>11</v>
      </c>
      <c r="H127" s="46">
        <f>SUM(H128:H131)</f>
        <v>8</v>
      </c>
      <c r="I127" s="46">
        <v>0</v>
      </c>
      <c r="J127" s="46">
        <v>0</v>
      </c>
      <c r="K127" s="46">
        <v>8</v>
      </c>
      <c r="L127" s="46">
        <v>0</v>
      </c>
      <c r="M127" s="46">
        <v>0</v>
      </c>
      <c r="N127" s="46">
        <v>0</v>
      </c>
      <c r="O127" s="152">
        <v>745</v>
      </c>
      <c r="P127" s="145" t="s">
        <v>88</v>
      </c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</row>
    <row r="128" spans="1:57" x14ac:dyDescent="0.25">
      <c r="A128" s="149"/>
      <c r="B128" s="150"/>
      <c r="C128" s="150"/>
      <c r="D128" s="154"/>
      <c r="E128" s="150"/>
      <c r="F128" s="150"/>
      <c r="G128" s="25" t="s">
        <v>42</v>
      </c>
      <c r="H128" s="45">
        <v>0</v>
      </c>
      <c r="I128" s="45">
        <v>0</v>
      </c>
      <c r="J128" s="45">
        <v>0</v>
      </c>
      <c r="K128" s="45">
        <v>0</v>
      </c>
      <c r="L128" s="45">
        <v>0</v>
      </c>
      <c r="M128" s="45">
        <v>0</v>
      </c>
      <c r="N128" s="45">
        <v>0</v>
      </c>
      <c r="O128" s="152"/>
      <c r="P128" s="145"/>
    </row>
    <row r="129" spans="1:57" ht="31.5" x14ac:dyDescent="0.25">
      <c r="A129" s="149"/>
      <c r="B129" s="150"/>
      <c r="C129" s="150"/>
      <c r="D129" s="154"/>
      <c r="E129" s="150"/>
      <c r="F129" s="150"/>
      <c r="G129" s="25" t="s">
        <v>13</v>
      </c>
      <c r="H129" s="45">
        <v>7.6</v>
      </c>
      <c r="I129" s="45">
        <v>0</v>
      </c>
      <c r="J129" s="45">
        <v>0</v>
      </c>
      <c r="K129" s="45">
        <v>7.6</v>
      </c>
      <c r="L129" s="45">
        <v>0</v>
      </c>
      <c r="M129" s="45">
        <v>0</v>
      </c>
      <c r="N129" s="45">
        <v>0</v>
      </c>
      <c r="O129" s="152"/>
      <c r="P129" s="145"/>
    </row>
    <row r="130" spans="1:57" x14ac:dyDescent="0.25">
      <c r="A130" s="149"/>
      <c r="B130" s="150"/>
      <c r="C130" s="150"/>
      <c r="D130" s="154"/>
      <c r="E130" s="150"/>
      <c r="F130" s="150"/>
      <c r="G130" s="25" t="s">
        <v>14</v>
      </c>
      <c r="H130" s="45">
        <v>0.4</v>
      </c>
      <c r="I130" s="45">
        <v>0</v>
      </c>
      <c r="J130" s="45">
        <v>0</v>
      </c>
      <c r="K130" s="45">
        <v>0.4</v>
      </c>
      <c r="L130" s="45">
        <v>0</v>
      </c>
      <c r="M130" s="45">
        <v>0</v>
      </c>
      <c r="N130" s="45">
        <v>0</v>
      </c>
      <c r="O130" s="152"/>
      <c r="P130" s="145"/>
    </row>
    <row r="131" spans="1:57" ht="31.5" x14ac:dyDescent="0.25">
      <c r="A131" s="149"/>
      <c r="B131" s="150"/>
      <c r="C131" s="150"/>
      <c r="D131" s="154"/>
      <c r="E131" s="150"/>
      <c r="F131" s="150"/>
      <c r="G131" s="25" t="s">
        <v>15</v>
      </c>
      <c r="H131" s="45">
        <v>0</v>
      </c>
      <c r="I131" s="45">
        <v>0</v>
      </c>
      <c r="J131" s="45">
        <v>0</v>
      </c>
      <c r="K131" s="45">
        <v>0</v>
      </c>
      <c r="L131" s="45">
        <v>0</v>
      </c>
      <c r="M131" s="45">
        <v>0</v>
      </c>
      <c r="N131" s="45">
        <v>0</v>
      </c>
      <c r="O131" s="152"/>
      <c r="P131" s="145"/>
    </row>
    <row r="132" spans="1:57" s="4" customFormat="1" ht="47.25" x14ac:dyDescent="0.25">
      <c r="A132" s="149" t="s">
        <v>96</v>
      </c>
      <c r="B132" s="150" t="s">
        <v>31</v>
      </c>
      <c r="C132" s="150" t="s">
        <v>56</v>
      </c>
      <c r="D132" s="154">
        <v>2028</v>
      </c>
      <c r="E132" s="150" t="s">
        <v>97</v>
      </c>
      <c r="F132" s="150" t="s">
        <v>92</v>
      </c>
      <c r="G132" s="26" t="s">
        <v>11</v>
      </c>
      <c r="H132" s="46">
        <f>SUM(H133:H136)</f>
        <v>8</v>
      </c>
      <c r="I132" s="46">
        <v>0</v>
      </c>
      <c r="J132" s="46">
        <v>0</v>
      </c>
      <c r="K132" s="46">
        <v>0</v>
      </c>
      <c r="L132" s="46">
        <v>8</v>
      </c>
      <c r="M132" s="46">
        <v>0</v>
      </c>
      <c r="N132" s="46">
        <v>0</v>
      </c>
      <c r="O132" s="152">
        <v>865</v>
      </c>
      <c r="P132" s="145" t="s">
        <v>88</v>
      </c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</row>
    <row r="133" spans="1:57" x14ac:dyDescent="0.25">
      <c r="A133" s="149"/>
      <c r="B133" s="150"/>
      <c r="C133" s="150"/>
      <c r="D133" s="154"/>
      <c r="E133" s="150"/>
      <c r="F133" s="150"/>
      <c r="G133" s="25" t="s">
        <v>42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152"/>
      <c r="P133" s="145"/>
    </row>
    <row r="134" spans="1:57" ht="31.5" x14ac:dyDescent="0.25">
      <c r="A134" s="149"/>
      <c r="B134" s="150"/>
      <c r="C134" s="150"/>
      <c r="D134" s="154"/>
      <c r="E134" s="150"/>
      <c r="F134" s="150"/>
      <c r="G134" s="25" t="s">
        <v>13</v>
      </c>
      <c r="H134" s="45">
        <v>7.6</v>
      </c>
      <c r="I134" s="45">
        <v>0</v>
      </c>
      <c r="J134" s="45">
        <v>0</v>
      </c>
      <c r="K134" s="45">
        <v>0</v>
      </c>
      <c r="L134" s="45">
        <v>7.6</v>
      </c>
      <c r="M134" s="45">
        <v>0</v>
      </c>
      <c r="N134" s="45">
        <v>0</v>
      </c>
      <c r="O134" s="152"/>
      <c r="P134" s="145"/>
    </row>
    <row r="135" spans="1:57" x14ac:dyDescent="0.25">
      <c r="A135" s="149"/>
      <c r="B135" s="150"/>
      <c r="C135" s="150"/>
      <c r="D135" s="154"/>
      <c r="E135" s="150"/>
      <c r="F135" s="150"/>
      <c r="G135" s="25" t="s">
        <v>14</v>
      </c>
      <c r="H135" s="45">
        <v>0.4</v>
      </c>
      <c r="I135" s="45">
        <v>0</v>
      </c>
      <c r="J135" s="45">
        <v>0</v>
      </c>
      <c r="K135" s="45">
        <v>0</v>
      </c>
      <c r="L135" s="45">
        <v>0.4</v>
      </c>
      <c r="M135" s="45">
        <v>0</v>
      </c>
      <c r="N135" s="45">
        <v>0</v>
      </c>
      <c r="O135" s="152"/>
      <c r="P135" s="145"/>
    </row>
    <row r="136" spans="1:57" ht="31.5" x14ac:dyDescent="0.25">
      <c r="A136" s="149"/>
      <c r="B136" s="150"/>
      <c r="C136" s="150"/>
      <c r="D136" s="154"/>
      <c r="E136" s="150"/>
      <c r="F136" s="150"/>
      <c r="G136" s="33" t="s">
        <v>15</v>
      </c>
      <c r="H136" s="45">
        <v>0</v>
      </c>
      <c r="I136" s="45">
        <v>0</v>
      </c>
      <c r="J136" s="45">
        <v>0</v>
      </c>
      <c r="K136" s="45">
        <v>0</v>
      </c>
      <c r="L136" s="45">
        <v>0</v>
      </c>
      <c r="M136" s="45">
        <v>0</v>
      </c>
      <c r="N136" s="45">
        <v>0</v>
      </c>
      <c r="O136" s="152"/>
      <c r="P136" s="145"/>
    </row>
    <row r="137" spans="1:57" s="4" customFormat="1" ht="47.25" x14ac:dyDescent="0.25">
      <c r="A137" s="149" t="s">
        <v>98</v>
      </c>
      <c r="B137" s="155" t="s">
        <v>31</v>
      </c>
      <c r="C137" s="155" t="s">
        <v>56</v>
      </c>
      <c r="D137" s="154">
        <v>2026</v>
      </c>
      <c r="E137" s="155" t="s">
        <v>99</v>
      </c>
      <c r="F137" s="155" t="s">
        <v>92</v>
      </c>
      <c r="G137" s="34" t="s">
        <v>11</v>
      </c>
      <c r="H137" s="46">
        <f>SUM(H138:H141)</f>
        <v>8</v>
      </c>
      <c r="I137" s="46">
        <v>0</v>
      </c>
      <c r="J137" s="46">
        <v>8</v>
      </c>
      <c r="K137" s="46">
        <v>0</v>
      </c>
      <c r="L137" s="46">
        <v>0</v>
      </c>
      <c r="M137" s="46">
        <v>0</v>
      </c>
      <c r="N137" s="46">
        <v>0</v>
      </c>
      <c r="O137" s="152">
        <v>904</v>
      </c>
      <c r="P137" s="145" t="s">
        <v>88</v>
      </c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</row>
    <row r="138" spans="1:57" x14ac:dyDescent="0.25">
      <c r="A138" s="149"/>
      <c r="B138" s="155"/>
      <c r="C138" s="155"/>
      <c r="D138" s="154"/>
      <c r="E138" s="155"/>
      <c r="F138" s="155"/>
      <c r="G138" s="33" t="s">
        <v>42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152"/>
      <c r="P138" s="145"/>
    </row>
    <row r="139" spans="1:57" ht="31.5" x14ac:dyDescent="0.25">
      <c r="A139" s="149"/>
      <c r="B139" s="155"/>
      <c r="C139" s="155"/>
      <c r="D139" s="154"/>
      <c r="E139" s="155"/>
      <c r="F139" s="155"/>
      <c r="G139" s="33" t="s">
        <v>13</v>
      </c>
      <c r="H139" s="45">
        <v>7.6</v>
      </c>
      <c r="I139" s="45">
        <v>0</v>
      </c>
      <c r="J139" s="45">
        <v>7.6</v>
      </c>
      <c r="K139" s="45">
        <v>0</v>
      </c>
      <c r="L139" s="45">
        <v>0</v>
      </c>
      <c r="M139" s="45">
        <v>0</v>
      </c>
      <c r="N139" s="45">
        <v>0</v>
      </c>
      <c r="O139" s="152"/>
      <c r="P139" s="145"/>
    </row>
    <row r="140" spans="1:57" x14ac:dyDescent="0.25">
      <c r="A140" s="149"/>
      <c r="B140" s="155"/>
      <c r="C140" s="155"/>
      <c r="D140" s="154"/>
      <c r="E140" s="155"/>
      <c r="F140" s="155"/>
      <c r="G140" s="33" t="s">
        <v>14</v>
      </c>
      <c r="H140" s="45">
        <v>0.4</v>
      </c>
      <c r="I140" s="45">
        <v>0</v>
      </c>
      <c r="J140" s="45">
        <v>0.4</v>
      </c>
      <c r="K140" s="45">
        <v>0</v>
      </c>
      <c r="L140" s="45">
        <v>0</v>
      </c>
      <c r="M140" s="45">
        <v>0</v>
      </c>
      <c r="N140" s="45">
        <v>0</v>
      </c>
      <c r="O140" s="152"/>
      <c r="P140" s="145"/>
    </row>
    <row r="141" spans="1:57" ht="31.5" x14ac:dyDescent="0.25">
      <c r="A141" s="149"/>
      <c r="B141" s="155"/>
      <c r="C141" s="155"/>
      <c r="D141" s="154"/>
      <c r="E141" s="155"/>
      <c r="F141" s="155"/>
      <c r="G141" s="33" t="s">
        <v>15</v>
      </c>
      <c r="H141" s="45">
        <v>0</v>
      </c>
      <c r="I141" s="45">
        <v>0</v>
      </c>
      <c r="J141" s="45">
        <v>0</v>
      </c>
      <c r="K141" s="45">
        <v>0</v>
      </c>
      <c r="L141" s="45">
        <v>0</v>
      </c>
      <c r="M141" s="45">
        <v>0</v>
      </c>
      <c r="N141" s="45">
        <v>0</v>
      </c>
      <c r="O141" s="152"/>
      <c r="P141" s="145"/>
    </row>
    <row r="142" spans="1:57" ht="47.25" x14ac:dyDescent="0.25">
      <c r="A142" s="165" t="s">
        <v>141</v>
      </c>
      <c r="B142" s="155" t="s">
        <v>31</v>
      </c>
      <c r="C142" s="155" t="s">
        <v>56</v>
      </c>
      <c r="D142" s="151">
        <v>2030</v>
      </c>
      <c r="E142" s="155" t="s">
        <v>49</v>
      </c>
      <c r="F142" s="155" t="s">
        <v>92</v>
      </c>
      <c r="G142" s="34" t="s">
        <v>11</v>
      </c>
      <c r="H142" s="46">
        <f>SUM(H143:H146)</f>
        <v>50</v>
      </c>
      <c r="I142" s="46">
        <v>0</v>
      </c>
      <c r="J142" s="46">
        <v>0</v>
      </c>
      <c r="K142" s="46">
        <v>0</v>
      </c>
      <c r="L142" s="46">
        <v>0</v>
      </c>
      <c r="M142" s="46">
        <v>0</v>
      </c>
      <c r="N142" s="46">
        <v>50</v>
      </c>
      <c r="O142" s="142">
        <v>978</v>
      </c>
      <c r="P142" s="145" t="s">
        <v>88</v>
      </c>
    </row>
    <row r="143" spans="1:57" x14ac:dyDescent="0.25">
      <c r="A143" s="166"/>
      <c r="B143" s="155"/>
      <c r="C143" s="155"/>
      <c r="D143" s="151"/>
      <c r="E143" s="155"/>
      <c r="F143" s="155"/>
      <c r="G143" s="33" t="s">
        <v>42</v>
      </c>
      <c r="H143" s="45">
        <v>0</v>
      </c>
      <c r="I143" s="45">
        <v>0</v>
      </c>
      <c r="J143" s="45">
        <v>0</v>
      </c>
      <c r="K143" s="45">
        <v>0</v>
      </c>
      <c r="L143" s="45">
        <v>0</v>
      </c>
      <c r="M143" s="45">
        <v>0</v>
      </c>
      <c r="N143" s="45">
        <v>0</v>
      </c>
      <c r="O143" s="143"/>
      <c r="P143" s="145"/>
    </row>
    <row r="144" spans="1:57" ht="31.5" x14ac:dyDescent="0.25">
      <c r="A144" s="166"/>
      <c r="B144" s="155"/>
      <c r="C144" s="155"/>
      <c r="D144" s="151"/>
      <c r="E144" s="155"/>
      <c r="F144" s="155"/>
      <c r="G144" s="33" t="s">
        <v>13</v>
      </c>
      <c r="H144" s="45">
        <v>47.5</v>
      </c>
      <c r="I144" s="45">
        <v>0</v>
      </c>
      <c r="J144" s="45">
        <v>0</v>
      </c>
      <c r="K144" s="45">
        <v>0</v>
      </c>
      <c r="L144" s="45">
        <v>0</v>
      </c>
      <c r="M144" s="45">
        <v>0</v>
      </c>
      <c r="N144" s="45">
        <v>47.5</v>
      </c>
      <c r="O144" s="143"/>
      <c r="P144" s="145"/>
    </row>
    <row r="145" spans="1:16" x14ac:dyDescent="0.25">
      <c r="A145" s="166"/>
      <c r="B145" s="155"/>
      <c r="C145" s="155"/>
      <c r="D145" s="151"/>
      <c r="E145" s="155"/>
      <c r="F145" s="155"/>
      <c r="G145" s="33" t="s">
        <v>14</v>
      </c>
      <c r="H145" s="45">
        <v>2.5</v>
      </c>
      <c r="I145" s="45">
        <v>0</v>
      </c>
      <c r="J145" s="45">
        <v>0</v>
      </c>
      <c r="K145" s="45">
        <v>0</v>
      </c>
      <c r="L145" s="45">
        <v>0</v>
      </c>
      <c r="M145" s="45">
        <v>0</v>
      </c>
      <c r="N145" s="45">
        <v>2.5</v>
      </c>
      <c r="O145" s="143"/>
      <c r="P145" s="145"/>
    </row>
    <row r="146" spans="1:16" ht="31.5" x14ac:dyDescent="0.25">
      <c r="A146" s="167"/>
      <c r="B146" s="155"/>
      <c r="C146" s="155"/>
      <c r="D146" s="151"/>
      <c r="E146" s="155"/>
      <c r="F146" s="155"/>
      <c r="G146" s="33" t="s">
        <v>15</v>
      </c>
      <c r="H146" s="45">
        <v>0</v>
      </c>
      <c r="I146" s="45">
        <v>0</v>
      </c>
      <c r="J146" s="45">
        <v>0</v>
      </c>
      <c r="K146" s="45">
        <v>0</v>
      </c>
      <c r="L146" s="45">
        <v>0</v>
      </c>
      <c r="M146" s="45">
        <v>0</v>
      </c>
      <c r="N146" s="45">
        <v>0</v>
      </c>
      <c r="O146" s="144"/>
      <c r="P146" s="145"/>
    </row>
    <row r="147" spans="1:16" ht="47.25" x14ac:dyDescent="0.25">
      <c r="A147" s="165" t="s">
        <v>140</v>
      </c>
      <c r="B147" s="155" t="s">
        <v>31</v>
      </c>
      <c r="C147" s="155" t="s">
        <v>56</v>
      </c>
      <c r="D147" s="151">
        <v>2030</v>
      </c>
      <c r="E147" s="155" t="s">
        <v>52</v>
      </c>
      <c r="F147" s="155" t="s">
        <v>92</v>
      </c>
      <c r="G147" s="34" t="s">
        <v>11</v>
      </c>
      <c r="H147" s="46">
        <f>SUM(H148:H151)</f>
        <v>50</v>
      </c>
      <c r="I147" s="46">
        <v>0</v>
      </c>
      <c r="J147" s="46">
        <v>0</v>
      </c>
      <c r="K147" s="46">
        <v>0</v>
      </c>
      <c r="L147" s="46">
        <v>0</v>
      </c>
      <c r="M147" s="46">
        <v>0</v>
      </c>
      <c r="N147" s="46">
        <v>50</v>
      </c>
      <c r="O147" s="142">
        <v>160</v>
      </c>
      <c r="P147" s="145" t="s">
        <v>88</v>
      </c>
    </row>
    <row r="148" spans="1:16" x14ac:dyDescent="0.25">
      <c r="A148" s="166"/>
      <c r="B148" s="155"/>
      <c r="C148" s="155"/>
      <c r="D148" s="151"/>
      <c r="E148" s="155"/>
      <c r="F148" s="155"/>
      <c r="G148" s="33" t="s">
        <v>42</v>
      </c>
      <c r="H148" s="45">
        <v>0</v>
      </c>
      <c r="I148" s="45">
        <v>0</v>
      </c>
      <c r="J148" s="45">
        <v>0</v>
      </c>
      <c r="K148" s="45">
        <v>0</v>
      </c>
      <c r="L148" s="45">
        <v>0</v>
      </c>
      <c r="M148" s="45">
        <v>0</v>
      </c>
      <c r="N148" s="45">
        <v>0</v>
      </c>
      <c r="O148" s="143"/>
      <c r="P148" s="145"/>
    </row>
    <row r="149" spans="1:16" ht="31.5" x14ac:dyDescent="0.25">
      <c r="A149" s="166"/>
      <c r="B149" s="155"/>
      <c r="C149" s="155"/>
      <c r="D149" s="151"/>
      <c r="E149" s="155"/>
      <c r="F149" s="155"/>
      <c r="G149" s="33" t="s">
        <v>13</v>
      </c>
      <c r="H149" s="45">
        <v>47.5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47.5</v>
      </c>
      <c r="O149" s="143"/>
      <c r="P149" s="145"/>
    </row>
    <row r="150" spans="1:16" x14ac:dyDescent="0.25">
      <c r="A150" s="166"/>
      <c r="B150" s="155"/>
      <c r="C150" s="155"/>
      <c r="D150" s="151"/>
      <c r="E150" s="155"/>
      <c r="F150" s="155"/>
      <c r="G150" s="33" t="s">
        <v>14</v>
      </c>
      <c r="H150" s="45">
        <v>2.5</v>
      </c>
      <c r="I150" s="45">
        <v>0</v>
      </c>
      <c r="J150" s="45">
        <v>0</v>
      </c>
      <c r="K150" s="45">
        <v>0</v>
      </c>
      <c r="L150" s="45">
        <v>0</v>
      </c>
      <c r="M150" s="45">
        <v>0</v>
      </c>
      <c r="N150" s="45">
        <v>2.5</v>
      </c>
      <c r="O150" s="143"/>
      <c r="P150" s="145"/>
    </row>
    <row r="151" spans="1:16" ht="31.5" x14ac:dyDescent="0.25">
      <c r="A151" s="167"/>
      <c r="B151" s="155"/>
      <c r="C151" s="155"/>
      <c r="D151" s="151"/>
      <c r="E151" s="155"/>
      <c r="F151" s="155"/>
      <c r="G151" s="33" t="s">
        <v>15</v>
      </c>
      <c r="H151" s="45">
        <v>0</v>
      </c>
      <c r="I151" s="45">
        <v>0</v>
      </c>
      <c r="J151" s="45">
        <v>0</v>
      </c>
      <c r="K151" s="45">
        <v>0</v>
      </c>
      <c r="L151" s="45">
        <v>0</v>
      </c>
      <c r="M151" s="45">
        <v>0</v>
      </c>
      <c r="N151" s="45">
        <v>0</v>
      </c>
      <c r="O151" s="144"/>
      <c r="P151" s="145"/>
    </row>
    <row r="152" spans="1:16" ht="45" customHeight="1" x14ac:dyDescent="0.25">
      <c r="A152" s="165" t="s">
        <v>142</v>
      </c>
      <c r="B152" s="155" t="s">
        <v>31</v>
      </c>
      <c r="C152" s="155" t="s">
        <v>56</v>
      </c>
      <c r="D152" s="156">
        <v>2029</v>
      </c>
      <c r="E152" s="155" t="s">
        <v>52</v>
      </c>
      <c r="F152" s="155" t="s">
        <v>92</v>
      </c>
      <c r="G152" s="34" t="s">
        <v>11</v>
      </c>
      <c r="H152" s="46">
        <f>SUM(H153:H156)</f>
        <v>50</v>
      </c>
      <c r="I152" s="46">
        <v>0</v>
      </c>
      <c r="J152" s="46">
        <v>0</v>
      </c>
      <c r="K152" s="46">
        <v>0</v>
      </c>
      <c r="L152" s="46">
        <v>0</v>
      </c>
      <c r="M152" s="46">
        <v>50</v>
      </c>
      <c r="N152" s="46">
        <v>0</v>
      </c>
      <c r="O152" s="142">
        <v>313</v>
      </c>
      <c r="P152" s="146" t="s">
        <v>88</v>
      </c>
    </row>
    <row r="153" spans="1:16" x14ac:dyDescent="0.25">
      <c r="A153" s="166"/>
      <c r="B153" s="155"/>
      <c r="C153" s="155"/>
      <c r="D153" s="156"/>
      <c r="E153" s="155"/>
      <c r="F153" s="155"/>
      <c r="G153" s="33" t="s">
        <v>42</v>
      </c>
      <c r="H153" s="45">
        <v>0</v>
      </c>
      <c r="I153" s="45">
        <v>0</v>
      </c>
      <c r="J153" s="45">
        <v>0</v>
      </c>
      <c r="K153" s="45">
        <v>0</v>
      </c>
      <c r="L153" s="45">
        <v>0</v>
      </c>
      <c r="M153" s="45">
        <v>0</v>
      </c>
      <c r="N153" s="45">
        <v>0</v>
      </c>
      <c r="O153" s="143"/>
      <c r="P153" s="147"/>
    </row>
    <row r="154" spans="1:16" ht="31.5" x14ac:dyDescent="0.25">
      <c r="A154" s="166"/>
      <c r="B154" s="155"/>
      <c r="C154" s="155"/>
      <c r="D154" s="156"/>
      <c r="E154" s="155"/>
      <c r="F154" s="155"/>
      <c r="G154" s="33" t="s">
        <v>13</v>
      </c>
      <c r="H154" s="45">
        <v>47.5</v>
      </c>
      <c r="I154" s="45">
        <v>0</v>
      </c>
      <c r="J154" s="45">
        <v>0</v>
      </c>
      <c r="K154" s="45">
        <v>0</v>
      </c>
      <c r="L154" s="45">
        <v>0</v>
      </c>
      <c r="M154" s="45">
        <v>47.5</v>
      </c>
      <c r="N154" s="45">
        <v>0</v>
      </c>
      <c r="O154" s="143"/>
      <c r="P154" s="147"/>
    </row>
    <row r="155" spans="1:16" x14ac:dyDescent="0.25">
      <c r="A155" s="166"/>
      <c r="B155" s="155"/>
      <c r="C155" s="155"/>
      <c r="D155" s="156"/>
      <c r="E155" s="155"/>
      <c r="F155" s="155"/>
      <c r="G155" s="33" t="s">
        <v>14</v>
      </c>
      <c r="H155" s="45">
        <v>2.5</v>
      </c>
      <c r="I155" s="45">
        <v>0</v>
      </c>
      <c r="J155" s="45">
        <v>0</v>
      </c>
      <c r="K155" s="45">
        <v>0</v>
      </c>
      <c r="L155" s="45">
        <v>0</v>
      </c>
      <c r="M155" s="45">
        <v>2.5</v>
      </c>
      <c r="N155" s="45">
        <v>0</v>
      </c>
      <c r="O155" s="143"/>
      <c r="P155" s="147"/>
    </row>
    <row r="156" spans="1:16" ht="31.5" x14ac:dyDescent="0.25">
      <c r="A156" s="167"/>
      <c r="B156" s="155"/>
      <c r="C156" s="155"/>
      <c r="D156" s="156"/>
      <c r="E156" s="155"/>
      <c r="F156" s="155"/>
      <c r="G156" s="33" t="s">
        <v>15</v>
      </c>
      <c r="H156" s="45">
        <v>0</v>
      </c>
      <c r="I156" s="45">
        <v>0</v>
      </c>
      <c r="J156" s="45">
        <v>0</v>
      </c>
      <c r="K156" s="45">
        <v>0</v>
      </c>
      <c r="L156" s="45">
        <v>0</v>
      </c>
      <c r="M156" s="45">
        <v>0</v>
      </c>
      <c r="N156" s="45">
        <v>0</v>
      </c>
      <c r="O156" s="144"/>
      <c r="P156" s="148"/>
    </row>
    <row r="157" spans="1:16" ht="47.25" x14ac:dyDescent="0.25">
      <c r="A157" s="165" t="s">
        <v>166</v>
      </c>
      <c r="B157" s="157" t="s">
        <v>31</v>
      </c>
      <c r="C157" s="157" t="s">
        <v>56</v>
      </c>
      <c r="D157" s="160">
        <v>2029</v>
      </c>
      <c r="E157" s="157" t="s">
        <v>97</v>
      </c>
      <c r="F157" s="157" t="s">
        <v>92</v>
      </c>
      <c r="G157" s="34" t="s">
        <v>11</v>
      </c>
      <c r="H157" s="46">
        <f>SUM(H158:H161)</f>
        <v>8</v>
      </c>
      <c r="I157" s="46">
        <v>0</v>
      </c>
      <c r="J157" s="46">
        <v>0</v>
      </c>
      <c r="K157" s="46">
        <v>0</v>
      </c>
      <c r="L157" s="46">
        <v>0</v>
      </c>
      <c r="M157" s="46">
        <v>8</v>
      </c>
      <c r="N157" s="46">
        <v>0</v>
      </c>
      <c r="O157" s="142">
        <v>300</v>
      </c>
      <c r="P157" s="146" t="s">
        <v>88</v>
      </c>
    </row>
    <row r="158" spans="1:16" x14ac:dyDescent="0.25">
      <c r="A158" s="166"/>
      <c r="B158" s="158"/>
      <c r="C158" s="158"/>
      <c r="D158" s="161"/>
      <c r="E158" s="158"/>
      <c r="F158" s="158"/>
      <c r="G158" s="33" t="s">
        <v>42</v>
      </c>
      <c r="H158" s="45">
        <v>0</v>
      </c>
      <c r="I158" s="45">
        <v>0</v>
      </c>
      <c r="J158" s="45">
        <v>0</v>
      </c>
      <c r="K158" s="45">
        <v>0</v>
      </c>
      <c r="L158" s="45">
        <v>0</v>
      </c>
      <c r="M158" s="45">
        <v>0</v>
      </c>
      <c r="N158" s="45">
        <v>0</v>
      </c>
      <c r="O158" s="143"/>
      <c r="P158" s="147"/>
    </row>
    <row r="159" spans="1:16" ht="31.5" x14ac:dyDescent="0.25">
      <c r="A159" s="166"/>
      <c r="B159" s="158"/>
      <c r="C159" s="158"/>
      <c r="D159" s="161"/>
      <c r="E159" s="158"/>
      <c r="F159" s="158"/>
      <c r="G159" s="33" t="s">
        <v>13</v>
      </c>
      <c r="H159" s="45">
        <v>7.6</v>
      </c>
      <c r="I159" s="45">
        <v>0</v>
      </c>
      <c r="J159" s="45">
        <v>0</v>
      </c>
      <c r="K159" s="45">
        <v>0</v>
      </c>
      <c r="L159" s="45">
        <v>0</v>
      </c>
      <c r="M159" s="45">
        <v>7.6</v>
      </c>
      <c r="N159" s="45">
        <v>0</v>
      </c>
      <c r="O159" s="143"/>
      <c r="P159" s="147"/>
    </row>
    <row r="160" spans="1:16" x14ac:dyDescent="0.25">
      <c r="A160" s="166"/>
      <c r="B160" s="158"/>
      <c r="C160" s="158"/>
      <c r="D160" s="161"/>
      <c r="E160" s="158"/>
      <c r="F160" s="158"/>
      <c r="G160" s="33" t="s">
        <v>14</v>
      </c>
      <c r="H160" s="45">
        <v>0.4</v>
      </c>
      <c r="I160" s="45">
        <v>0</v>
      </c>
      <c r="J160" s="45">
        <v>0</v>
      </c>
      <c r="K160" s="45">
        <v>0</v>
      </c>
      <c r="L160" s="45">
        <v>0</v>
      </c>
      <c r="M160" s="45">
        <v>0.4</v>
      </c>
      <c r="N160" s="45">
        <v>0</v>
      </c>
      <c r="O160" s="143"/>
      <c r="P160" s="147"/>
    </row>
    <row r="161" spans="1:57" ht="42" customHeight="1" x14ac:dyDescent="0.25">
      <c r="A161" s="167"/>
      <c r="B161" s="159"/>
      <c r="C161" s="159"/>
      <c r="D161" s="162"/>
      <c r="E161" s="159"/>
      <c r="F161" s="159"/>
      <c r="G161" s="33" t="s">
        <v>15</v>
      </c>
      <c r="H161" s="45">
        <v>0</v>
      </c>
      <c r="I161" s="45">
        <v>0</v>
      </c>
      <c r="J161" s="45">
        <v>0</v>
      </c>
      <c r="K161" s="45">
        <v>0</v>
      </c>
      <c r="L161" s="45">
        <v>0</v>
      </c>
      <c r="M161" s="45">
        <v>0</v>
      </c>
      <c r="N161" s="45">
        <v>0</v>
      </c>
      <c r="O161" s="143"/>
      <c r="P161" s="147"/>
    </row>
    <row r="162" spans="1:57" ht="47.25" x14ac:dyDescent="0.25">
      <c r="A162" s="149" t="s">
        <v>167</v>
      </c>
      <c r="B162" s="168" t="s">
        <v>168</v>
      </c>
      <c r="C162" s="168" t="s">
        <v>27</v>
      </c>
      <c r="D162" s="169">
        <v>2026</v>
      </c>
      <c r="E162" s="168" t="s">
        <v>169</v>
      </c>
      <c r="F162" s="168" t="s">
        <v>170</v>
      </c>
      <c r="G162" s="124" t="s">
        <v>11</v>
      </c>
      <c r="H162" s="111">
        <f>SUM(H163:H166)</f>
        <v>14.100000000000001</v>
      </c>
      <c r="I162" s="111">
        <v>0</v>
      </c>
      <c r="J162" s="111">
        <v>14.1</v>
      </c>
      <c r="K162" s="111">
        <v>0</v>
      </c>
      <c r="L162" s="111">
        <v>0</v>
      </c>
      <c r="M162" s="111">
        <v>0</v>
      </c>
      <c r="N162" s="125">
        <v>0</v>
      </c>
      <c r="O162" s="245">
        <v>2600</v>
      </c>
      <c r="P162" s="146" t="s">
        <v>88</v>
      </c>
    </row>
    <row r="163" spans="1:57" x14ac:dyDescent="0.25">
      <c r="A163" s="149"/>
      <c r="B163" s="168"/>
      <c r="C163" s="168"/>
      <c r="D163" s="169"/>
      <c r="E163" s="168"/>
      <c r="F163" s="168"/>
      <c r="G163" s="122" t="s">
        <v>42</v>
      </c>
      <c r="H163" s="112">
        <v>13.82</v>
      </c>
      <c r="I163" s="112">
        <v>0</v>
      </c>
      <c r="J163" s="112">
        <v>13.82</v>
      </c>
      <c r="K163" s="112">
        <v>0</v>
      </c>
      <c r="L163" s="112">
        <v>0</v>
      </c>
      <c r="M163" s="112">
        <v>0</v>
      </c>
      <c r="N163" s="123">
        <v>0</v>
      </c>
      <c r="O163" s="246"/>
      <c r="P163" s="147"/>
    </row>
    <row r="164" spans="1:57" ht="31.5" x14ac:dyDescent="0.25">
      <c r="A164" s="149"/>
      <c r="B164" s="168"/>
      <c r="C164" s="168"/>
      <c r="D164" s="169"/>
      <c r="E164" s="168"/>
      <c r="F164" s="168"/>
      <c r="G164" s="122" t="s">
        <v>13</v>
      </c>
      <c r="H164" s="113">
        <v>0.14000000000000001</v>
      </c>
      <c r="I164" s="112">
        <v>0</v>
      </c>
      <c r="J164" s="113">
        <v>0.13900000000000001</v>
      </c>
      <c r="K164" s="112">
        <v>0</v>
      </c>
      <c r="L164" s="112">
        <v>0</v>
      </c>
      <c r="M164" s="113">
        <v>0</v>
      </c>
      <c r="N164" s="123">
        <v>0</v>
      </c>
      <c r="O164" s="246"/>
      <c r="P164" s="147"/>
    </row>
    <row r="165" spans="1:57" x14ac:dyDescent="0.25">
      <c r="A165" s="149"/>
      <c r="B165" s="168"/>
      <c r="C165" s="168"/>
      <c r="D165" s="169"/>
      <c r="E165" s="168"/>
      <c r="F165" s="168"/>
      <c r="G165" s="122" t="s">
        <v>14</v>
      </c>
      <c r="H165" s="113">
        <v>0.14000000000000001</v>
      </c>
      <c r="I165" s="112">
        <v>0</v>
      </c>
      <c r="J165" s="113">
        <v>0.14000000000000001</v>
      </c>
      <c r="K165" s="112">
        <v>0</v>
      </c>
      <c r="L165" s="112">
        <v>0</v>
      </c>
      <c r="M165" s="113">
        <v>0</v>
      </c>
      <c r="N165" s="123">
        <v>0</v>
      </c>
      <c r="O165" s="246"/>
      <c r="P165" s="147"/>
    </row>
    <row r="166" spans="1:57" ht="31.5" x14ac:dyDescent="0.25">
      <c r="A166" s="149"/>
      <c r="B166" s="168"/>
      <c r="C166" s="168"/>
      <c r="D166" s="169"/>
      <c r="E166" s="168"/>
      <c r="F166" s="168"/>
      <c r="G166" s="122" t="s">
        <v>15</v>
      </c>
      <c r="H166" s="112">
        <v>0</v>
      </c>
      <c r="I166" s="112">
        <v>0</v>
      </c>
      <c r="J166" s="112">
        <v>0</v>
      </c>
      <c r="K166" s="112">
        <v>0</v>
      </c>
      <c r="L166" s="112">
        <v>0</v>
      </c>
      <c r="M166" s="112">
        <v>0</v>
      </c>
      <c r="N166" s="123">
        <v>0</v>
      </c>
      <c r="O166" s="247"/>
      <c r="P166" s="147"/>
    </row>
    <row r="167" spans="1:57" s="8" customFormat="1" ht="40.5" customHeight="1" x14ac:dyDescent="0.2">
      <c r="A167" s="170" t="s">
        <v>17</v>
      </c>
      <c r="B167" s="170"/>
      <c r="C167" s="170"/>
      <c r="D167" s="170"/>
      <c r="E167" s="170"/>
      <c r="F167" s="170"/>
      <c r="G167" s="28" t="s">
        <v>11</v>
      </c>
      <c r="H167" s="54">
        <f>H137+H132+H127+H122+H117+H112+H107+H102+H97+H142+H147+H152+H162+H157</f>
        <v>439.90000000000003</v>
      </c>
      <c r="I167" s="54">
        <f t="shared" ref="I167:N167" si="18">I137+I132+I127+I122+I117+I112+I107+I102+I97+I142+I147+I152+I162+I157</f>
        <v>69.099999999999994</v>
      </c>
      <c r="J167" s="54">
        <f t="shared" si="18"/>
        <v>22.1</v>
      </c>
      <c r="K167" s="54">
        <f t="shared" si="18"/>
        <v>8</v>
      </c>
      <c r="L167" s="54">
        <f t="shared" si="18"/>
        <v>8</v>
      </c>
      <c r="M167" s="54">
        <f t="shared" si="18"/>
        <v>182.7</v>
      </c>
      <c r="N167" s="54">
        <f t="shared" si="18"/>
        <v>150</v>
      </c>
      <c r="O167" s="143"/>
      <c r="P167" s="147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</row>
    <row r="168" spans="1:57" s="8" customFormat="1" ht="15" customHeight="1" x14ac:dyDescent="0.2">
      <c r="A168" s="170"/>
      <c r="B168" s="170"/>
      <c r="C168" s="170"/>
      <c r="D168" s="170"/>
      <c r="E168" s="170"/>
      <c r="F168" s="170"/>
      <c r="G168" s="28" t="s">
        <v>42</v>
      </c>
      <c r="H168" s="54">
        <f t="shared" ref="H168:N168" si="19">H138+H133+H128+H123+H118+H113+H108+H103+H98+H143+H148+H153+H163+H158</f>
        <v>53.22</v>
      </c>
      <c r="I168" s="54">
        <f t="shared" si="19"/>
        <v>0</v>
      </c>
      <c r="J168" s="54">
        <f t="shared" si="19"/>
        <v>13.82</v>
      </c>
      <c r="K168" s="54">
        <f t="shared" si="19"/>
        <v>0</v>
      </c>
      <c r="L168" s="54">
        <f t="shared" si="19"/>
        <v>0</v>
      </c>
      <c r="M168" s="54">
        <f t="shared" si="19"/>
        <v>39.4</v>
      </c>
      <c r="N168" s="54">
        <f t="shared" si="19"/>
        <v>0</v>
      </c>
      <c r="O168" s="143"/>
      <c r="P168" s="147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</row>
    <row r="169" spans="1:57" s="8" customFormat="1" ht="31.5" x14ac:dyDescent="0.2">
      <c r="A169" s="170"/>
      <c r="B169" s="170"/>
      <c r="C169" s="170"/>
      <c r="D169" s="170"/>
      <c r="E169" s="170"/>
      <c r="F169" s="170"/>
      <c r="G169" s="28" t="s">
        <v>13</v>
      </c>
      <c r="H169" s="54">
        <f t="shared" ref="H169:N169" si="20">H139+H134+H129+H124+H119+H114+H109+H104+H99+H144+H149+H154+H164+H159</f>
        <v>367.39</v>
      </c>
      <c r="I169" s="54">
        <f t="shared" si="20"/>
        <v>65.7</v>
      </c>
      <c r="J169" s="54">
        <f t="shared" si="20"/>
        <v>7.7389999999999999</v>
      </c>
      <c r="K169" s="54">
        <f t="shared" si="20"/>
        <v>7.6</v>
      </c>
      <c r="L169" s="54">
        <f t="shared" si="20"/>
        <v>7.6</v>
      </c>
      <c r="M169" s="54">
        <f t="shared" si="20"/>
        <v>136.25</v>
      </c>
      <c r="N169" s="54">
        <f t="shared" si="20"/>
        <v>142.5</v>
      </c>
      <c r="O169" s="143"/>
      <c r="P169" s="147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</row>
    <row r="170" spans="1:57" s="8" customFormat="1" ht="15" customHeight="1" x14ac:dyDescent="0.2">
      <c r="A170" s="170"/>
      <c r="B170" s="170"/>
      <c r="C170" s="170"/>
      <c r="D170" s="170"/>
      <c r="E170" s="170"/>
      <c r="F170" s="170"/>
      <c r="G170" s="28" t="s">
        <v>14</v>
      </c>
      <c r="H170" s="54">
        <f t="shared" ref="H170:N170" si="21">H140+H135+H130+H125+H120+H115+H110+H105+H100+H145+H150+H155+H165+H160</f>
        <v>19.29</v>
      </c>
      <c r="I170" s="54">
        <f t="shared" si="21"/>
        <v>3.4</v>
      </c>
      <c r="J170" s="54">
        <f t="shared" si="21"/>
        <v>0.54</v>
      </c>
      <c r="K170" s="54">
        <f t="shared" si="21"/>
        <v>0.4</v>
      </c>
      <c r="L170" s="54">
        <f t="shared" si="21"/>
        <v>0.4</v>
      </c>
      <c r="M170" s="54">
        <f t="shared" si="21"/>
        <v>7.0500000000000007</v>
      </c>
      <c r="N170" s="54">
        <f t="shared" si="21"/>
        <v>7.5</v>
      </c>
      <c r="O170" s="143"/>
      <c r="P170" s="147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</row>
    <row r="171" spans="1:57" s="8" customFormat="1" ht="31.5" x14ac:dyDescent="0.2">
      <c r="A171" s="170"/>
      <c r="B171" s="170"/>
      <c r="C171" s="170"/>
      <c r="D171" s="170"/>
      <c r="E171" s="170"/>
      <c r="F171" s="170"/>
      <c r="G171" s="28" t="s">
        <v>15</v>
      </c>
      <c r="H171" s="54">
        <f t="shared" ref="H171:L171" si="22">H141+H136+H131+H126+H121+H116+H111+H106+H101+H146+H151+H156+H166+H161</f>
        <v>0</v>
      </c>
      <c r="I171" s="54">
        <f t="shared" si="22"/>
        <v>0</v>
      </c>
      <c r="J171" s="54">
        <f t="shared" si="22"/>
        <v>0</v>
      </c>
      <c r="K171" s="54">
        <f t="shared" si="22"/>
        <v>0</v>
      </c>
      <c r="L171" s="54">
        <f t="shared" si="22"/>
        <v>0</v>
      </c>
      <c r="M171" s="54">
        <f t="shared" ref="M171:N171" si="23">M141+M136+M131+M126+M121+M116+M111+M106+M101+N146+N151+M156+M166+M161</f>
        <v>0</v>
      </c>
      <c r="N171" s="54">
        <f t="shared" si="23"/>
        <v>0</v>
      </c>
      <c r="O171" s="144"/>
      <c r="P171" s="148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</row>
    <row r="172" spans="1:57" s="83" customFormat="1" ht="77.25" customHeight="1" x14ac:dyDescent="0.45">
      <c r="A172" s="81" t="s">
        <v>19</v>
      </c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1"/>
      <c r="O172" s="82"/>
      <c r="P172" s="81"/>
    </row>
    <row r="173" spans="1:57" s="4" customFormat="1" ht="47.25" x14ac:dyDescent="0.25">
      <c r="A173" s="171" t="s">
        <v>100</v>
      </c>
      <c r="B173" s="173" t="s">
        <v>50</v>
      </c>
      <c r="C173" s="173" t="s">
        <v>56</v>
      </c>
      <c r="D173" s="151">
        <v>2029</v>
      </c>
      <c r="E173" s="173">
        <v>90</v>
      </c>
      <c r="F173" s="173" t="s">
        <v>101</v>
      </c>
      <c r="G173" s="109" t="s">
        <v>11</v>
      </c>
      <c r="H173" s="56">
        <f>SUM(H174:H177)</f>
        <v>15.8</v>
      </c>
      <c r="I173" s="56">
        <v>0</v>
      </c>
      <c r="J173" s="56">
        <v>0</v>
      </c>
      <c r="K173" s="56">
        <v>0</v>
      </c>
      <c r="L173" s="56">
        <v>0</v>
      </c>
      <c r="M173" s="56">
        <f>SUM(M174:M177)</f>
        <v>15.8</v>
      </c>
      <c r="N173" s="56">
        <v>0</v>
      </c>
      <c r="O173" s="142">
        <v>90</v>
      </c>
      <c r="P173" s="146" t="s">
        <v>156</v>
      </c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</row>
    <row r="174" spans="1:57" x14ac:dyDescent="0.25">
      <c r="A174" s="171"/>
      <c r="B174" s="173"/>
      <c r="C174" s="173"/>
      <c r="D174" s="151"/>
      <c r="E174" s="173"/>
      <c r="F174" s="173"/>
      <c r="G174" s="35" t="s">
        <v>12</v>
      </c>
      <c r="H174" s="57">
        <v>0</v>
      </c>
      <c r="I174" s="57">
        <v>0</v>
      </c>
      <c r="J174" s="57">
        <v>0</v>
      </c>
      <c r="K174" s="126">
        <v>0</v>
      </c>
      <c r="L174" s="57">
        <v>0</v>
      </c>
      <c r="M174" s="126">
        <v>0</v>
      </c>
      <c r="N174" s="57">
        <v>0</v>
      </c>
      <c r="O174" s="143"/>
      <c r="P174" s="147"/>
    </row>
    <row r="175" spans="1:57" ht="31.5" x14ac:dyDescent="0.25">
      <c r="A175" s="171"/>
      <c r="B175" s="173"/>
      <c r="C175" s="173"/>
      <c r="D175" s="151"/>
      <c r="E175" s="173"/>
      <c r="F175" s="173"/>
      <c r="G175" s="35" t="s">
        <v>13</v>
      </c>
      <c r="H175" s="57">
        <v>15.05</v>
      </c>
      <c r="I175" s="57">
        <v>0</v>
      </c>
      <c r="J175" s="57">
        <v>0</v>
      </c>
      <c r="K175" s="126">
        <v>0</v>
      </c>
      <c r="L175" s="57">
        <v>0</v>
      </c>
      <c r="M175" s="126">
        <v>15.05</v>
      </c>
      <c r="N175" s="57">
        <v>0</v>
      </c>
      <c r="O175" s="143"/>
      <c r="P175" s="147"/>
    </row>
    <row r="176" spans="1:57" x14ac:dyDescent="0.25">
      <c r="A176" s="171"/>
      <c r="B176" s="173"/>
      <c r="C176" s="173"/>
      <c r="D176" s="151"/>
      <c r="E176" s="173"/>
      <c r="F176" s="173"/>
      <c r="G176" s="35" t="s">
        <v>14</v>
      </c>
      <c r="H176" s="57">
        <v>0.75</v>
      </c>
      <c r="I176" s="57">
        <v>0</v>
      </c>
      <c r="J176" s="57">
        <v>0</v>
      </c>
      <c r="K176" s="126">
        <v>0</v>
      </c>
      <c r="L176" s="57">
        <v>0</v>
      </c>
      <c r="M176" s="126">
        <v>0.75</v>
      </c>
      <c r="N176" s="57">
        <v>0</v>
      </c>
      <c r="O176" s="143"/>
      <c r="P176" s="147"/>
    </row>
    <row r="177" spans="1:57" ht="31.5" x14ac:dyDescent="0.25">
      <c r="A177" s="171"/>
      <c r="B177" s="173"/>
      <c r="C177" s="173"/>
      <c r="D177" s="151"/>
      <c r="E177" s="173"/>
      <c r="F177" s="173"/>
      <c r="G177" s="35" t="s">
        <v>15</v>
      </c>
      <c r="H177" s="57">
        <v>0</v>
      </c>
      <c r="I177" s="57">
        <v>0</v>
      </c>
      <c r="J177" s="57">
        <v>0</v>
      </c>
      <c r="K177" s="57">
        <v>0</v>
      </c>
      <c r="L177" s="57">
        <v>0</v>
      </c>
      <c r="M177" s="57">
        <v>0</v>
      </c>
      <c r="N177" s="57">
        <v>0</v>
      </c>
      <c r="O177" s="143"/>
      <c r="P177" s="147"/>
    </row>
    <row r="178" spans="1:57" ht="47.25" x14ac:dyDescent="0.25">
      <c r="A178" s="188" t="s">
        <v>104</v>
      </c>
      <c r="B178" s="173" t="s">
        <v>50</v>
      </c>
      <c r="C178" s="173" t="s">
        <v>56</v>
      </c>
      <c r="D178" s="151">
        <v>2029</v>
      </c>
      <c r="E178" s="173">
        <v>90</v>
      </c>
      <c r="F178" s="173" t="s">
        <v>101</v>
      </c>
      <c r="G178" s="109" t="s">
        <v>11</v>
      </c>
      <c r="H178" s="56">
        <f>SUM(H179:H182)</f>
        <v>15.8</v>
      </c>
      <c r="I178" s="56">
        <v>0</v>
      </c>
      <c r="J178" s="56">
        <v>0</v>
      </c>
      <c r="K178" s="56">
        <v>0</v>
      </c>
      <c r="L178" s="56">
        <v>0</v>
      </c>
      <c r="M178" s="56">
        <v>15.8</v>
      </c>
      <c r="N178" s="56">
        <v>0</v>
      </c>
      <c r="O178" s="143"/>
      <c r="P178" s="147" t="s">
        <v>156</v>
      </c>
    </row>
    <row r="179" spans="1:57" x14ac:dyDescent="0.25">
      <c r="A179" s="189"/>
      <c r="B179" s="173"/>
      <c r="C179" s="173"/>
      <c r="D179" s="151"/>
      <c r="E179" s="173"/>
      <c r="F179" s="173"/>
      <c r="G179" s="35" t="s">
        <v>12</v>
      </c>
      <c r="H179" s="57">
        <v>0</v>
      </c>
      <c r="I179" s="57">
        <v>0</v>
      </c>
      <c r="J179" s="57">
        <v>0</v>
      </c>
      <c r="K179" s="57">
        <v>0</v>
      </c>
      <c r="L179" s="126">
        <v>0</v>
      </c>
      <c r="M179" s="126">
        <v>0</v>
      </c>
      <c r="N179" s="57">
        <v>0</v>
      </c>
      <c r="O179" s="143"/>
      <c r="P179" s="147"/>
    </row>
    <row r="180" spans="1:57" ht="31.5" x14ac:dyDescent="0.25">
      <c r="A180" s="189"/>
      <c r="B180" s="173"/>
      <c r="C180" s="173"/>
      <c r="D180" s="151"/>
      <c r="E180" s="173"/>
      <c r="F180" s="173"/>
      <c r="G180" s="35" t="s">
        <v>13</v>
      </c>
      <c r="H180" s="57">
        <v>15.05</v>
      </c>
      <c r="I180" s="57">
        <v>0</v>
      </c>
      <c r="J180" s="57">
        <v>0</v>
      </c>
      <c r="K180" s="57">
        <v>0</v>
      </c>
      <c r="L180" s="126">
        <v>0</v>
      </c>
      <c r="M180" s="126">
        <v>15.05</v>
      </c>
      <c r="N180" s="57">
        <v>0</v>
      </c>
      <c r="O180" s="143"/>
      <c r="P180" s="147"/>
    </row>
    <row r="181" spans="1:57" x14ac:dyDescent="0.25">
      <c r="A181" s="189"/>
      <c r="B181" s="173"/>
      <c r="C181" s="173"/>
      <c r="D181" s="151"/>
      <c r="E181" s="173"/>
      <c r="F181" s="173"/>
      <c r="G181" s="35" t="s">
        <v>14</v>
      </c>
      <c r="H181" s="57">
        <v>0.75</v>
      </c>
      <c r="I181" s="57">
        <v>0</v>
      </c>
      <c r="J181" s="57">
        <v>0</v>
      </c>
      <c r="K181" s="57">
        <v>0</v>
      </c>
      <c r="L181" s="126">
        <v>0</v>
      </c>
      <c r="M181" s="126">
        <v>0.75</v>
      </c>
      <c r="N181" s="57">
        <v>0</v>
      </c>
      <c r="O181" s="143"/>
      <c r="P181" s="147"/>
    </row>
    <row r="182" spans="1:57" ht="31.5" x14ac:dyDescent="0.25">
      <c r="A182" s="190"/>
      <c r="B182" s="173"/>
      <c r="C182" s="173"/>
      <c r="D182" s="151"/>
      <c r="E182" s="173"/>
      <c r="F182" s="173"/>
      <c r="G182" s="35" t="s">
        <v>15</v>
      </c>
      <c r="H182" s="57">
        <v>0</v>
      </c>
      <c r="I182" s="57">
        <v>0</v>
      </c>
      <c r="J182" s="57">
        <v>0</v>
      </c>
      <c r="K182" s="57">
        <v>0</v>
      </c>
      <c r="L182" s="57">
        <v>0</v>
      </c>
      <c r="M182" s="57">
        <v>0</v>
      </c>
      <c r="N182" s="57">
        <v>0</v>
      </c>
      <c r="O182" s="143"/>
      <c r="P182" s="147"/>
    </row>
    <row r="183" spans="1:57" s="4" customFormat="1" ht="47.25" x14ac:dyDescent="0.25">
      <c r="A183" s="171" t="s">
        <v>102</v>
      </c>
      <c r="B183" s="173" t="s">
        <v>50</v>
      </c>
      <c r="C183" s="173" t="s">
        <v>56</v>
      </c>
      <c r="D183" s="156">
        <v>2029</v>
      </c>
      <c r="E183" s="173">
        <v>220</v>
      </c>
      <c r="F183" s="173" t="s">
        <v>103</v>
      </c>
      <c r="G183" s="109" t="s">
        <v>11</v>
      </c>
      <c r="H183" s="56">
        <f>SUM(H184:H187)</f>
        <v>47.97</v>
      </c>
      <c r="I183" s="56">
        <v>0</v>
      </c>
      <c r="J183" s="56">
        <v>0</v>
      </c>
      <c r="K183" s="56">
        <v>0</v>
      </c>
      <c r="L183" s="56">
        <v>0</v>
      </c>
      <c r="M183" s="56">
        <v>47.97</v>
      </c>
      <c r="N183" s="56">
        <v>0</v>
      </c>
      <c r="O183" s="144"/>
      <c r="P183" s="148" t="s">
        <v>156</v>
      </c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</row>
    <row r="184" spans="1:57" x14ac:dyDescent="0.25">
      <c r="A184" s="171"/>
      <c r="B184" s="173"/>
      <c r="C184" s="173"/>
      <c r="D184" s="156"/>
      <c r="E184" s="173"/>
      <c r="F184" s="173"/>
      <c r="G184" s="35" t="s">
        <v>12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49">
        <v>60</v>
      </c>
      <c r="P184" s="146" t="s">
        <v>156</v>
      </c>
    </row>
    <row r="185" spans="1:57" ht="31.5" x14ac:dyDescent="0.25">
      <c r="A185" s="171"/>
      <c r="B185" s="173"/>
      <c r="C185" s="173"/>
      <c r="D185" s="156"/>
      <c r="E185" s="173"/>
      <c r="F185" s="173"/>
      <c r="G185" s="35" t="s">
        <v>13</v>
      </c>
      <c r="H185" s="57">
        <v>47.5</v>
      </c>
      <c r="I185" s="57">
        <v>0</v>
      </c>
      <c r="J185" s="57">
        <v>0</v>
      </c>
      <c r="K185" s="57">
        <v>0</v>
      </c>
      <c r="L185" s="57">
        <v>0</v>
      </c>
      <c r="M185" s="57">
        <v>47.5</v>
      </c>
      <c r="N185" s="57">
        <v>0</v>
      </c>
      <c r="O185" s="50"/>
      <c r="P185" s="147"/>
    </row>
    <row r="186" spans="1:57" x14ac:dyDescent="0.25">
      <c r="A186" s="171"/>
      <c r="B186" s="173"/>
      <c r="C186" s="173"/>
      <c r="D186" s="156"/>
      <c r="E186" s="173"/>
      <c r="F186" s="173"/>
      <c r="G186" s="35" t="s">
        <v>14</v>
      </c>
      <c r="H186" s="57">
        <v>0.47</v>
      </c>
      <c r="I186" s="57">
        <v>0</v>
      </c>
      <c r="J186" s="57">
        <v>0</v>
      </c>
      <c r="K186" s="57">
        <v>0</v>
      </c>
      <c r="L186" s="57">
        <v>0</v>
      </c>
      <c r="M186" s="57">
        <v>0.47</v>
      </c>
      <c r="N186" s="57">
        <v>0</v>
      </c>
      <c r="O186" s="50"/>
      <c r="P186" s="147"/>
    </row>
    <row r="187" spans="1:57" ht="31.5" x14ac:dyDescent="0.25">
      <c r="A187" s="171"/>
      <c r="B187" s="173"/>
      <c r="C187" s="173"/>
      <c r="D187" s="156"/>
      <c r="E187" s="173"/>
      <c r="F187" s="173"/>
      <c r="G187" s="35" t="s">
        <v>15</v>
      </c>
      <c r="H187" s="57">
        <v>0</v>
      </c>
      <c r="I187" s="57">
        <v>0</v>
      </c>
      <c r="J187" s="57">
        <v>0</v>
      </c>
      <c r="K187" s="57">
        <v>0</v>
      </c>
      <c r="L187" s="57">
        <v>0</v>
      </c>
      <c r="M187" s="57">
        <v>0</v>
      </c>
      <c r="N187" s="57">
        <v>0</v>
      </c>
      <c r="O187" s="50"/>
      <c r="P187" s="148"/>
    </row>
    <row r="188" spans="1:57" s="4" customFormat="1" ht="47.25" x14ac:dyDescent="0.25">
      <c r="A188" s="171" t="s">
        <v>106</v>
      </c>
      <c r="B188" s="173" t="s">
        <v>50</v>
      </c>
      <c r="C188" s="173" t="s">
        <v>56</v>
      </c>
      <c r="D188" s="156">
        <v>2029</v>
      </c>
      <c r="E188" s="173">
        <v>220</v>
      </c>
      <c r="F188" s="173" t="s">
        <v>105</v>
      </c>
      <c r="G188" s="109" t="s">
        <v>11</v>
      </c>
      <c r="H188" s="56">
        <f>SUM(H189:H192)</f>
        <v>14.4</v>
      </c>
      <c r="I188" s="56">
        <v>0</v>
      </c>
      <c r="J188" s="56">
        <v>0</v>
      </c>
      <c r="K188" s="56">
        <v>0</v>
      </c>
      <c r="L188" s="56">
        <v>0</v>
      </c>
      <c r="M188" s="56">
        <v>14.4</v>
      </c>
      <c r="N188" s="56">
        <v>0</v>
      </c>
      <c r="O188" s="142">
        <v>60</v>
      </c>
      <c r="P188" s="146" t="s">
        <v>156</v>
      </c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</row>
    <row r="189" spans="1:57" x14ac:dyDescent="0.25">
      <c r="A189" s="171"/>
      <c r="B189" s="173"/>
      <c r="C189" s="173"/>
      <c r="D189" s="156"/>
      <c r="E189" s="173"/>
      <c r="F189" s="173"/>
      <c r="G189" s="35" t="s">
        <v>12</v>
      </c>
      <c r="H189" s="57">
        <v>0</v>
      </c>
      <c r="I189" s="57">
        <v>0</v>
      </c>
      <c r="J189" s="57">
        <v>0</v>
      </c>
      <c r="K189" s="57">
        <v>0</v>
      </c>
      <c r="L189" s="57">
        <v>0</v>
      </c>
      <c r="M189" s="57">
        <v>0</v>
      </c>
      <c r="N189" s="57">
        <v>0</v>
      </c>
      <c r="O189" s="143"/>
      <c r="P189" s="147"/>
    </row>
    <row r="190" spans="1:57" ht="31.5" x14ac:dyDescent="0.25">
      <c r="A190" s="171"/>
      <c r="B190" s="173"/>
      <c r="C190" s="173"/>
      <c r="D190" s="156"/>
      <c r="E190" s="173"/>
      <c r="F190" s="173"/>
      <c r="G190" s="35" t="s">
        <v>13</v>
      </c>
      <c r="H190" s="57">
        <v>14.25</v>
      </c>
      <c r="I190" s="57">
        <v>0</v>
      </c>
      <c r="J190" s="57">
        <v>0</v>
      </c>
      <c r="K190" s="57">
        <v>0</v>
      </c>
      <c r="L190" s="57">
        <v>0</v>
      </c>
      <c r="M190" s="57">
        <v>14.25</v>
      </c>
      <c r="N190" s="57">
        <v>0</v>
      </c>
      <c r="O190" s="143"/>
      <c r="P190" s="147"/>
    </row>
    <row r="191" spans="1:57" x14ac:dyDescent="0.25">
      <c r="A191" s="171"/>
      <c r="B191" s="173"/>
      <c r="C191" s="173"/>
      <c r="D191" s="156"/>
      <c r="E191" s="173"/>
      <c r="F191" s="173"/>
      <c r="G191" s="35" t="s">
        <v>14</v>
      </c>
      <c r="H191" s="57">
        <v>0.15</v>
      </c>
      <c r="I191" s="57">
        <v>0</v>
      </c>
      <c r="J191" s="57">
        <v>0</v>
      </c>
      <c r="K191" s="57">
        <v>0</v>
      </c>
      <c r="L191" s="57">
        <v>0</v>
      </c>
      <c r="M191" s="57">
        <v>0.15</v>
      </c>
      <c r="N191" s="57">
        <v>0</v>
      </c>
      <c r="O191" s="143"/>
      <c r="P191" s="147"/>
    </row>
    <row r="192" spans="1:57" ht="31.5" x14ac:dyDescent="0.25">
      <c r="A192" s="171"/>
      <c r="B192" s="173"/>
      <c r="C192" s="173"/>
      <c r="D192" s="156"/>
      <c r="E192" s="173"/>
      <c r="F192" s="173"/>
      <c r="G192" s="35" t="s">
        <v>15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144"/>
      <c r="P192" s="148"/>
    </row>
    <row r="193" spans="1:57" s="4" customFormat="1" ht="47.25" x14ac:dyDescent="0.25">
      <c r="A193" s="171" t="s">
        <v>107</v>
      </c>
      <c r="B193" s="173" t="s">
        <v>50</v>
      </c>
      <c r="C193" s="173" t="s">
        <v>56</v>
      </c>
      <c r="D193" s="151">
        <v>2029</v>
      </c>
      <c r="E193" s="173">
        <v>110</v>
      </c>
      <c r="F193" s="173" t="s">
        <v>105</v>
      </c>
      <c r="G193" s="109" t="s">
        <v>11</v>
      </c>
      <c r="H193" s="56">
        <f>SUM(H194:H197)</f>
        <v>51.9</v>
      </c>
      <c r="I193" s="56">
        <v>0</v>
      </c>
      <c r="J193" s="56">
        <v>0</v>
      </c>
      <c r="K193" s="56">
        <v>0</v>
      </c>
      <c r="L193" s="56">
        <v>0</v>
      </c>
      <c r="M193" s="56">
        <v>51.9</v>
      </c>
      <c r="N193" s="56">
        <v>0</v>
      </c>
      <c r="O193" s="142">
        <v>90</v>
      </c>
      <c r="P193" s="146" t="s">
        <v>156</v>
      </c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</row>
    <row r="194" spans="1:57" x14ac:dyDescent="0.25">
      <c r="A194" s="171"/>
      <c r="B194" s="173"/>
      <c r="C194" s="173"/>
      <c r="D194" s="151"/>
      <c r="E194" s="173"/>
      <c r="F194" s="173"/>
      <c r="G194" s="35" t="s">
        <v>44</v>
      </c>
      <c r="H194" s="57">
        <v>0</v>
      </c>
      <c r="I194" s="57">
        <v>0</v>
      </c>
      <c r="J194" s="126">
        <v>0</v>
      </c>
      <c r="K194" s="57">
        <v>0</v>
      </c>
      <c r="L194" s="57">
        <v>0</v>
      </c>
      <c r="M194" s="126">
        <v>0</v>
      </c>
      <c r="N194" s="57">
        <v>0</v>
      </c>
      <c r="O194" s="143"/>
      <c r="P194" s="147"/>
    </row>
    <row r="195" spans="1:57" ht="31.5" x14ac:dyDescent="0.25">
      <c r="A195" s="171"/>
      <c r="B195" s="173"/>
      <c r="C195" s="173"/>
      <c r="D195" s="151"/>
      <c r="E195" s="173"/>
      <c r="F195" s="173"/>
      <c r="G195" s="35" t="s">
        <v>13</v>
      </c>
      <c r="H195" s="57">
        <v>49.3</v>
      </c>
      <c r="I195" s="57">
        <v>0</v>
      </c>
      <c r="J195" s="126">
        <v>0</v>
      </c>
      <c r="K195" s="57">
        <v>0</v>
      </c>
      <c r="L195" s="57">
        <v>0</v>
      </c>
      <c r="M195" s="126">
        <v>49.3</v>
      </c>
      <c r="N195" s="57">
        <v>0</v>
      </c>
      <c r="O195" s="143"/>
      <c r="P195" s="147"/>
    </row>
    <row r="196" spans="1:57" x14ac:dyDescent="0.25">
      <c r="A196" s="171"/>
      <c r="B196" s="173"/>
      <c r="C196" s="173"/>
      <c r="D196" s="151"/>
      <c r="E196" s="173"/>
      <c r="F196" s="173"/>
      <c r="G196" s="35" t="s">
        <v>14</v>
      </c>
      <c r="H196" s="57">
        <v>2.6</v>
      </c>
      <c r="I196" s="57">
        <v>0</v>
      </c>
      <c r="J196" s="126">
        <v>0</v>
      </c>
      <c r="K196" s="57">
        <v>0</v>
      </c>
      <c r="L196" s="57">
        <v>0</v>
      </c>
      <c r="M196" s="126">
        <v>2.6</v>
      </c>
      <c r="N196" s="57">
        <v>0</v>
      </c>
      <c r="O196" s="143"/>
      <c r="P196" s="147"/>
    </row>
    <row r="197" spans="1:57" ht="31.5" x14ac:dyDescent="0.25">
      <c r="A197" s="171"/>
      <c r="B197" s="173"/>
      <c r="C197" s="173"/>
      <c r="D197" s="151"/>
      <c r="E197" s="173"/>
      <c r="F197" s="173"/>
      <c r="G197" s="35" t="s">
        <v>15</v>
      </c>
      <c r="H197" s="57">
        <v>0</v>
      </c>
      <c r="I197" s="57">
        <v>0</v>
      </c>
      <c r="J197" s="57">
        <v>0</v>
      </c>
      <c r="K197" s="57">
        <v>0</v>
      </c>
      <c r="L197" s="57">
        <v>0</v>
      </c>
      <c r="M197" s="57">
        <v>0</v>
      </c>
      <c r="N197" s="57">
        <v>0</v>
      </c>
      <c r="O197" s="144"/>
      <c r="P197" s="148"/>
    </row>
    <row r="198" spans="1:57" s="4" customFormat="1" ht="47.25" x14ac:dyDescent="0.25">
      <c r="A198" s="171" t="s">
        <v>108</v>
      </c>
      <c r="B198" s="211" t="s">
        <v>50</v>
      </c>
      <c r="C198" s="211" t="s">
        <v>53</v>
      </c>
      <c r="D198" s="212">
        <v>2029</v>
      </c>
      <c r="E198" s="211">
        <v>120</v>
      </c>
      <c r="F198" s="211" t="s">
        <v>109</v>
      </c>
      <c r="G198" s="127" t="s">
        <v>11</v>
      </c>
      <c r="H198" s="128">
        <f>SUM(H199:H202)</f>
        <v>5</v>
      </c>
      <c r="I198" s="56">
        <v>0</v>
      </c>
      <c r="J198" s="128">
        <v>0</v>
      </c>
      <c r="K198" s="56">
        <v>0</v>
      </c>
      <c r="L198" s="56">
        <v>0</v>
      </c>
      <c r="M198" s="128">
        <v>5</v>
      </c>
      <c r="N198" s="46">
        <v>0</v>
      </c>
      <c r="O198" s="142">
        <v>120</v>
      </c>
      <c r="P198" s="146" t="s">
        <v>179</v>
      </c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</row>
    <row r="199" spans="1:57" x14ac:dyDescent="0.25">
      <c r="A199" s="171"/>
      <c r="B199" s="211"/>
      <c r="C199" s="211"/>
      <c r="D199" s="212"/>
      <c r="E199" s="211"/>
      <c r="F199" s="211"/>
      <c r="G199" s="129" t="s">
        <v>12</v>
      </c>
      <c r="H199" s="57">
        <v>0</v>
      </c>
      <c r="I199" s="57">
        <v>0</v>
      </c>
      <c r="J199" s="126">
        <v>0</v>
      </c>
      <c r="K199" s="57">
        <v>0</v>
      </c>
      <c r="L199" s="57">
        <v>0</v>
      </c>
      <c r="M199" s="126">
        <v>0</v>
      </c>
      <c r="N199" s="45">
        <v>0</v>
      </c>
      <c r="O199" s="143"/>
      <c r="P199" s="147"/>
    </row>
    <row r="200" spans="1:57" ht="31.5" x14ac:dyDescent="0.25">
      <c r="A200" s="171"/>
      <c r="B200" s="211"/>
      <c r="C200" s="211"/>
      <c r="D200" s="212"/>
      <c r="E200" s="211"/>
      <c r="F200" s="211"/>
      <c r="G200" s="35" t="s">
        <v>13</v>
      </c>
      <c r="H200" s="130">
        <v>4.75</v>
      </c>
      <c r="I200" s="57">
        <v>0</v>
      </c>
      <c r="J200" s="131">
        <v>0</v>
      </c>
      <c r="K200" s="57">
        <v>0</v>
      </c>
      <c r="L200" s="57">
        <v>0</v>
      </c>
      <c r="M200" s="131">
        <v>4.75</v>
      </c>
      <c r="N200" s="45">
        <v>0</v>
      </c>
      <c r="O200" s="143"/>
      <c r="P200" s="147"/>
    </row>
    <row r="201" spans="1:57" x14ac:dyDescent="0.25">
      <c r="A201" s="171"/>
      <c r="B201" s="211"/>
      <c r="C201" s="211"/>
      <c r="D201" s="212"/>
      <c r="E201" s="211"/>
      <c r="F201" s="211"/>
      <c r="G201" s="35" t="s">
        <v>14</v>
      </c>
      <c r="H201" s="57">
        <v>0.25</v>
      </c>
      <c r="I201" s="57">
        <v>0</v>
      </c>
      <c r="J201" s="126">
        <v>0</v>
      </c>
      <c r="K201" s="57">
        <v>0</v>
      </c>
      <c r="L201" s="57">
        <v>0</v>
      </c>
      <c r="M201" s="126">
        <v>0.25</v>
      </c>
      <c r="N201" s="45">
        <v>0</v>
      </c>
      <c r="O201" s="143"/>
      <c r="P201" s="147"/>
    </row>
    <row r="202" spans="1:57" x14ac:dyDescent="0.25">
      <c r="A202" s="171"/>
      <c r="B202" s="211"/>
      <c r="C202" s="211"/>
      <c r="D202" s="212"/>
      <c r="E202" s="211"/>
      <c r="F202" s="211"/>
      <c r="G202" s="129" t="s">
        <v>34</v>
      </c>
      <c r="H202" s="57">
        <v>0</v>
      </c>
      <c r="I202" s="57">
        <v>0</v>
      </c>
      <c r="J202" s="57">
        <v>0</v>
      </c>
      <c r="K202" s="57">
        <v>0</v>
      </c>
      <c r="L202" s="57">
        <v>0</v>
      </c>
      <c r="M202" s="57">
        <v>0</v>
      </c>
      <c r="N202" s="45">
        <v>0</v>
      </c>
      <c r="O202" s="144"/>
      <c r="P202" s="148"/>
    </row>
    <row r="203" spans="1:57" s="4" customFormat="1" ht="47.25" x14ac:dyDescent="0.25">
      <c r="A203" s="188" t="s">
        <v>110</v>
      </c>
      <c r="B203" s="211" t="s">
        <v>50</v>
      </c>
      <c r="C203" s="211" t="s">
        <v>53</v>
      </c>
      <c r="D203" s="212" t="s">
        <v>187</v>
      </c>
      <c r="E203" s="211">
        <v>135</v>
      </c>
      <c r="F203" s="211" t="s">
        <v>109</v>
      </c>
      <c r="G203" s="127" t="s">
        <v>11</v>
      </c>
      <c r="H203" s="128">
        <f>SUM(H204:H207)</f>
        <v>51.080000000000005</v>
      </c>
      <c r="I203" s="128">
        <v>16.79</v>
      </c>
      <c r="J203" s="56">
        <v>0</v>
      </c>
      <c r="K203" s="56">
        <v>0</v>
      </c>
      <c r="L203" s="56">
        <v>0</v>
      </c>
      <c r="M203" s="56">
        <v>34.29</v>
      </c>
      <c r="N203" s="46">
        <v>0</v>
      </c>
      <c r="O203" s="142">
        <v>135</v>
      </c>
      <c r="P203" s="146" t="s">
        <v>179</v>
      </c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</row>
    <row r="204" spans="1:57" x14ac:dyDescent="0.25">
      <c r="A204" s="189"/>
      <c r="B204" s="211"/>
      <c r="C204" s="211"/>
      <c r="D204" s="212"/>
      <c r="E204" s="211"/>
      <c r="F204" s="211"/>
      <c r="G204" s="129" t="s">
        <v>12</v>
      </c>
      <c r="H204" s="57">
        <v>0</v>
      </c>
      <c r="I204" s="126">
        <v>0</v>
      </c>
      <c r="J204" s="57">
        <v>0</v>
      </c>
      <c r="K204" s="57">
        <v>0</v>
      </c>
      <c r="L204" s="57">
        <v>0</v>
      </c>
      <c r="M204" s="126">
        <v>0</v>
      </c>
      <c r="N204" s="45">
        <v>0</v>
      </c>
      <c r="O204" s="143"/>
      <c r="P204" s="147"/>
    </row>
    <row r="205" spans="1:57" ht="31.5" x14ac:dyDescent="0.25">
      <c r="A205" s="189"/>
      <c r="B205" s="211"/>
      <c r="C205" s="211"/>
      <c r="D205" s="212"/>
      <c r="E205" s="211"/>
      <c r="F205" s="211"/>
      <c r="G205" s="35" t="s">
        <v>13</v>
      </c>
      <c r="H205" s="130">
        <v>48.52</v>
      </c>
      <c r="I205" s="131">
        <v>15.99</v>
      </c>
      <c r="J205" s="57">
        <v>0</v>
      </c>
      <c r="K205" s="57">
        <v>0</v>
      </c>
      <c r="L205" s="57">
        <v>0</v>
      </c>
      <c r="M205" s="126">
        <v>32.53</v>
      </c>
      <c r="N205" s="45">
        <v>0</v>
      </c>
      <c r="O205" s="143"/>
      <c r="P205" s="147"/>
    </row>
    <row r="206" spans="1:57" x14ac:dyDescent="0.25">
      <c r="A206" s="189"/>
      <c r="B206" s="211"/>
      <c r="C206" s="211"/>
      <c r="D206" s="212"/>
      <c r="E206" s="211"/>
      <c r="F206" s="211"/>
      <c r="G206" s="35" t="s">
        <v>14</v>
      </c>
      <c r="H206" s="57">
        <v>2.56</v>
      </c>
      <c r="I206" s="126">
        <v>0.8</v>
      </c>
      <c r="J206" s="57">
        <v>0</v>
      </c>
      <c r="K206" s="57">
        <v>0</v>
      </c>
      <c r="L206" s="57">
        <v>0</v>
      </c>
      <c r="M206" s="126">
        <v>1.76</v>
      </c>
      <c r="N206" s="45">
        <v>0</v>
      </c>
      <c r="O206" s="143"/>
      <c r="P206" s="147"/>
    </row>
    <row r="207" spans="1:57" x14ac:dyDescent="0.25">
      <c r="A207" s="190"/>
      <c r="B207" s="211"/>
      <c r="C207" s="211"/>
      <c r="D207" s="212"/>
      <c r="E207" s="211"/>
      <c r="F207" s="211"/>
      <c r="G207" s="129" t="s">
        <v>34</v>
      </c>
      <c r="H207" s="57">
        <v>0</v>
      </c>
      <c r="I207" s="57">
        <v>0</v>
      </c>
      <c r="J207" s="57">
        <v>0</v>
      </c>
      <c r="K207" s="57">
        <v>0</v>
      </c>
      <c r="L207" s="57">
        <v>0</v>
      </c>
      <c r="M207" s="57">
        <v>0</v>
      </c>
      <c r="N207" s="45">
        <v>0</v>
      </c>
      <c r="O207" s="144"/>
      <c r="P207" s="148"/>
    </row>
    <row r="208" spans="1:57" s="4" customFormat="1" ht="47.25" x14ac:dyDescent="0.25">
      <c r="A208" s="171" t="s">
        <v>111</v>
      </c>
      <c r="B208" s="211" t="s">
        <v>50</v>
      </c>
      <c r="C208" s="211" t="s">
        <v>53</v>
      </c>
      <c r="D208" s="212">
        <v>2025</v>
      </c>
      <c r="E208" s="211">
        <v>120</v>
      </c>
      <c r="F208" s="211" t="s">
        <v>109</v>
      </c>
      <c r="G208" s="127" t="s">
        <v>11</v>
      </c>
      <c r="H208" s="128">
        <f>SUM(H209:H212)</f>
        <v>10.905000000000001</v>
      </c>
      <c r="I208" s="128">
        <v>10.9</v>
      </c>
      <c r="J208" s="56">
        <v>0</v>
      </c>
      <c r="K208" s="56">
        <v>0</v>
      </c>
      <c r="L208" s="56">
        <v>0</v>
      </c>
      <c r="M208" s="56">
        <v>0</v>
      </c>
      <c r="N208" s="46">
        <v>0</v>
      </c>
      <c r="O208" s="142">
        <v>120</v>
      </c>
      <c r="P208" s="146" t="s">
        <v>176</v>
      </c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</row>
    <row r="209" spans="1:57" x14ac:dyDescent="0.25">
      <c r="A209" s="171"/>
      <c r="B209" s="211"/>
      <c r="C209" s="211"/>
      <c r="D209" s="212"/>
      <c r="E209" s="211"/>
      <c r="F209" s="211"/>
      <c r="G209" s="129" t="s">
        <v>12</v>
      </c>
      <c r="H209" s="126">
        <v>0</v>
      </c>
      <c r="I209" s="126">
        <v>0</v>
      </c>
      <c r="J209" s="57">
        <v>0</v>
      </c>
      <c r="K209" s="57">
        <v>0</v>
      </c>
      <c r="L209" s="57">
        <v>0</v>
      </c>
      <c r="M209" s="57">
        <v>0</v>
      </c>
      <c r="N209" s="45">
        <v>0</v>
      </c>
      <c r="O209" s="143"/>
      <c r="P209" s="147"/>
    </row>
    <row r="210" spans="1:57" ht="31.5" x14ac:dyDescent="0.25">
      <c r="A210" s="171"/>
      <c r="B210" s="211"/>
      <c r="C210" s="211"/>
      <c r="D210" s="212"/>
      <c r="E210" s="211"/>
      <c r="F210" s="211"/>
      <c r="G210" s="35" t="s">
        <v>13</v>
      </c>
      <c r="H210" s="131">
        <v>10.355</v>
      </c>
      <c r="I210" s="131">
        <v>10.355</v>
      </c>
      <c r="J210" s="57">
        <v>0</v>
      </c>
      <c r="K210" s="57">
        <v>0</v>
      </c>
      <c r="L210" s="57">
        <v>0</v>
      </c>
      <c r="M210" s="57">
        <v>0</v>
      </c>
      <c r="N210" s="45">
        <v>0</v>
      </c>
      <c r="O210" s="143"/>
      <c r="P210" s="147"/>
    </row>
    <row r="211" spans="1:57" x14ac:dyDescent="0.25">
      <c r="A211" s="171"/>
      <c r="B211" s="211"/>
      <c r="C211" s="211"/>
      <c r="D211" s="212"/>
      <c r="E211" s="211"/>
      <c r="F211" s="211"/>
      <c r="G211" s="35" t="s">
        <v>14</v>
      </c>
      <c r="H211" s="126">
        <v>0.55000000000000004</v>
      </c>
      <c r="I211" s="126">
        <v>0.54500000000000004</v>
      </c>
      <c r="J211" s="57">
        <v>0</v>
      </c>
      <c r="K211" s="57">
        <v>0</v>
      </c>
      <c r="L211" s="57">
        <v>0</v>
      </c>
      <c r="M211" s="57">
        <v>0</v>
      </c>
      <c r="N211" s="45">
        <v>0</v>
      </c>
      <c r="O211" s="143"/>
      <c r="P211" s="147"/>
    </row>
    <row r="212" spans="1:57" x14ac:dyDescent="0.25">
      <c r="A212" s="171"/>
      <c r="B212" s="211"/>
      <c r="C212" s="211"/>
      <c r="D212" s="212"/>
      <c r="E212" s="211"/>
      <c r="F212" s="211"/>
      <c r="G212" s="129" t="s">
        <v>34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45">
        <v>0</v>
      </c>
      <c r="O212" s="144"/>
      <c r="P212" s="148"/>
    </row>
    <row r="213" spans="1:57" s="4" customFormat="1" ht="47.25" x14ac:dyDescent="0.25">
      <c r="A213" s="171" t="s">
        <v>112</v>
      </c>
      <c r="B213" s="211" t="s">
        <v>50</v>
      </c>
      <c r="C213" s="211" t="s">
        <v>53</v>
      </c>
      <c r="D213" s="212">
        <v>2029</v>
      </c>
      <c r="E213" s="211">
        <v>20</v>
      </c>
      <c r="F213" s="211" t="s">
        <v>109</v>
      </c>
      <c r="G213" s="127" t="s">
        <v>11</v>
      </c>
      <c r="H213" s="128">
        <f>SUM(H214:H217)</f>
        <v>33.14</v>
      </c>
      <c r="I213" s="56">
        <v>0</v>
      </c>
      <c r="J213" s="56">
        <v>0</v>
      </c>
      <c r="K213" s="56">
        <v>0</v>
      </c>
      <c r="L213" s="56">
        <v>0</v>
      </c>
      <c r="M213" s="128">
        <v>33.140999999999998</v>
      </c>
      <c r="N213" s="46">
        <v>0</v>
      </c>
      <c r="O213" s="142">
        <v>20</v>
      </c>
      <c r="P213" s="146" t="s">
        <v>156</v>
      </c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</row>
    <row r="214" spans="1:57" x14ac:dyDescent="0.25">
      <c r="A214" s="171"/>
      <c r="B214" s="211"/>
      <c r="C214" s="211"/>
      <c r="D214" s="212"/>
      <c r="E214" s="211"/>
      <c r="F214" s="211"/>
      <c r="G214" s="129" t="s">
        <v>12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45">
        <v>0</v>
      </c>
      <c r="O214" s="143"/>
      <c r="P214" s="147"/>
    </row>
    <row r="215" spans="1:57" ht="31.5" x14ac:dyDescent="0.25">
      <c r="A215" s="171"/>
      <c r="B215" s="211"/>
      <c r="C215" s="211"/>
      <c r="D215" s="212"/>
      <c r="E215" s="211"/>
      <c r="F215" s="211"/>
      <c r="G215" s="129" t="s">
        <v>13</v>
      </c>
      <c r="H215" s="130">
        <v>32.81</v>
      </c>
      <c r="I215" s="57">
        <v>0</v>
      </c>
      <c r="J215" s="57">
        <v>0</v>
      </c>
      <c r="K215" s="57">
        <v>0</v>
      </c>
      <c r="L215" s="57">
        <v>0</v>
      </c>
      <c r="M215" s="130">
        <v>32.81</v>
      </c>
      <c r="N215" s="45">
        <v>0</v>
      </c>
      <c r="O215" s="143"/>
      <c r="P215" s="147"/>
    </row>
    <row r="216" spans="1:57" x14ac:dyDescent="0.25">
      <c r="A216" s="171"/>
      <c r="B216" s="211"/>
      <c r="C216" s="211"/>
      <c r="D216" s="212"/>
      <c r="E216" s="211"/>
      <c r="F216" s="211"/>
      <c r="G216" s="129" t="s">
        <v>14</v>
      </c>
      <c r="H216" s="130">
        <v>0.33</v>
      </c>
      <c r="I216" s="57">
        <v>0</v>
      </c>
      <c r="J216" s="57">
        <v>0</v>
      </c>
      <c r="K216" s="57">
        <v>0</v>
      </c>
      <c r="L216" s="57">
        <v>0</v>
      </c>
      <c r="M216" s="130">
        <v>0.33</v>
      </c>
      <c r="N216" s="45">
        <v>0</v>
      </c>
      <c r="O216" s="143"/>
      <c r="P216" s="147"/>
    </row>
    <row r="217" spans="1:57" x14ac:dyDescent="0.25">
      <c r="A217" s="171"/>
      <c r="B217" s="211"/>
      <c r="C217" s="211"/>
      <c r="D217" s="212"/>
      <c r="E217" s="211"/>
      <c r="F217" s="211"/>
      <c r="G217" s="129" t="s">
        <v>34</v>
      </c>
      <c r="H217" s="57">
        <v>0</v>
      </c>
      <c r="I217" s="57">
        <v>0</v>
      </c>
      <c r="J217" s="57">
        <v>0</v>
      </c>
      <c r="K217" s="57">
        <v>0</v>
      </c>
      <c r="L217" s="57">
        <v>0</v>
      </c>
      <c r="M217" s="57">
        <v>0</v>
      </c>
      <c r="N217" s="45">
        <v>0</v>
      </c>
      <c r="O217" s="144"/>
      <c r="P217" s="148"/>
    </row>
    <row r="218" spans="1:57" s="4" customFormat="1" ht="47.25" x14ac:dyDescent="0.25">
      <c r="A218" s="171" t="s">
        <v>113</v>
      </c>
      <c r="B218" s="211" t="s">
        <v>50</v>
      </c>
      <c r="C218" s="211" t="s">
        <v>53</v>
      </c>
      <c r="D218" s="212">
        <v>2029</v>
      </c>
      <c r="E218" s="211">
        <v>20</v>
      </c>
      <c r="F218" s="211" t="s">
        <v>54</v>
      </c>
      <c r="G218" s="127" t="s">
        <v>11</v>
      </c>
      <c r="H218" s="128">
        <f>SUM(H219:H222)</f>
        <v>20</v>
      </c>
      <c r="I218" s="56">
        <v>0</v>
      </c>
      <c r="J218" s="56">
        <v>0</v>
      </c>
      <c r="K218" s="128">
        <v>0</v>
      </c>
      <c r="L218" s="128">
        <v>0</v>
      </c>
      <c r="M218" s="128">
        <v>20</v>
      </c>
      <c r="N218" s="56">
        <v>0</v>
      </c>
      <c r="O218" s="142">
        <v>20</v>
      </c>
      <c r="P218" s="146" t="s">
        <v>156</v>
      </c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</row>
    <row r="219" spans="1:57" x14ac:dyDescent="0.25">
      <c r="A219" s="171"/>
      <c r="B219" s="211"/>
      <c r="C219" s="211"/>
      <c r="D219" s="212"/>
      <c r="E219" s="211"/>
      <c r="F219" s="211"/>
      <c r="G219" s="129" t="s">
        <v>12</v>
      </c>
      <c r="H219" s="57">
        <v>0</v>
      </c>
      <c r="I219" s="57">
        <v>0</v>
      </c>
      <c r="J219" s="57">
        <v>0</v>
      </c>
      <c r="K219" s="57">
        <v>0</v>
      </c>
      <c r="L219" s="57">
        <v>0</v>
      </c>
      <c r="M219" s="57">
        <v>0</v>
      </c>
      <c r="N219" s="57">
        <v>0</v>
      </c>
      <c r="O219" s="143"/>
      <c r="P219" s="147"/>
    </row>
    <row r="220" spans="1:57" ht="31.5" x14ac:dyDescent="0.25">
      <c r="A220" s="171"/>
      <c r="B220" s="211"/>
      <c r="C220" s="211"/>
      <c r="D220" s="212"/>
      <c r="E220" s="211"/>
      <c r="F220" s="211"/>
      <c r="G220" s="129" t="s">
        <v>13</v>
      </c>
      <c r="H220" s="57">
        <v>19</v>
      </c>
      <c r="I220" s="57">
        <v>0</v>
      </c>
      <c r="J220" s="57">
        <v>0</v>
      </c>
      <c r="K220" s="130">
        <v>0</v>
      </c>
      <c r="L220" s="130">
        <v>0</v>
      </c>
      <c r="M220" s="57">
        <v>19</v>
      </c>
      <c r="N220" s="57">
        <v>0</v>
      </c>
      <c r="O220" s="143"/>
      <c r="P220" s="147"/>
    </row>
    <row r="221" spans="1:57" x14ac:dyDescent="0.25">
      <c r="A221" s="171"/>
      <c r="B221" s="211"/>
      <c r="C221" s="211"/>
      <c r="D221" s="212"/>
      <c r="E221" s="211"/>
      <c r="F221" s="211"/>
      <c r="G221" s="129" t="s">
        <v>14</v>
      </c>
      <c r="H221" s="57">
        <v>1</v>
      </c>
      <c r="I221" s="57">
        <v>0</v>
      </c>
      <c r="J221" s="57">
        <v>0</v>
      </c>
      <c r="K221" s="130">
        <v>0</v>
      </c>
      <c r="L221" s="130">
        <v>0</v>
      </c>
      <c r="M221" s="57">
        <v>1</v>
      </c>
      <c r="N221" s="57">
        <v>0</v>
      </c>
      <c r="O221" s="143"/>
      <c r="P221" s="147"/>
    </row>
    <row r="222" spans="1:57" x14ac:dyDescent="0.25">
      <c r="A222" s="171"/>
      <c r="B222" s="211"/>
      <c r="C222" s="211"/>
      <c r="D222" s="212"/>
      <c r="E222" s="211"/>
      <c r="F222" s="211"/>
      <c r="G222" s="129" t="s">
        <v>34</v>
      </c>
      <c r="H222" s="57">
        <v>0</v>
      </c>
      <c r="I222" s="130">
        <v>0</v>
      </c>
      <c r="J222" s="130">
        <v>0</v>
      </c>
      <c r="K222" s="57">
        <v>0</v>
      </c>
      <c r="L222" s="57">
        <v>0</v>
      </c>
      <c r="M222" s="57">
        <v>0</v>
      </c>
      <c r="N222" s="57">
        <v>0</v>
      </c>
      <c r="O222" s="144"/>
      <c r="P222" s="148"/>
    </row>
    <row r="223" spans="1:57" ht="47.25" x14ac:dyDescent="0.25">
      <c r="A223" s="188" t="s">
        <v>150</v>
      </c>
      <c r="B223" s="211" t="s">
        <v>50</v>
      </c>
      <c r="C223" s="211" t="s">
        <v>53</v>
      </c>
      <c r="D223" s="212">
        <v>2029</v>
      </c>
      <c r="E223" s="211">
        <v>200</v>
      </c>
      <c r="F223" s="211" t="s">
        <v>54</v>
      </c>
      <c r="G223" s="127" t="s">
        <v>11</v>
      </c>
      <c r="H223" s="128">
        <f>SUM(H224:H227)</f>
        <v>3.6850000000000001</v>
      </c>
      <c r="I223" s="56">
        <v>0</v>
      </c>
      <c r="J223" s="56">
        <v>0</v>
      </c>
      <c r="K223" s="128">
        <v>0</v>
      </c>
      <c r="L223" s="128">
        <v>0</v>
      </c>
      <c r="M223" s="56">
        <v>3.6850000000000001</v>
      </c>
      <c r="N223" s="56">
        <v>0</v>
      </c>
      <c r="O223" s="50"/>
      <c r="P223" s="146" t="s">
        <v>179</v>
      </c>
    </row>
    <row r="224" spans="1:57" x14ac:dyDescent="0.25">
      <c r="A224" s="189"/>
      <c r="B224" s="211"/>
      <c r="C224" s="211"/>
      <c r="D224" s="212"/>
      <c r="E224" s="211"/>
      <c r="F224" s="211"/>
      <c r="G224" s="129" t="s">
        <v>12</v>
      </c>
      <c r="H224" s="57">
        <v>0</v>
      </c>
      <c r="I224" s="57">
        <v>0</v>
      </c>
      <c r="J224" s="126">
        <v>0</v>
      </c>
      <c r="K224" s="57">
        <v>0</v>
      </c>
      <c r="L224" s="57">
        <v>0</v>
      </c>
      <c r="M224" s="126">
        <v>0</v>
      </c>
      <c r="N224" s="57">
        <v>0</v>
      </c>
      <c r="O224" s="50"/>
      <c r="P224" s="147"/>
    </row>
    <row r="225" spans="1:57" ht="31.5" x14ac:dyDescent="0.25">
      <c r="A225" s="189"/>
      <c r="B225" s="211"/>
      <c r="C225" s="211"/>
      <c r="D225" s="212"/>
      <c r="E225" s="211"/>
      <c r="F225" s="211"/>
      <c r="G225" s="129" t="s">
        <v>13</v>
      </c>
      <c r="H225" s="57">
        <v>3.5</v>
      </c>
      <c r="I225" s="57">
        <v>0</v>
      </c>
      <c r="J225" s="126">
        <v>0</v>
      </c>
      <c r="K225" s="130">
        <v>0</v>
      </c>
      <c r="L225" s="130">
        <v>0</v>
      </c>
      <c r="M225" s="126">
        <v>3.5</v>
      </c>
      <c r="N225" s="57">
        <v>0</v>
      </c>
      <c r="O225" s="50">
        <v>200</v>
      </c>
      <c r="P225" s="147"/>
    </row>
    <row r="226" spans="1:57" x14ac:dyDescent="0.25">
      <c r="A226" s="189"/>
      <c r="B226" s="211"/>
      <c r="C226" s="211"/>
      <c r="D226" s="212"/>
      <c r="E226" s="211"/>
      <c r="F226" s="211"/>
      <c r="G226" s="129" t="s">
        <v>14</v>
      </c>
      <c r="H226" s="57">
        <v>0.185</v>
      </c>
      <c r="I226" s="57">
        <v>0</v>
      </c>
      <c r="J226" s="126">
        <v>0</v>
      </c>
      <c r="K226" s="130">
        <v>0</v>
      </c>
      <c r="L226" s="130">
        <v>0</v>
      </c>
      <c r="M226" s="126">
        <v>0.185</v>
      </c>
      <c r="N226" s="57">
        <v>0</v>
      </c>
      <c r="O226" s="50"/>
      <c r="P226" s="147"/>
    </row>
    <row r="227" spans="1:57" x14ac:dyDescent="0.25">
      <c r="A227" s="190"/>
      <c r="B227" s="211"/>
      <c r="C227" s="211"/>
      <c r="D227" s="212"/>
      <c r="E227" s="211"/>
      <c r="F227" s="211"/>
      <c r="G227" s="129" t="s">
        <v>34</v>
      </c>
      <c r="H227" s="57">
        <v>0</v>
      </c>
      <c r="I227" s="130">
        <v>0</v>
      </c>
      <c r="J227" s="130">
        <v>0</v>
      </c>
      <c r="K227" s="57">
        <v>0</v>
      </c>
      <c r="L227" s="57">
        <v>0</v>
      </c>
      <c r="M227" s="57">
        <v>0</v>
      </c>
      <c r="N227" s="57">
        <v>0</v>
      </c>
      <c r="O227" s="50"/>
      <c r="P227" s="148"/>
    </row>
    <row r="228" spans="1:57" ht="47.25" x14ac:dyDescent="0.25">
      <c r="A228" s="188" t="s">
        <v>151</v>
      </c>
      <c r="B228" s="211" t="s">
        <v>50</v>
      </c>
      <c r="C228" s="211" t="s">
        <v>53</v>
      </c>
      <c r="D228" s="212">
        <v>2029</v>
      </c>
      <c r="E228" s="211">
        <v>140</v>
      </c>
      <c r="F228" s="211" t="s">
        <v>54</v>
      </c>
      <c r="G228" s="127" t="s">
        <v>11</v>
      </c>
      <c r="H228" s="128">
        <f>SUM(H229:H232)</f>
        <v>13.4</v>
      </c>
      <c r="I228" s="56">
        <v>0</v>
      </c>
      <c r="J228" s="128">
        <v>0</v>
      </c>
      <c r="K228" s="128">
        <v>0</v>
      </c>
      <c r="L228" s="128">
        <v>0</v>
      </c>
      <c r="M228" s="128">
        <v>13.4</v>
      </c>
      <c r="N228" s="56">
        <v>0</v>
      </c>
      <c r="O228" s="50"/>
      <c r="P228" s="146" t="s">
        <v>179</v>
      </c>
    </row>
    <row r="229" spans="1:57" x14ac:dyDescent="0.25">
      <c r="A229" s="189"/>
      <c r="B229" s="211"/>
      <c r="C229" s="211"/>
      <c r="D229" s="212"/>
      <c r="E229" s="211"/>
      <c r="F229" s="211"/>
      <c r="G229" s="129" t="s">
        <v>12</v>
      </c>
      <c r="H229" s="57">
        <v>0</v>
      </c>
      <c r="I229" s="57">
        <v>0</v>
      </c>
      <c r="J229" s="57">
        <v>0</v>
      </c>
      <c r="K229" s="57">
        <v>0</v>
      </c>
      <c r="L229" s="57">
        <v>0</v>
      </c>
      <c r="M229" s="126">
        <v>0</v>
      </c>
      <c r="N229" s="57">
        <v>0</v>
      </c>
      <c r="O229" s="50"/>
      <c r="P229" s="147"/>
    </row>
    <row r="230" spans="1:57" ht="31.5" x14ac:dyDescent="0.25">
      <c r="A230" s="189"/>
      <c r="B230" s="211"/>
      <c r="C230" s="211"/>
      <c r="D230" s="212"/>
      <c r="E230" s="211"/>
      <c r="F230" s="211"/>
      <c r="G230" s="129" t="s">
        <v>13</v>
      </c>
      <c r="H230" s="57">
        <v>12.73</v>
      </c>
      <c r="I230" s="57">
        <v>0</v>
      </c>
      <c r="J230" s="57">
        <v>0</v>
      </c>
      <c r="K230" s="130">
        <v>0</v>
      </c>
      <c r="L230" s="130">
        <v>0</v>
      </c>
      <c r="M230" s="126">
        <v>12.73</v>
      </c>
      <c r="N230" s="57">
        <v>0</v>
      </c>
      <c r="O230" s="50"/>
      <c r="P230" s="147"/>
    </row>
    <row r="231" spans="1:57" x14ac:dyDescent="0.25">
      <c r="A231" s="189"/>
      <c r="B231" s="211"/>
      <c r="C231" s="211"/>
      <c r="D231" s="212"/>
      <c r="E231" s="211"/>
      <c r="F231" s="211"/>
      <c r="G231" s="129" t="s">
        <v>14</v>
      </c>
      <c r="H231" s="57">
        <v>0.67</v>
      </c>
      <c r="I231" s="57">
        <v>0</v>
      </c>
      <c r="J231" s="57">
        <v>0</v>
      </c>
      <c r="K231" s="130">
        <v>0</v>
      </c>
      <c r="L231" s="130">
        <v>0</v>
      </c>
      <c r="M231" s="126">
        <v>0.67</v>
      </c>
      <c r="N231" s="57">
        <v>0</v>
      </c>
      <c r="O231" s="50"/>
      <c r="P231" s="147"/>
    </row>
    <row r="232" spans="1:57" x14ac:dyDescent="0.25">
      <c r="A232" s="190"/>
      <c r="B232" s="211"/>
      <c r="C232" s="211"/>
      <c r="D232" s="212"/>
      <c r="E232" s="211"/>
      <c r="F232" s="211"/>
      <c r="G232" s="129" t="s">
        <v>34</v>
      </c>
      <c r="H232" s="57">
        <v>0</v>
      </c>
      <c r="I232" s="130">
        <v>0</v>
      </c>
      <c r="J232" s="57">
        <v>0</v>
      </c>
      <c r="K232" s="57">
        <v>0</v>
      </c>
      <c r="L232" s="57">
        <v>0</v>
      </c>
      <c r="M232" s="57">
        <v>0</v>
      </c>
      <c r="N232" s="57">
        <v>0</v>
      </c>
      <c r="O232" s="50"/>
      <c r="P232" s="148"/>
    </row>
    <row r="233" spans="1:57" s="8" customFormat="1" ht="47.25" x14ac:dyDescent="0.2">
      <c r="A233" s="170" t="s">
        <v>17</v>
      </c>
      <c r="B233" s="170"/>
      <c r="C233" s="170"/>
      <c r="D233" s="170"/>
      <c r="E233" s="170"/>
      <c r="F233" s="203" t="s">
        <v>50</v>
      </c>
      <c r="G233" s="28" t="s">
        <v>11</v>
      </c>
      <c r="H233" s="51">
        <f>H218+H213+H208+H203+H198+H193+H188+H183+H178+H173+H223+H228</f>
        <v>283.08</v>
      </c>
      <c r="I233" s="51">
        <f t="shared" ref="I233:N233" si="24">I218+I213+I208+I203+I198+I193+I188+I183+I178+I173+I223+I228</f>
        <v>27.689999999999998</v>
      </c>
      <c r="J233" s="51">
        <f t="shared" si="24"/>
        <v>0</v>
      </c>
      <c r="K233" s="51">
        <f t="shared" si="24"/>
        <v>0</v>
      </c>
      <c r="L233" s="51">
        <f t="shared" si="24"/>
        <v>0</v>
      </c>
      <c r="M233" s="51">
        <f t="shared" si="24"/>
        <v>255.38600000000002</v>
      </c>
      <c r="N233" s="51">
        <f t="shared" si="24"/>
        <v>0</v>
      </c>
      <c r="O233" s="207"/>
      <c r="P233" s="204" t="s">
        <v>156</v>
      </c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</row>
    <row r="234" spans="1:57" s="8" customFormat="1" ht="15" customHeight="1" x14ac:dyDescent="0.2">
      <c r="A234" s="170"/>
      <c r="B234" s="170"/>
      <c r="C234" s="170"/>
      <c r="D234" s="170"/>
      <c r="E234" s="170"/>
      <c r="F234" s="203"/>
      <c r="G234" s="28" t="s">
        <v>12</v>
      </c>
      <c r="H234" s="51">
        <f>H219+H214+H209+H204+H199+H194+H189+H184+H179+H174+H224+H229</f>
        <v>0</v>
      </c>
      <c r="I234" s="51">
        <f t="shared" ref="I234:N234" si="25">I219+I214+I209+I204+I199+I194+I189+I184+I179+I174+I224+I229</f>
        <v>0</v>
      </c>
      <c r="J234" s="51">
        <f t="shared" si="25"/>
        <v>0</v>
      </c>
      <c r="K234" s="51">
        <f t="shared" si="25"/>
        <v>0</v>
      </c>
      <c r="L234" s="51">
        <f t="shared" si="25"/>
        <v>0</v>
      </c>
      <c r="M234" s="51">
        <f t="shared" si="25"/>
        <v>0</v>
      </c>
      <c r="N234" s="51">
        <f t="shared" si="25"/>
        <v>0</v>
      </c>
      <c r="O234" s="208"/>
      <c r="P234" s="205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</row>
    <row r="235" spans="1:57" s="8" customFormat="1" ht="31.5" x14ac:dyDescent="0.2">
      <c r="A235" s="170"/>
      <c r="B235" s="170"/>
      <c r="C235" s="170"/>
      <c r="D235" s="170"/>
      <c r="E235" s="170"/>
      <c r="F235" s="203"/>
      <c r="G235" s="28" t="s">
        <v>13</v>
      </c>
      <c r="H235" s="51">
        <f>H220+H215+H210+H205+H200+H195+H190+H185+H180+H175+H225+H230</f>
        <v>272.81500000000005</v>
      </c>
      <c r="I235" s="51">
        <f t="shared" ref="I235:N235" si="26">I220+I215+I210+I205+I200+I195+I190+I185+I180+I175+I225+I230</f>
        <v>26.344999999999999</v>
      </c>
      <c r="J235" s="51">
        <f t="shared" si="26"/>
        <v>0</v>
      </c>
      <c r="K235" s="51">
        <f t="shared" si="26"/>
        <v>0</v>
      </c>
      <c r="L235" s="51">
        <f t="shared" si="26"/>
        <v>0</v>
      </c>
      <c r="M235" s="51">
        <f t="shared" si="26"/>
        <v>246.47</v>
      </c>
      <c r="N235" s="51">
        <f t="shared" si="26"/>
        <v>0</v>
      </c>
      <c r="O235" s="208"/>
      <c r="P235" s="205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</row>
    <row r="236" spans="1:57" s="8" customFormat="1" ht="15" customHeight="1" x14ac:dyDescent="0.2">
      <c r="A236" s="170"/>
      <c r="B236" s="170"/>
      <c r="C236" s="170"/>
      <c r="D236" s="170"/>
      <c r="E236" s="170"/>
      <c r="F236" s="203"/>
      <c r="G236" s="36" t="s">
        <v>14</v>
      </c>
      <c r="H236" s="51">
        <f>H221+H216+H211+H206+H201+H196+H191+H186+H181+H176+H226+H231</f>
        <v>10.265000000000001</v>
      </c>
      <c r="I236" s="51">
        <f t="shared" ref="I236:N236" si="27">I221+I216+I211+I206+I201+I196+I191+I186+I181+I176+I226+I231</f>
        <v>1.3450000000000002</v>
      </c>
      <c r="J236" s="51">
        <f t="shared" si="27"/>
        <v>0</v>
      </c>
      <c r="K236" s="51">
        <f t="shared" si="27"/>
        <v>0</v>
      </c>
      <c r="L236" s="51">
        <f t="shared" si="27"/>
        <v>0</v>
      </c>
      <c r="M236" s="51">
        <f t="shared" si="27"/>
        <v>8.9149999999999991</v>
      </c>
      <c r="N236" s="51">
        <f t="shared" si="27"/>
        <v>0</v>
      </c>
      <c r="O236" s="208"/>
      <c r="P236" s="205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</row>
    <row r="237" spans="1:57" s="8" customFormat="1" ht="15" customHeight="1" x14ac:dyDescent="0.2">
      <c r="A237" s="170"/>
      <c r="B237" s="170"/>
      <c r="C237" s="170"/>
      <c r="D237" s="170"/>
      <c r="E237" s="170"/>
      <c r="F237" s="203"/>
      <c r="G237" s="36" t="s">
        <v>34</v>
      </c>
      <c r="H237" s="51">
        <f t="shared" ref="H237:N237" si="28">H222+H217+H212+H207+H202+H197+H192+H187+H182+H177+H227+H232</f>
        <v>0</v>
      </c>
      <c r="I237" s="51">
        <f t="shared" si="28"/>
        <v>0</v>
      </c>
      <c r="J237" s="51">
        <f t="shared" si="28"/>
        <v>0</v>
      </c>
      <c r="K237" s="51">
        <f t="shared" si="28"/>
        <v>0</v>
      </c>
      <c r="L237" s="51">
        <f t="shared" si="28"/>
        <v>0</v>
      </c>
      <c r="M237" s="51">
        <f t="shared" si="28"/>
        <v>0</v>
      </c>
      <c r="N237" s="51">
        <f t="shared" si="28"/>
        <v>0</v>
      </c>
      <c r="O237" s="209"/>
      <c r="P237" s="206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</row>
    <row r="238" spans="1:57" s="78" customFormat="1" ht="77.25" customHeight="1" x14ac:dyDescent="0.35">
      <c r="A238" s="75" t="s">
        <v>32</v>
      </c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7"/>
      <c r="P238" s="75"/>
    </row>
    <row r="239" spans="1:57" s="4" customFormat="1" ht="47.25" x14ac:dyDescent="0.25">
      <c r="A239" s="149" t="s">
        <v>21</v>
      </c>
      <c r="B239" s="150" t="s">
        <v>181</v>
      </c>
      <c r="C239" s="150" t="s">
        <v>114</v>
      </c>
      <c r="D239" s="154">
        <v>2029</v>
      </c>
      <c r="E239" s="150">
        <v>13000</v>
      </c>
      <c r="F239" s="150" t="s">
        <v>20</v>
      </c>
      <c r="G239" s="26" t="s">
        <v>11</v>
      </c>
      <c r="H239" s="46">
        <f>SUM(H240:H243)</f>
        <v>135.10000000000002</v>
      </c>
      <c r="I239" s="46">
        <v>0</v>
      </c>
      <c r="J239" s="46">
        <v>0</v>
      </c>
      <c r="K239" s="46">
        <v>0</v>
      </c>
      <c r="L239" s="46">
        <v>0</v>
      </c>
      <c r="M239" s="46">
        <v>135</v>
      </c>
      <c r="N239" s="46">
        <v>0</v>
      </c>
      <c r="O239" s="152">
        <v>13000</v>
      </c>
      <c r="P239" s="145" t="s">
        <v>156</v>
      </c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</row>
    <row r="240" spans="1:57" x14ac:dyDescent="0.25">
      <c r="A240" s="149"/>
      <c r="B240" s="150"/>
      <c r="C240" s="150"/>
      <c r="D240" s="154"/>
      <c r="E240" s="150"/>
      <c r="F240" s="150"/>
      <c r="G240" s="25" t="s">
        <v>18</v>
      </c>
      <c r="H240" s="45">
        <v>0</v>
      </c>
      <c r="I240" s="45">
        <v>0</v>
      </c>
      <c r="J240" s="45">
        <v>0</v>
      </c>
      <c r="K240" s="45">
        <v>0</v>
      </c>
      <c r="L240" s="45">
        <v>0</v>
      </c>
      <c r="M240" s="45">
        <v>0</v>
      </c>
      <c r="N240" s="45"/>
      <c r="O240" s="152"/>
      <c r="P240" s="145"/>
    </row>
    <row r="241" spans="1:57" ht="31.5" x14ac:dyDescent="0.25">
      <c r="A241" s="149"/>
      <c r="B241" s="150"/>
      <c r="C241" s="150"/>
      <c r="D241" s="154"/>
      <c r="E241" s="150"/>
      <c r="F241" s="150"/>
      <c r="G241" s="25" t="s">
        <v>13</v>
      </c>
      <c r="H241" s="45">
        <v>128.30000000000001</v>
      </c>
      <c r="I241" s="45">
        <v>0</v>
      </c>
      <c r="J241" s="45">
        <v>0</v>
      </c>
      <c r="K241" s="45">
        <v>0</v>
      </c>
      <c r="L241" s="45">
        <v>0</v>
      </c>
      <c r="M241" s="45">
        <v>128.30000000000001</v>
      </c>
      <c r="N241" s="45">
        <v>0</v>
      </c>
      <c r="O241" s="152"/>
      <c r="P241" s="145"/>
    </row>
    <row r="242" spans="1:57" x14ac:dyDescent="0.25">
      <c r="A242" s="149"/>
      <c r="B242" s="150"/>
      <c r="C242" s="150"/>
      <c r="D242" s="154"/>
      <c r="E242" s="150"/>
      <c r="F242" s="150"/>
      <c r="G242" s="25" t="s">
        <v>14</v>
      </c>
      <c r="H242" s="45">
        <v>6.8</v>
      </c>
      <c r="I242" s="45">
        <v>0</v>
      </c>
      <c r="J242" s="45">
        <v>0</v>
      </c>
      <c r="K242" s="45">
        <v>0</v>
      </c>
      <c r="L242" s="45">
        <v>0</v>
      </c>
      <c r="M242" s="45">
        <v>6.8</v>
      </c>
      <c r="N242" s="45">
        <v>0</v>
      </c>
      <c r="O242" s="152"/>
      <c r="P242" s="145"/>
    </row>
    <row r="243" spans="1:57" ht="31.5" x14ac:dyDescent="0.25">
      <c r="A243" s="149"/>
      <c r="B243" s="150"/>
      <c r="C243" s="150"/>
      <c r="D243" s="154"/>
      <c r="E243" s="150"/>
      <c r="F243" s="150"/>
      <c r="G243" s="25" t="s">
        <v>15</v>
      </c>
      <c r="H243" s="45">
        <v>0</v>
      </c>
      <c r="I243" s="45">
        <v>0</v>
      </c>
      <c r="J243" s="45">
        <v>0</v>
      </c>
      <c r="K243" s="45">
        <v>0</v>
      </c>
      <c r="L243" s="45">
        <v>0</v>
      </c>
      <c r="M243" s="45">
        <v>0</v>
      </c>
      <c r="N243" s="45">
        <v>0</v>
      </c>
      <c r="O243" s="152"/>
      <c r="P243" s="145"/>
    </row>
    <row r="244" spans="1:57" s="4" customFormat="1" ht="47.25" x14ac:dyDescent="0.25">
      <c r="A244" s="171" t="s">
        <v>22</v>
      </c>
      <c r="B244" s="150" t="s">
        <v>181</v>
      </c>
      <c r="C244" s="150" t="s">
        <v>114</v>
      </c>
      <c r="D244" s="154">
        <v>2029</v>
      </c>
      <c r="E244" s="210">
        <v>13000</v>
      </c>
      <c r="F244" s="150" t="s">
        <v>20</v>
      </c>
      <c r="G244" s="26" t="s">
        <v>11</v>
      </c>
      <c r="H244" s="56">
        <f>SUM(H245:H248)</f>
        <v>135.10000000000002</v>
      </c>
      <c r="I244" s="56">
        <v>0</v>
      </c>
      <c r="J244" s="56">
        <v>0</v>
      </c>
      <c r="K244" s="56">
        <v>0</v>
      </c>
      <c r="L244" s="56">
        <v>0</v>
      </c>
      <c r="M244" s="56">
        <v>135</v>
      </c>
      <c r="N244" s="56">
        <v>0</v>
      </c>
      <c r="O244" s="152">
        <v>13000</v>
      </c>
      <c r="P244" s="145" t="s">
        <v>156</v>
      </c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</row>
    <row r="245" spans="1:57" x14ac:dyDescent="0.25">
      <c r="A245" s="171"/>
      <c r="B245" s="150"/>
      <c r="C245" s="150"/>
      <c r="D245" s="154"/>
      <c r="E245" s="210"/>
      <c r="F245" s="150"/>
      <c r="G245" s="25" t="s">
        <v>18</v>
      </c>
      <c r="H245" s="57">
        <v>0</v>
      </c>
      <c r="I245" s="57">
        <v>0</v>
      </c>
      <c r="J245" s="57">
        <v>0</v>
      </c>
      <c r="K245" s="57">
        <v>0</v>
      </c>
      <c r="L245" s="57">
        <v>0</v>
      </c>
      <c r="M245" s="57">
        <v>0</v>
      </c>
      <c r="N245" s="57">
        <v>0</v>
      </c>
      <c r="O245" s="152"/>
      <c r="P245" s="145"/>
    </row>
    <row r="246" spans="1:57" ht="31.5" x14ac:dyDescent="0.25">
      <c r="A246" s="171"/>
      <c r="B246" s="150"/>
      <c r="C246" s="150"/>
      <c r="D246" s="154"/>
      <c r="E246" s="210"/>
      <c r="F246" s="150"/>
      <c r="G246" s="25" t="s">
        <v>13</v>
      </c>
      <c r="H246" s="57">
        <v>128.30000000000001</v>
      </c>
      <c r="I246" s="57">
        <v>0</v>
      </c>
      <c r="J246" s="57">
        <v>0</v>
      </c>
      <c r="K246" s="57">
        <v>0</v>
      </c>
      <c r="L246" s="57">
        <v>0</v>
      </c>
      <c r="M246" s="57">
        <v>128.30000000000001</v>
      </c>
      <c r="N246" s="57">
        <v>0</v>
      </c>
      <c r="O246" s="152"/>
      <c r="P246" s="145"/>
    </row>
    <row r="247" spans="1:57" x14ac:dyDescent="0.25">
      <c r="A247" s="171"/>
      <c r="B247" s="150"/>
      <c r="C247" s="150"/>
      <c r="D247" s="154"/>
      <c r="E247" s="210"/>
      <c r="F247" s="150"/>
      <c r="G247" s="25" t="s">
        <v>14</v>
      </c>
      <c r="H247" s="57">
        <v>6.8</v>
      </c>
      <c r="I247" s="57">
        <v>0</v>
      </c>
      <c r="J247" s="57">
        <v>0</v>
      </c>
      <c r="K247" s="57">
        <v>0</v>
      </c>
      <c r="L247" s="57">
        <v>0</v>
      </c>
      <c r="M247" s="57">
        <v>6.8</v>
      </c>
      <c r="N247" s="57">
        <v>0</v>
      </c>
      <c r="O247" s="152"/>
      <c r="P247" s="145"/>
    </row>
    <row r="248" spans="1:57" ht="31.5" x14ac:dyDescent="0.25">
      <c r="A248" s="171"/>
      <c r="B248" s="150"/>
      <c r="C248" s="150"/>
      <c r="D248" s="154"/>
      <c r="E248" s="210"/>
      <c r="F248" s="150"/>
      <c r="G248" s="25" t="s">
        <v>15</v>
      </c>
      <c r="H248" s="57">
        <v>0</v>
      </c>
      <c r="I248" s="57">
        <v>0</v>
      </c>
      <c r="J248" s="57">
        <v>0</v>
      </c>
      <c r="K248" s="57">
        <v>0</v>
      </c>
      <c r="L248" s="57">
        <v>0</v>
      </c>
      <c r="M248" s="57">
        <v>0</v>
      </c>
      <c r="N248" s="57">
        <v>0</v>
      </c>
      <c r="O248" s="152"/>
      <c r="P248" s="145"/>
    </row>
    <row r="249" spans="1:57" s="4" customFormat="1" ht="47.25" x14ac:dyDescent="0.25">
      <c r="A249" s="149" t="s">
        <v>115</v>
      </c>
      <c r="B249" s="150" t="s">
        <v>181</v>
      </c>
      <c r="C249" s="150" t="s">
        <v>114</v>
      </c>
      <c r="D249" s="202">
        <v>2027</v>
      </c>
      <c r="E249" s="150">
        <v>13000</v>
      </c>
      <c r="F249" s="150" t="s">
        <v>20</v>
      </c>
      <c r="G249" s="26" t="s">
        <v>11</v>
      </c>
      <c r="H249" s="46">
        <f>SUM(H250:H253)</f>
        <v>6.2110000000000003</v>
      </c>
      <c r="I249" s="56">
        <v>0</v>
      </c>
      <c r="J249" s="105">
        <v>0</v>
      </c>
      <c r="K249" s="56">
        <v>6.2</v>
      </c>
      <c r="L249" s="46">
        <v>0</v>
      </c>
      <c r="M249" s="46">
        <v>0</v>
      </c>
      <c r="N249" s="46">
        <v>0</v>
      </c>
      <c r="O249" s="142">
        <v>13000</v>
      </c>
      <c r="P249" s="146" t="s">
        <v>156</v>
      </c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</row>
    <row r="250" spans="1:57" x14ac:dyDescent="0.25">
      <c r="A250" s="149"/>
      <c r="B250" s="150"/>
      <c r="C250" s="150"/>
      <c r="D250" s="202"/>
      <c r="E250" s="150"/>
      <c r="F250" s="150"/>
      <c r="G250" s="25" t="s">
        <v>18</v>
      </c>
      <c r="H250" s="45">
        <v>0</v>
      </c>
      <c r="I250" s="57">
        <v>0</v>
      </c>
      <c r="J250" s="53">
        <v>0</v>
      </c>
      <c r="K250" s="57">
        <v>0</v>
      </c>
      <c r="L250" s="45">
        <v>0</v>
      </c>
      <c r="M250" s="45">
        <v>0</v>
      </c>
      <c r="N250" s="45">
        <v>0</v>
      </c>
      <c r="O250" s="143"/>
      <c r="P250" s="147"/>
    </row>
    <row r="251" spans="1:57" ht="31.5" x14ac:dyDescent="0.25">
      <c r="A251" s="149"/>
      <c r="B251" s="150"/>
      <c r="C251" s="150"/>
      <c r="D251" s="202"/>
      <c r="E251" s="150"/>
      <c r="F251" s="150"/>
      <c r="G251" s="25" t="s">
        <v>13</v>
      </c>
      <c r="H251" s="45">
        <v>5.9</v>
      </c>
      <c r="I251" s="57">
        <v>0</v>
      </c>
      <c r="J251" s="53">
        <v>0</v>
      </c>
      <c r="K251" s="57">
        <v>5.9</v>
      </c>
      <c r="L251" s="45">
        <v>0</v>
      </c>
      <c r="M251" s="45">
        <v>0</v>
      </c>
      <c r="N251" s="45">
        <v>0</v>
      </c>
      <c r="O251" s="143"/>
      <c r="P251" s="147"/>
    </row>
    <row r="252" spans="1:57" x14ac:dyDescent="0.25">
      <c r="A252" s="149"/>
      <c r="B252" s="150"/>
      <c r="C252" s="150"/>
      <c r="D252" s="202"/>
      <c r="E252" s="150"/>
      <c r="F252" s="150"/>
      <c r="G252" s="25" t="s">
        <v>14</v>
      </c>
      <c r="H252" s="45">
        <v>0.311</v>
      </c>
      <c r="I252" s="57">
        <v>0</v>
      </c>
      <c r="J252" s="53">
        <v>0</v>
      </c>
      <c r="K252" s="57">
        <v>0.311</v>
      </c>
      <c r="L252" s="45">
        <v>0</v>
      </c>
      <c r="M252" s="45">
        <v>0</v>
      </c>
      <c r="N252" s="45">
        <v>0</v>
      </c>
      <c r="O252" s="143"/>
      <c r="P252" s="147"/>
    </row>
    <row r="253" spans="1:57" ht="31.5" x14ac:dyDescent="0.25">
      <c r="A253" s="149"/>
      <c r="B253" s="150"/>
      <c r="C253" s="150"/>
      <c r="D253" s="202"/>
      <c r="E253" s="150"/>
      <c r="F253" s="150"/>
      <c r="G253" s="25" t="s">
        <v>15</v>
      </c>
      <c r="H253" s="45">
        <v>0</v>
      </c>
      <c r="I253" s="57">
        <v>0</v>
      </c>
      <c r="J253" s="53">
        <v>0</v>
      </c>
      <c r="K253" s="57">
        <v>0</v>
      </c>
      <c r="L253" s="45">
        <v>0</v>
      </c>
      <c r="M253" s="45">
        <v>0</v>
      </c>
      <c r="N253" s="45">
        <v>0</v>
      </c>
      <c r="O253" s="144"/>
      <c r="P253" s="148"/>
    </row>
    <row r="254" spans="1:57" ht="47.25" x14ac:dyDescent="0.25">
      <c r="A254" s="149" t="s">
        <v>152</v>
      </c>
      <c r="B254" s="150" t="s">
        <v>181</v>
      </c>
      <c r="C254" s="150" t="s">
        <v>114</v>
      </c>
      <c r="D254" s="253">
        <v>2027</v>
      </c>
      <c r="E254" s="150">
        <v>13000</v>
      </c>
      <c r="F254" s="150" t="s">
        <v>20</v>
      </c>
      <c r="G254" s="26" t="s">
        <v>11</v>
      </c>
      <c r="H254" s="46">
        <f>SUM(H255:H258)</f>
        <v>68</v>
      </c>
      <c r="I254" s="56">
        <v>0</v>
      </c>
      <c r="J254" s="46">
        <v>0</v>
      </c>
      <c r="K254" s="46">
        <v>68</v>
      </c>
      <c r="L254" s="46">
        <v>0</v>
      </c>
      <c r="M254" s="46">
        <v>0</v>
      </c>
      <c r="N254" s="46">
        <v>0</v>
      </c>
      <c r="O254" s="142">
        <v>13000</v>
      </c>
      <c r="P254" s="146" t="s">
        <v>156</v>
      </c>
    </row>
    <row r="255" spans="1:57" x14ac:dyDescent="0.25">
      <c r="A255" s="149"/>
      <c r="B255" s="150"/>
      <c r="C255" s="150"/>
      <c r="D255" s="253"/>
      <c r="E255" s="150"/>
      <c r="F255" s="150"/>
      <c r="G255" s="25" t="s">
        <v>18</v>
      </c>
      <c r="H255" s="45">
        <v>0</v>
      </c>
      <c r="I255" s="57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143"/>
      <c r="P255" s="147"/>
    </row>
    <row r="256" spans="1:57" ht="31.5" x14ac:dyDescent="0.25">
      <c r="A256" s="149"/>
      <c r="B256" s="150"/>
      <c r="C256" s="150"/>
      <c r="D256" s="253"/>
      <c r="E256" s="150"/>
      <c r="F256" s="150"/>
      <c r="G256" s="25" t="s">
        <v>13</v>
      </c>
      <c r="H256" s="45">
        <v>64.599999999999994</v>
      </c>
      <c r="I256" s="57">
        <v>0</v>
      </c>
      <c r="J256" s="45">
        <v>0</v>
      </c>
      <c r="K256" s="45">
        <v>64.599999999999994</v>
      </c>
      <c r="L256" s="45">
        <v>0</v>
      </c>
      <c r="M256" s="45">
        <v>0</v>
      </c>
      <c r="N256" s="45">
        <v>0</v>
      </c>
      <c r="O256" s="143"/>
      <c r="P256" s="147"/>
    </row>
    <row r="257" spans="1:57" x14ac:dyDescent="0.25">
      <c r="A257" s="149"/>
      <c r="B257" s="150"/>
      <c r="C257" s="150"/>
      <c r="D257" s="253"/>
      <c r="E257" s="150"/>
      <c r="F257" s="150"/>
      <c r="G257" s="25" t="s">
        <v>14</v>
      </c>
      <c r="H257" s="45">
        <v>3.4</v>
      </c>
      <c r="I257" s="57">
        <v>0</v>
      </c>
      <c r="J257" s="45">
        <v>0</v>
      </c>
      <c r="K257" s="45">
        <v>3.4</v>
      </c>
      <c r="L257" s="45">
        <v>0</v>
      </c>
      <c r="M257" s="45">
        <v>0</v>
      </c>
      <c r="N257" s="45">
        <v>0</v>
      </c>
      <c r="O257" s="143"/>
      <c r="P257" s="147"/>
    </row>
    <row r="258" spans="1:57" ht="31.5" x14ac:dyDescent="0.25">
      <c r="A258" s="149"/>
      <c r="B258" s="150"/>
      <c r="C258" s="150"/>
      <c r="D258" s="253"/>
      <c r="E258" s="150"/>
      <c r="F258" s="150"/>
      <c r="G258" s="25" t="s">
        <v>15</v>
      </c>
      <c r="H258" s="45">
        <v>0</v>
      </c>
      <c r="I258" s="57">
        <v>0</v>
      </c>
      <c r="J258" s="45">
        <v>0</v>
      </c>
      <c r="K258" s="45">
        <v>0</v>
      </c>
      <c r="L258" s="45">
        <v>0</v>
      </c>
      <c r="M258" s="45">
        <v>0</v>
      </c>
      <c r="N258" s="45">
        <v>0</v>
      </c>
      <c r="O258" s="144"/>
      <c r="P258" s="148"/>
    </row>
    <row r="259" spans="1:57" s="9" customFormat="1" ht="47.25" x14ac:dyDescent="0.2">
      <c r="A259" s="201" t="s">
        <v>17</v>
      </c>
      <c r="B259" s="201"/>
      <c r="C259" s="201"/>
      <c r="D259" s="201"/>
      <c r="E259" s="201"/>
      <c r="F259" s="201"/>
      <c r="G259" s="37" t="s">
        <v>11</v>
      </c>
      <c r="H259" s="58">
        <f>H249+H244+H239+H254</f>
        <v>344.41100000000006</v>
      </c>
      <c r="I259" s="58">
        <f t="shared" ref="I259:N259" si="29">I249+I244+I239+I254</f>
        <v>0</v>
      </c>
      <c r="J259" s="58">
        <f t="shared" si="29"/>
        <v>0</v>
      </c>
      <c r="K259" s="58">
        <f t="shared" si="29"/>
        <v>74.2</v>
      </c>
      <c r="L259" s="58">
        <f t="shared" si="29"/>
        <v>0</v>
      </c>
      <c r="M259" s="58">
        <f t="shared" si="29"/>
        <v>270</v>
      </c>
      <c r="N259" s="58">
        <f t="shared" si="29"/>
        <v>0</v>
      </c>
      <c r="O259" s="180"/>
      <c r="P259" s="17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</row>
    <row r="260" spans="1:57" s="9" customFormat="1" x14ac:dyDescent="0.2">
      <c r="A260" s="201"/>
      <c r="B260" s="201"/>
      <c r="C260" s="201"/>
      <c r="D260" s="201"/>
      <c r="E260" s="201"/>
      <c r="F260" s="201"/>
      <c r="G260" s="37" t="s">
        <v>18</v>
      </c>
      <c r="H260" s="58">
        <f t="shared" ref="H260:N260" si="30">H250+H245+H240+H255</f>
        <v>0</v>
      </c>
      <c r="I260" s="58">
        <f t="shared" si="30"/>
        <v>0</v>
      </c>
      <c r="J260" s="58">
        <f t="shared" si="30"/>
        <v>0</v>
      </c>
      <c r="K260" s="58">
        <f t="shared" si="30"/>
        <v>0</v>
      </c>
      <c r="L260" s="58">
        <f t="shared" si="30"/>
        <v>0</v>
      </c>
      <c r="M260" s="58">
        <f t="shared" si="30"/>
        <v>0</v>
      </c>
      <c r="N260" s="58">
        <f t="shared" si="30"/>
        <v>0</v>
      </c>
      <c r="O260" s="180"/>
      <c r="P260" s="17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</row>
    <row r="261" spans="1:57" s="9" customFormat="1" ht="31.5" x14ac:dyDescent="0.2">
      <c r="A261" s="201"/>
      <c r="B261" s="201"/>
      <c r="C261" s="201"/>
      <c r="D261" s="201"/>
      <c r="E261" s="201"/>
      <c r="F261" s="201"/>
      <c r="G261" s="37" t="s">
        <v>13</v>
      </c>
      <c r="H261" s="58">
        <f t="shared" ref="H261:N261" si="31">H251+H246+H241+H256</f>
        <v>327.10000000000002</v>
      </c>
      <c r="I261" s="58">
        <f t="shared" si="31"/>
        <v>0</v>
      </c>
      <c r="J261" s="58">
        <f t="shared" si="31"/>
        <v>0</v>
      </c>
      <c r="K261" s="58">
        <f t="shared" si="31"/>
        <v>70.5</v>
      </c>
      <c r="L261" s="58">
        <f t="shared" si="31"/>
        <v>0</v>
      </c>
      <c r="M261" s="58">
        <f t="shared" si="31"/>
        <v>256.60000000000002</v>
      </c>
      <c r="N261" s="58">
        <f t="shared" si="31"/>
        <v>0</v>
      </c>
      <c r="O261" s="180"/>
      <c r="P261" s="17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</row>
    <row r="262" spans="1:57" s="9" customFormat="1" x14ac:dyDescent="0.2">
      <c r="A262" s="201"/>
      <c r="B262" s="201"/>
      <c r="C262" s="201"/>
      <c r="D262" s="201"/>
      <c r="E262" s="201"/>
      <c r="F262" s="201"/>
      <c r="G262" s="37" t="s">
        <v>14</v>
      </c>
      <c r="H262" s="58">
        <f t="shared" ref="H262:N262" si="32">H252+H247+H242+H257</f>
        <v>17.311</v>
      </c>
      <c r="I262" s="58">
        <f t="shared" si="32"/>
        <v>0</v>
      </c>
      <c r="J262" s="58">
        <f t="shared" si="32"/>
        <v>0</v>
      </c>
      <c r="K262" s="58">
        <f t="shared" si="32"/>
        <v>3.7109999999999999</v>
      </c>
      <c r="L262" s="58">
        <f t="shared" si="32"/>
        <v>0</v>
      </c>
      <c r="M262" s="58">
        <f t="shared" si="32"/>
        <v>13.6</v>
      </c>
      <c r="N262" s="58">
        <f t="shared" si="32"/>
        <v>0</v>
      </c>
      <c r="O262" s="180"/>
      <c r="P262" s="17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</row>
    <row r="263" spans="1:57" s="9" customFormat="1" ht="31.5" x14ac:dyDescent="0.2">
      <c r="A263" s="201"/>
      <c r="B263" s="201"/>
      <c r="C263" s="201"/>
      <c r="D263" s="201"/>
      <c r="E263" s="201"/>
      <c r="F263" s="201"/>
      <c r="G263" s="37" t="s">
        <v>15</v>
      </c>
      <c r="H263" s="58">
        <f t="shared" ref="H263:N263" si="33">H253+H248+H243+H258</f>
        <v>0</v>
      </c>
      <c r="I263" s="58">
        <f t="shared" si="33"/>
        <v>0</v>
      </c>
      <c r="J263" s="58">
        <f>K253+J248+J243+J258</f>
        <v>0</v>
      </c>
      <c r="K263" s="58">
        <f t="shared" ref="K263" si="34">K253+K248+K243+K258</f>
        <v>0</v>
      </c>
      <c r="L263" s="58">
        <f t="shared" si="33"/>
        <v>0</v>
      </c>
      <c r="M263" s="58">
        <f t="shared" si="33"/>
        <v>0</v>
      </c>
      <c r="N263" s="58">
        <f t="shared" si="33"/>
        <v>0</v>
      </c>
      <c r="O263" s="180"/>
      <c r="P263" s="17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</row>
    <row r="264" spans="1:57" s="78" customFormat="1" ht="89.25" customHeight="1" x14ac:dyDescent="0.35">
      <c r="A264" s="75" t="s">
        <v>33</v>
      </c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7"/>
      <c r="P264" s="75"/>
    </row>
    <row r="265" spans="1:57" s="4" customFormat="1" ht="39.75" customHeight="1" x14ac:dyDescent="0.25">
      <c r="A265" s="196" t="s">
        <v>116</v>
      </c>
      <c r="B265" s="197" t="s">
        <v>182</v>
      </c>
      <c r="C265" s="197" t="s">
        <v>117</v>
      </c>
      <c r="D265" s="154" t="s">
        <v>23</v>
      </c>
      <c r="E265" s="198">
        <f>O265</f>
        <v>1200</v>
      </c>
      <c r="F265" s="197" t="s">
        <v>175</v>
      </c>
      <c r="G265" s="29" t="s">
        <v>11</v>
      </c>
      <c r="H265" s="46">
        <f>SUM(H266:H269)</f>
        <v>23.000000000000004</v>
      </c>
      <c r="I265" s="46">
        <v>0</v>
      </c>
      <c r="J265" s="46">
        <v>0</v>
      </c>
      <c r="K265" s="46">
        <v>0</v>
      </c>
      <c r="L265" s="46">
        <v>3</v>
      </c>
      <c r="M265" s="46">
        <v>20.000000000000004</v>
      </c>
      <c r="N265" s="46">
        <v>0</v>
      </c>
      <c r="O265" s="194">
        <v>1200</v>
      </c>
      <c r="P265" s="200" t="s">
        <v>184</v>
      </c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</row>
    <row r="266" spans="1:57" x14ac:dyDescent="0.25">
      <c r="A266" s="196"/>
      <c r="B266" s="197"/>
      <c r="C266" s="197"/>
      <c r="D266" s="154"/>
      <c r="E266" s="150"/>
      <c r="F266" s="197"/>
      <c r="G266" s="38" t="s">
        <v>18</v>
      </c>
      <c r="H266" s="45">
        <v>18.600000000000001</v>
      </c>
      <c r="I266" s="45">
        <v>0</v>
      </c>
      <c r="J266" s="45">
        <v>0</v>
      </c>
      <c r="K266" s="45">
        <v>0</v>
      </c>
      <c r="L266" s="45">
        <v>0</v>
      </c>
      <c r="M266" s="45">
        <v>18.600000000000001</v>
      </c>
      <c r="N266" s="45">
        <v>0</v>
      </c>
      <c r="O266" s="194"/>
      <c r="P266" s="200"/>
    </row>
    <row r="267" spans="1:57" ht="31.5" x14ac:dyDescent="0.25">
      <c r="A267" s="196"/>
      <c r="B267" s="197"/>
      <c r="C267" s="197"/>
      <c r="D267" s="154"/>
      <c r="E267" s="150"/>
      <c r="F267" s="197"/>
      <c r="G267" s="38" t="s">
        <v>13</v>
      </c>
      <c r="H267" s="45">
        <v>1.3</v>
      </c>
      <c r="I267" s="45">
        <v>0</v>
      </c>
      <c r="J267" s="45">
        <v>0</v>
      </c>
      <c r="K267" s="45">
        <v>0</v>
      </c>
      <c r="L267" s="45">
        <v>0</v>
      </c>
      <c r="M267" s="45">
        <v>1.3</v>
      </c>
      <c r="N267" s="45">
        <v>0</v>
      </c>
      <c r="O267" s="194"/>
      <c r="P267" s="200"/>
    </row>
    <row r="268" spans="1:57" x14ac:dyDescent="0.25">
      <c r="A268" s="196"/>
      <c r="B268" s="197"/>
      <c r="C268" s="197"/>
      <c r="D268" s="154"/>
      <c r="E268" s="150"/>
      <c r="F268" s="197"/>
      <c r="G268" s="38" t="s">
        <v>14</v>
      </c>
      <c r="H268" s="45">
        <v>3.1</v>
      </c>
      <c r="I268" s="45">
        <v>0</v>
      </c>
      <c r="J268" s="45">
        <v>0</v>
      </c>
      <c r="K268" s="45">
        <v>0</v>
      </c>
      <c r="L268" s="45">
        <v>3</v>
      </c>
      <c r="M268" s="45">
        <v>0.1</v>
      </c>
      <c r="N268" s="45">
        <v>0</v>
      </c>
      <c r="O268" s="194"/>
      <c r="P268" s="200"/>
    </row>
    <row r="269" spans="1:57" ht="31.5" x14ac:dyDescent="0.25">
      <c r="A269" s="196"/>
      <c r="B269" s="197"/>
      <c r="C269" s="197"/>
      <c r="D269" s="154"/>
      <c r="E269" s="150"/>
      <c r="F269" s="197"/>
      <c r="G269" s="38" t="s">
        <v>15</v>
      </c>
      <c r="H269" s="45">
        <v>0</v>
      </c>
      <c r="I269" s="45">
        <v>0</v>
      </c>
      <c r="J269" s="45">
        <v>0</v>
      </c>
      <c r="K269" s="45">
        <v>0</v>
      </c>
      <c r="L269" s="45">
        <v>0</v>
      </c>
      <c r="M269" s="45">
        <v>0</v>
      </c>
      <c r="N269" s="45">
        <v>0</v>
      </c>
      <c r="O269" s="194"/>
      <c r="P269" s="200"/>
    </row>
    <row r="270" spans="1:57" s="4" customFormat="1" ht="47.25" customHeight="1" x14ac:dyDescent="0.25">
      <c r="A270" s="196" t="s">
        <v>118</v>
      </c>
      <c r="B270" s="197" t="s">
        <v>182</v>
      </c>
      <c r="C270" s="197" t="s">
        <v>117</v>
      </c>
      <c r="D270" s="154" t="s">
        <v>23</v>
      </c>
      <c r="E270" s="198">
        <f t="shared" ref="E270" si="35">O270</f>
        <v>900</v>
      </c>
      <c r="F270" s="197" t="s">
        <v>175</v>
      </c>
      <c r="G270" s="29" t="s">
        <v>11</v>
      </c>
      <c r="H270" s="46">
        <f>SUM(H271:H274)</f>
        <v>23.000000000000004</v>
      </c>
      <c r="I270" s="46">
        <v>0</v>
      </c>
      <c r="J270" s="46">
        <v>0</v>
      </c>
      <c r="K270" s="46">
        <v>0</v>
      </c>
      <c r="L270" s="46">
        <v>3</v>
      </c>
      <c r="M270" s="46">
        <v>20.000000000000004</v>
      </c>
      <c r="N270" s="46">
        <v>0</v>
      </c>
      <c r="O270" s="194">
        <v>900</v>
      </c>
      <c r="P270" s="200" t="s">
        <v>184</v>
      </c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</row>
    <row r="271" spans="1:57" x14ac:dyDescent="0.25">
      <c r="A271" s="196"/>
      <c r="B271" s="197"/>
      <c r="C271" s="197"/>
      <c r="D271" s="154"/>
      <c r="E271" s="150"/>
      <c r="F271" s="197"/>
      <c r="G271" s="38" t="s">
        <v>18</v>
      </c>
      <c r="H271" s="45">
        <v>18.600000000000001</v>
      </c>
      <c r="I271" s="45">
        <v>0</v>
      </c>
      <c r="J271" s="45">
        <v>0</v>
      </c>
      <c r="K271" s="45">
        <v>0</v>
      </c>
      <c r="L271" s="45">
        <v>0</v>
      </c>
      <c r="M271" s="45">
        <v>18.600000000000001</v>
      </c>
      <c r="N271" s="45">
        <v>0</v>
      </c>
      <c r="O271" s="194"/>
      <c r="P271" s="200"/>
    </row>
    <row r="272" spans="1:57" ht="31.5" x14ac:dyDescent="0.25">
      <c r="A272" s="196"/>
      <c r="B272" s="197"/>
      <c r="C272" s="197"/>
      <c r="D272" s="154"/>
      <c r="E272" s="150"/>
      <c r="F272" s="197"/>
      <c r="G272" s="38" t="s">
        <v>13</v>
      </c>
      <c r="H272" s="45">
        <v>1.3</v>
      </c>
      <c r="I272" s="45">
        <v>0</v>
      </c>
      <c r="J272" s="45">
        <v>0</v>
      </c>
      <c r="K272" s="45">
        <v>0</v>
      </c>
      <c r="L272" s="45">
        <v>0</v>
      </c>
      <c r="M272" s="45">
        <v>1.3</v>
      </c>
      <c r="N272" s="45">
        <v>0</v>
      </c>
      <c r="O272" s="194"/>
      <c r="P272" s="200"/>
    </row>
    <row r="273" spans="1:49" x14ac:dyDescent="0.25">
      <c r="A273" s="196"/>
      <c r="B273" s="197"/>
      <c r="C273" s="197"/>
      <c r="D273" s="154"/>
      <c r="E273" s="150"/>
      <c r="F273" s="197"/>
      <c r="G273" s="38" t="s">
        <v>14</v>
      </c>
      <c r="H273" s="45">
        <v>3.1</v>
      </c>
      <c r="I273" s="45">
        <v>0</v>
      </c>
      <c r="J273" s="45">
        <v>0</v>
      </c>
      <c r="K273" s="45">
        <v>0</v>
      </c>
      <c r="L273" s="45">
        <v>3</v>
      </c>
      <c r="M273" s="45">
        <v>0.1</v>
      </c>
      <c r="N273" s="45">
        <v>0</v>
      </c>
      <c r="O273" s="194"/>
      <c r="P273" s="200"/>
    </row>
    <row r="274" spans="1:49" ht="31.5" x14ac:dyDescent="0.25">
      <c r="A274" s="196"/>
      <c r="B274" s="197"/>
      <c r="C274" s="197"/>
      <c r="D274" s="154"/>
      <c r="E274" s="150"/>
      <c r="F274" s="197"/>
      <c r="G274" s="38" t="s">
        <v>15</v>
      </c>
      <c r="H274" s="45">
        <v>0</v>
      </c>
      <c r="I274" s="45">
        <v>0</v>
      </c>
      <c r="J274" s="45">
        <v>0</v>
      </c>
      <c r="K274" s="45">
        <v>0</v>
      </c>
      <c r="L274" s="45">
        <v>0</v>
      </c>
      <c r="M274" s="45">
        <v>0</v>
      </c>
      <c r="N274" s="45">
        <v>0</v>
      </c>
      <c r="O274" s="194"/>
      <c r="P274" s="200"/>
    </row>
    <row r="275" spans="1:49" s="4" customFormat="1" ht="47.25" customHeight="1" x14ac:dyDescent="0.25">
      <c r="A275" s="196" t="s">
        <v>119</v>
      </c>
      <c r="B275" s="197" t="s">
        <v>182</v>
      </c>
      <c r="C275" s="197" t="s">
        <v>117</v>
      </c>
      <c r="D275" s="154" t="s">
        <v>23</v>
      </c>
      <c r="E275" s="198">
        <f t="shared" ref="E275" si="36">O275</f>
        <v>900</v>
      </c>
      <c r="F275" s="197" t="s">
        <v>175</v>
      </c>
      <c r="G275" s="29" t="s">
        <v>11</v>
      </c>
      <c r="H275" s="46">
        <f>SUM(H276:H279)</f>
        <v>23.000000000000004</v>
      </c>
      <c r="I275" s="46">
        <v>0</v>
      </c>
      <c r="J275" s="46">
        <v>0</v>
      </c>
      <c r="K275" s="46">
        <v>0</v>
      </c>
      <c r="L275" s="46">
        <v>3</v>
      </c>
      <c r="M275" s="46">
        <v>20.000000000000004</v>
      </c>
      <c r="N275" s="46">
        <v>0</v>
      </c>
      <c r="O275" s="194">
        <v>900</v>
      </c>
      <c r="P275" s="200" t="s">
        <v>184</v>
      </c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</row>
    <row r="276" spans="1:49" x14ac:dyDescent="0.25">
      <c r="A276" s="196"/>
      <c r="B276" s="197"/>
      <c r="C276" s="197"/>
      <c r="D276" s="154"/>
      <c r="E276" s="150"/>
      <c r="F276" s="197"/>
      <c r="G276" s="38" t="s">
        <v>18</v>
      </c>
      <c r="H276" s="45">
        <v>18.600000000000001</v>
      </c>
      <c r="I276" s="45">
        <v>0</v>
      </c>
      <c r="J276" s="45">
        <v>0</v>
      </c>
      <c r="K276" s="45">
        <v>0</v>
      </c>
      <c r="L276" s="45">
        <v>0</v>
      </c>
      <c r="M276" s="45">
        <v>18.600000000000001</v>
      </c>
      <c r="N276" s="45">
        <v>0</v>
      </c>
      <c r="O276" s="194"/>
      <c r="P276" s="200"/>
    </row>
    <row r="277" spans="1:49" ht="31.5" x14ac:dyDescent="0.25">
      <c r="A277" s="196"/>
      <c r="B277" s="197"/>
      <c r="C277" s="197"/>
      <c r="D277" s="154"/>
      <c r="E277" s="150"/>
      <c r="F277" s="197"/>
      <c r="G277" s="38" t="s">
        <v>13</v>
      </c>
      <c r="H277" s="45">
        <v>1.3</v>
      </c>
      <c r="I277" s="45">
        <v>0</v>
      </c>
      <c r="J277" s="45">
        <v>0</v>
      </c>
      <c r="K277" s="45">
        <v>0</v>
      </c>
      <c r="L277" s="45">
        <v>0</v>
      </c>
      <c r="M277" s="45">
        <v>1.3</v>
      </c>
      <c r="N277" s="45">
        <v>0</v>
      </c>
      <c r="O277" s="194"/>
      <c r="P277" s="200"/>
    </row>
    <row r="278" spans="1:49" x14ac:dyDescent="0.25">
      <c r="A278" s="196"/>
      <c r="B278" s="197"/>
      <c r="C278" s="197"/>
      <c r="D278" s="154"/>
      <c r="E278" s="150"/>
      <c r="F278" s="197"/>
      <c r="G278" s="38" t="s">
        <v>14</v>
      </c>
      <c r="H278" s="45">
        <v>3.1</v>
      </c>
      <c r="I278" s="45">
        <v>0</v>
      </c>
      <c r="J278" s="45">
        <v>0</v>
      </c>
      <c r="K278" s="45">
        <v>0</v>
      </c>
      <c r="L278" s="45">
        <v>3</v>
      </c>
      <c r="M278" s="45">
        <v>0.1</v>
      </c>
      <c r="N278" s="45">
        <v>0</v>
      </c>
      <c r="O278" s="194"/>
      <c r="P278" s="200"/>
    </row>
    <row r="279" spans="1:49" ht="31.5" x14ac:dyDescent="0.25">
      <c r="A279" s="196"/>
      <c r="B279" s="197"/>
      <c r="C279" s="197"/>
      <c r="D279" s="154"/>
      <c r="E279" s="150"/>
      <c r="F279" s="197"/>
      <c r="G279" s="38" t="s">
        <v>15</v>
      </c>
      <c r="H279" s="45">
        <v>0</v>
      </c>
      <c r="I279" s="45">
        <v>0</v>
      </c>
      <c r="J279" s="45">
        <v>0</v>
      </c>
      <c r="K279" s="45">
        <v>0</v>
      </c>
      <c r="L279" s="45">
        <v>0</v>
      </c>
      <c r="M279" s="45">
        <v>0</v>
      </c>
      <c r="N279" s="45">
        <v>0</v>
      </c>
      <c r="O279" s="194"/>
      <c r="P279" s="200"/>
    </row>
    <row r="280" spans="1:49" s="4" customFormat="1" ht="47.25" customHeight="1" x14ac:dyDescent="0.25">
      <c r="A280" s="196" t="s">
        <v>120</v>
      </c>
      <c r="B280" s="197" t="s">
        <v>182</v>
      </c>
      <c r="C280" s="197" t="s">
        <v>117</v>
      </c>
      <c r="D280" s="154" t="s">
        <v>23</v>
      </c>
      <c r="E280" s="198">
        <f t="shared" ref="E280" si="37">O280</f>
        <v>500</v>
      </c>
      <c r="F280" s="197" t="s">
        <v>175</v>
      </c>
      <c r="G280" s="29" t="s">
        <v>11</v>
      </c>
      <c r="H280" s="46">
        <f>SUM(H281:H284)</f>
        <v>23.000000000000004</v>
      </c>
      <c r="I280" s="46">
        <v>0</v>
      </c>
      <c r="J280" s="46">
        <v>0</v>
      </c>
      <c r="K280" s="46">
        <v>0</v>
      </c>
      <c r="L280" s="46">
        <v>3</v>
      </c>
      <c r="M280" s="46">
        <v>20.000000000000004</v>
      </c>
      <c r="N280" s="46">
        <v>0</v>
      </c>
      <c r="O280" s="194">
        <v>500</v>
      </c>
      <c r="P280" s="200" t="s">
        <v>184</v>
      </c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</row>
    <row r="281" spans="1:49" x14ac:dyDescent="0.25">
      <c r="A281" s="196"/>
      <c r="B281" s="197"/>
      <c r="C281" s="197"/>
      <c r="D281" s="154"/>
      <c r="E281" s="150"/>
      <c r="F281" s="197"/>
      <c r="G281" s="38" t="s">
        <v>18</v>
      </c>
      <c r="H281" s="45">
        <v>18.600000000000001</v>
      </c>
      <c r="I281" s="45">
        <v>0</v>
      </c>
      <c r="J281" s="45">
        <v>0</v>
      </c>
      <c r="K281" s="45">
        <v>0</v>
      </c>
      <c r="L281" s="45">
        <v>0</v>
      </c>
      <c r="M281" s="45">
        <v>18.600000000000001</v>
      </c>
      <c r="N281" s="45">
        <v>0</v>
      </c>
      <c r="O281" s="194"/>
      <c r="P281" s="200"/>
    </row>
    <row r="282" spans="1:49" ht="31.5" x14ac:dyDescent="0.25">
      <c r="A282" s="196"/>
      <c r="B282" s="197"/>
      <c r="C282" s="197"/>
      <c r="D282" s="154"/>
      <c r="E282" s="150"/>
      <c r="F282" s="197"/>
      <c r="G282" s="38" t="s">
        <v>13</v>
      </c>
      <c r="H282" s="45">
        <v>1.3</v>
      </c>
      <c r="I282" s="45">
        <v>0</v>
      </c>
      <c r="J282" s="45">
        <v>0</v>
      </c>
      <c r="K282" s="45">
        <v>0</v>
      </c>
      <c r="L282" s="45">
        <v>0</v>
      </c>
      <c r="M282" s="45">
        <v>1.3</v>
      </c>
      <c r="N282" s="45">
        <v>0</v>
      </c>
      <c r="O282" s="194"/>
      <c r="P282" s="200"/>
    </row>
    <row r="283" spans="1:49" x14ac:dyDescent="0.25">
      <c r="A283" s="196"/>
      <c r="B283" s="197"/>
      <c r="C283" s="197"/>
      <c r="D283" s="154"/>
      <c r="E283" s="150"/>
      <c r="F283" s="197"/>
      <c r="G283" s="38" t="s">
        <v>14</v>
      </c>
      <c r="H283" s="45">
        <v>3.1</v>
      </c>
      <c r="I283" s="45">
        <v>0</v>
      </c>
      <c r="J283" s="45">
        <v>0</v>
      </c>
      <c r="K283" s="45">
        <v>0</v>
      </c>
      <c r="L283" s="45">
        <v>3</v>
      </c>
      <c r="M283" s="45">
        <v>0.1</v>
      </c>
      <c r="N283" s="45">
        <v>0</v>
      </c>
      <c r="O283" s="194"/>
      <c r="P283" s="200"/>
    </row>
    <row r="284" spans="1:49" ht="31.5" x14ac:dyDescent="0.25">
      <c r="A284" s="196"/>
      <c r="B284" s="197"/>
      <c r="C284" s="197"/>
      <c r="D284" s="154"/>
      <c r="E284" s="150"/>
      <c r="F284" s="197"/>
      <c r="G284" s="38" t="s">
        <v>15</v>
      </c>
      <c r="H284" s="45">
        <v>0</v>
      </c>
      <c r="I284" s="45">
        <v>0</v>
      </c>
      <c r="J284" s="45">
        <v>0</v>
      </c>
      <c r="K284" s="45">
        <v>0</v>
      </c>
      <c r="L284" s="45">
        <v>0</v>
      </c>
      <c r="M284" s="45">
        <v>0</v>
      </c>
      <c r="N284" s="45">
        <v>0</v>
      </c>
      <c r="O284" s="194"/>
      <c r="P284" s="200"/>
    </row>
    <row r="285" spans="1:49" s="4" customFormat="1" ht="47.25" customHeight="1" x14ac:dyDescent="0.25">
      <c r="A285" s="196" t="s">
        <v>121</v>
      </c>
      <c r="B285" s="197" t="s">
        <v>182</v>
      </c>
      <c r="C285" s="197" t="s">
        <v>117</v>
      </c>
      <c r="D285" s="154" t="s">
        <v>23</v>
      </c>
      <c r="E285" s="198">
        <f t="shared" ref="E285" si="38">O285</f>
        <v>1100</v>
      </c>
      <c r="F285" s="197" t="s">
        <v>175</v>
      </c>
      <c r="G285" s="29" t="s">
        <v>11</v>
      </c>
      <c r="H285" s="46">
        <f>SUM(H286:H289)</f>
        <v>23.000000000000004</v>
      </c>
      <c r="I285" s="46">
        <v>0</v>
      </c>
      <c r="J285" s="46">
        <v>0</v>
      </c>
      <c r="K285" s="46">
        <v>0</v>
      </c>
      <c r="L285" s="46">
        <v>3</v>
      </c>
      <c r="M285" s="46">
        <v>20.000000000000004</v>
      </c>
      <c r="N285" s="46">
        <v>0</v>
      </c>
      <c r="O285" s="194">
        <v>1100</v>
      </c>
      <c r="P285" s="200" t="s">
        <v>184</v>
      </c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</row>
    <row r="286" spans="1:49" x14ac:dyDescent="0.25">
      <c r="A286" s="196"/>
      <c r="B286" s="197"/>
      <c r="C286" s="197"/>
      <c r="D286" s="154"/>
      <c r="E286" s="150"/>
      <c r="F286" s="197"/>
      <c r="G286" s="38" t="s">
        <v>18</v>
      </c>
      <c r="H286" s="45">
        <v>18.600000000000001</v>
      </c>
      <c r="I286" s="45">
        <v>0</v>
      </c>
      <c r="J286" s="45">
        <v>0</v>
      </c>
      <c r="K286" s="45">
        <v>0</v>
      </c>
      <c r="L286" s="45">
        <v>0</v>
      </c>
      <c r="M286" s="45">
        <v>18.600000000000001</v>
      </c>
      <c r="N286" s="45">
        <v>0</v>
      </c>
      <c r="O286" s="194"/>
      <c r="P286" s="200"/>
    </row>
    <row r="287" spans="1:49" ht="31.5" x14ac:dyDescent="0.25">
      <c r="A287" s="196"/>
      <c r="B287" s="197"/>
      <c r="C287" s="197"/>
      <c r="D287" s="154"/>
      <c r="E287" s="150"/>
      <c r="F287" s="197"/>
      <c r="G287" s="38" t="s">
        <v>13</v>
      </c>
      <c r="H287" s="45">
        <v>1.3</v>
      </c>
      <c r="I287" s="45">
        <v>0</v>
      </c>
      <c r="J287" s="45">
        <v>0</v>
      </c>
      <c r="K287" s="45">
        <v>0</v>
      </c>
      <c r="L287" s="45">
        <v>0</v>
      </c>
      <c r="M287" s="45">
        <v>1.3</v>
      </c>
      <c r="N287" s="45">
        <v>0</v>
      </c>
      <c r="O287" s="194"/>
      <c r="P287" s="200"/>
    </row>
    <row r="288" spans="1:49" x14ac:dyDescent="0.25">
      <c r="A288" s="196"/>
      <c r="B288" s="197"/>
      <c r="C288" s="197"/>
      <c r="D288" s="154"/>
      <c r="E288" s="150"/>
      <c r="F288" s="197"/>
      <c r="G288" s="38" t="s">
        <v>14</v>
      </c>
      <c r="H288" s="45">
        <v>3.1</v>
      </c>
      <c r="I288" s="45">
        <v>0</v>
      </c>
      <c r="J288" s="45">
        <v>0</v>
      </c>
      <c r="K288" s="45">
        <v>0</v>
      </c>
      <c r="L288" s="45">
        <v>3</v>
      </c>
      <c r="M288" s="45">
        <v>0.1</v>
      </c>
      <c r="N288" s="45">
        <v>0</v>
      </c>
      <c r="O288" s="194"/>
      <c r="P288" s="200"/>
    </row>
    <row r="289" spans="1:49" ht="31.5" x14ac:dyDescent="0.25">
      <c r="A289" s="196"/>
      <c r="B289" s="197"/>
      <c r="C289" s="197"/>
      <c r="D289" s="154"/>
      <c r="E289" s="150"/>
      <c r="F289" s="197"/>
      <c r="G289" s="38" t="s">
        <v>15</v>
      </c>
      <c r="H289" s="45">
        <v>0</v>
      </c>
      <c r="I289" s="45">
        <v>0</v>
      </c>
      <c r="J289" s="45">
        <v>0</v>
      </c>
      <c r="K289" s="45">
        <v>0</v>
      </c>
      <c r="L289" s="45">
        <v>0</v>
      </c>
      <c r="M289" s="45">
        <v>0</v>
      </c>
      <c r="N289" s="45">
        <v>0</v>
      </c>
      <c r="O289" s="194"/>
      <c r="P289" s="200"/>
    </row>
    <row r="290" spans="1:49" s="4" customFormat="1" ht="47.25" customHeight="1" x14ac:dyDescent="0.25">
      <c r="A290" s="196" t="s">
        <v>122</v>
      </c>
      <c r="B290" s="197" t="s">
        <v>182</v>
      </c>
      <c r="C290" s="197" t="s">
        <v>117</v>
      </c>
      <c r="D290" s="154" t="s">
        <v>39</v>
      </c>
      <c r="E290" s="198">
        <f t="shared" ref="E290" si="39">O290</f>
        <v>300</v>
      </c>
      <c r="F290" s="197" t="s">
        <v>175</v>
      </c>
      <c r="G290" s="29" t="s">
        <v>11</v>
      </c>
      <c r="H290" s="46">
        <f>SUM(H291:H294)</f>
        <v>23.000000000000004</v>
      </c>
      <c r="I290" s="46">
        <v>0</v>
      </c>
      <c r="J290" s="46">
        <v>0</v>
      </c>
      <c r="K290" s="46">
        <v>0</v>
      </c>
      <c r="L290" s="46">
        <v>0</v>
      </c>
      <c r="M290" s="46">
        <v>3</v>
      </c>
      <c r="N290" s="46">
        <v>20.000000000000004</v>
      </c>
      <c r="O290" s="194">
        <v>300</v>
      </c>
      <c r="P290" s="200" t="s">
        <v>184</v>
      </c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</row>
    <row r="291" spans="1:49" x14ac:dyDescent="0.25">
      <c r="A291" s="196"/>
      <c r="B291" s="197"/>
      <c r="C291" s="197"/>
      <c r="D291" s="154"/>
      <c r="E291" s="150"/>
      <c r="F291" s="197"/>
      <c r="G291" s="38" t="s">
        <v>18</v>
      </c>
      <c r="H291" s="45">
        <v>18.600000000000001</v>
      </c>
      <c r="I291" s="45">
        <v>0</v>
      </c>
      <c r="J291" s="45">
        <v>0</v>
      </c>
      <c r="K291" s="45">
        <v>0</v>
      </c>
      <c r="L291" s="45">
        <v>0</v>
      </c>
      <c r="M291" s="45">
        <v>0</v>
      </c>
      <c r="N291" s="45">
        <v>18.600000000000001</v>
      </c>
      <c r="O291" s="194"/>
      <c r="P291" s="200"/>
    </row>
    <row r="292" spans="1:49" ht="31.5" x14ac:dyDescent="0.25">
      <c r="A292" s="196"/>
      <c r="B292" s="197"/>
      <c r="C292" s="197"/>
      <c r="D292" s="154"/>
      <c r="E292" s="150"/>
      <c r="F292" s="197"/>
      <c r="G292" s="38" t="s">
        <v>13</v>
      </c>
      <c r="H292" s="45">
        <v>1.3</v>
      </c>
      <c r="I292" s="45">
        <v>0</v>
      </c>
      <c r="J292" s="45">
        <v>0</v>
      </c>
      <c r="K292" s="45">
        <v>0</v>
      </c>
      <c r="L292" s="45">
        <v>0</v>
      </c>
      <c r="M292" s="45">
        <v>0</v>
      </c>
      <c r="N292" s="45">
        <v>1.3</v>
      </c>
      <c r="O292" s="194"/>
      <c r="P292" s="200"/>
    </row>
    <row r="293" spans="1:49" x14ac:dyDescent="0.25">
      <c r="A293" s="196"/>
      <c r="B293" s="197"/>
      <c r="C293" s="197"/>
      <c r="D293" s="154"/>
      <c r="E293" s="150"/>
      <c r="F293" s="197"/>
      <c r="G293" s="38" t="s">
        <v>14</v>
      </c>
      <c r="H293" s="45">
        <v>3.1</v>
      </c>
      <c r="I293" s="45">
        <v>0</v>
      </c>
      <c r="J293" s="45">
        <v>0</v>
      </c>
      <c r="K293" s="45">
        <v>0</v>
      </c>
      <c r="L293" s="45">
        <v>0</v>
      </c>
      <c r="M293" s="45">
        <v>3</v>
      </c>
      <c r="N293" s="45">
        <v>0.1</v>
      </c>
      <c r="O293" s="194"/>
      <c r="P293" s="200"/>
    </row>
    <row r="294" spans="1:49" ht="31.5" x14ac:dyDescent="0.25">
      <c r="A294" s="196"/>
      <c r="B294" s="197"/>
      <c r="C294" s="197"/>
      <c r="D294" s="154"/>
      <c r="E294" s="150"/>
      <c r="F294" s="197"/>
      <c r="G294" s="38" t="s">
        <v>15</v>
      </c>
      <c r="H294" s="45">
        <v>0</v>
      </c>
      <c r="I294" s="45">
        <v>0</v>
      </c>
      <c r="J294" s="45">
        <v>0</v>
      </c>
      <c r="K294" s="45">
        <v>0</v>
      </c>
      <c r="L294" s="45">
        <v>0</v>
      </c>
      <c r="M294" s="45">
        <v>0</v>
      </c>
      <c r="N294" s="45">
        <v>0</v>
      </c>
      <c r="O294" s="194"/>
      <c r="P294" s="200"/>
    </row>
    <row r="295" spans="1:49" s="4" customFormat="1" ht="47.25" customHeight="1" x14ac:dyDescent="0.25">
      <c r="A295" s="196" t="s">
        <v>123</v>
      </c>
      <c r="B295" s="197" t="s">
        <v>182</v>
      </c>
      <c r="C295" s="197" t="s">
        <v>117</v>
      </c>
      <c r="D295" s="154" t="s">
        <v>23</v>
      </c>
      <c r="E295" s="198">
        <f t="shared" ref="E295" si="40">O295</f>
        <v>3500</v>
      </c>
      <c r="F295" s="197" t="s">
        <v>175</v>
      </c>
      <c r="G295" s="29" t="s">
        <v>11</v>
      </c>
      <c r="H295" s="46">
        <f>SUM(H296:H299)</f>
        <v>23.000000000000004</v>
      </c>
      <c r="I295" s="46">
        <v>0</v>
      </c>
      <c r="J295" s="46">
        <v>0</v>
      </c>
      <c r="K295" s="46">
        <v>0</v>
      </c>
      <c r="L295" s="46">
        <v>3</v>
      </c>
      <c r="M295" s="46">
        <v>20.000000000000004</v>
      </c>
      <c r="N295" s="46">
        <v>0</v>
      </c>
      <c r="O295" s="194">
        <v>3500</v>
      </c>
      <c r="P295" s="200" t="s">
        <v>184</v>
      </c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</row>
    <row r="296" spans="1:49" x14ac:dyDescent="0.25">
      <c r="A296" s="196"/>
      <c r="B296" s="197"/>
      <c r="C296" s="197"/>
      <c r="D296" s="154"/>
      <c r="E296" s="150"/>
      <c r="F296" s="197"/>
      <c r="G296" s="38" t="s">
        <v>18</v>
      </c>
      <c r="H296" s="45">
        <v>18.600000000000001</v>
      </c>
      <c r="I296" s="45">
        <v>0</v>
      </c>
      <c r="J296" s="45">
        <v>0</v>
      </c>
      <c r="K296" s="45">
        <v>0</v>
      </c>
      <c r="L296" s="45">
        <v>0</v>
      </c>
      <c r="M296" s="45">
        <v>18.600000000000001</v>
      </c>
      <c r="N296" s="45">
        <v>0</v>
      </c>
      <c r="O296" s="194"/>
      <c r="P296" s="200"/>
    </row>
    <row r="297" spans="1:49" ht="31.5" x14ac:dyDescent="0.25">
      <c r="A297" s="196"/>
      <c r="B297" s="197"/>
      <c r="C297" s="197"/>
      <c r="D297" s="154"/>
      <c r="E297" s="150"/>
      <c r="F297" s="197"/>
      <c r="G297" s="38" t="s">
        <v>13</v>
      </c>
      <c r="H297" s="45">
        <v>1.3</v>
      </c>
      <c r="I297" s="45">
        <v>0</v>
      </c>
      <c r="J297" s="45">
        <v>0</v>
      </c>
      <c r="K297" s="45">
        <v>0</v>
      </c>
      <c r="L297" s="45">
        <v>0</v>
      </c>
      <c r="M297" s="45">
        <v>1.3</v>
      </c>
      <c r="N297" s="45">
        <v>0</v>
      </c>
      <c r="O297" s="194"/>
      <c r="P297" s="200"/>
    </row>
    <row r="298" spans="1:49" x14ac:dyDescent="0.25">
      <c r="A298" s="196"/>
      <c r="B298" s="197"/>
      <c r="C298" s="197"/>
      <c r="D298" s="154"/>
      <c r="E298" s="150"/>
      <c r="F298" s="197"/>
      <c r="G298" s="38" t="s">
        <v>14</v>
      </c>
      <c r="H298" s="45">
        <v>3.1</v>
      </c>
      <c r="I298" s="45">
        <v>0</v>
      </c>
      <c r="J298" s="45">
        <v>0</v>
      </c>
      <c r="K298" s="45">
        <v>0</v>
      </c>
      <c r="L298" s="45">
        <v>3</v>
      </c>
      <c r="M298" s="45">
        <v>0.1</v>
      </c>
      <c r="N298" s="45">
        <v>0</v>
      </c>
      <c r="O298" s="194"/>
      <c r="P298" s="200"/>
    </row>
    <row r="299" spans="1:49" ht="31.5" x14ac:dyDescent="0.25">
      <c r="A299" s="196"/>
      <c r="B299" s="197"/>
      <c r="C299" s="197"/>
      <c r="D299" s="154"/>
      <c r="E299" s="150"/>
      <c r="F299" s="197"/>
      <c r="G299" s="38" t="s">
        <v>15</v>
      </c>
      <c r="H299" s="45">
        <v>0</v>
      </c>
      <c r="I299" s="45">
        <v>0</v>
      </c>
      <c r="J299" s="45">
        <v>0</v>
      </c>
      <c r="K299" s="45">
        <v>0</v>
      </c>
      <c r="L299" s="45">
        <v>0</v>
      </c>
      <c r="M299" s="45">
        <v>0</v>
      </c>
      <c r="N299" s="45">
        <v>0</v>
      </c>
      <c r="O299" s="194"/>
      <c r="P299" s="200"/>
    </row>
    <row r="300" spans="1:49" s="8" customFormat="1" ht="47.25" x14ac:dyDescent="0.2">
      <c r="A300" s="199" t="s">
        <v>17</v>
      </c>
      <c r="B300" s="199"/>
      <c r="C300" s="199"/>
      <c r="D300" s="199"/>
      <c r="E300" s="199"/>
      <c r="F300" s="199"/>
      <c r="G300" s="39" t="s">
        <v>11</v>
      </c>
      <c r="H300" s="59">
        <f>H295+H290+H285+H280+H275+H270+H265</f>
        <v>161.00000000000003</v>
      </c>
      <c r="I300" s="59">
        <f t="shared" ref="I300:N300" si="41">I295+I290+I285+I280+I275+I270+I265</f>
        <v>0</v>
      </c>
      <c r="J300" s="59">
        <f t="shared" si="41"/>
        <v>0</v>
      </c>
      <c r="K300" s="59">
        <f t="shared" si="41"/>
        <v>0</v>
      </c>
      <c r="L300" s="59">
        <f t="shared" si="41"/>
        <v>18</v>
      </c>
      <c r="M300" s="59">
        <f t="shared" si="41"/>
        <v>123.00000000000001</v>
      </c>
      <c r="N300" s="59">
        <f t="shared" si="41"/>
        <v>20.000000000000004</v>
      </c>
      <c r="O300" s="194"/>
      <c r="P300" s="195"/>
    </row>
    <row r="301" spans="1:49" s="8" customFormat="1" x14ac:dyDescent="0.2">
      <c r="A301" s="199"/>
      <c r="B301" s="199"/>
      <c r="C301" s="199"/>
      <c r="D301" s="199"/>
      <c r="E301" s="199"/>
      <c r="F301" s="199"/>
      <c r="G301" s="39" t="s">
        <v>18</v>
      </c>
      <c r="H301" s="59">
        <f t="shared" ref="H301:N301" si="42">H296+H291+H286+H281+H276+H271+H266</f>
        <v>130.19999999999999</v>
      </c>
      <c r="I301" s="59">
        <f t="shared" si="42"/>
        <v>0</v>
      </c>
      <c r="J301" s="59">
        <f t="shared" si="42"/>
        <v>0</v>
      </c>
      <c r="K301" s="59">
        <f t="shared" si="42"/>
        <v>0</v>
      </c>
      <c r="L301" s="59">
        <f t="shared" si="42"/>
        <v>0</v>
      </c>
      <c r="M301" s="59">
        <f t="shared" si="42"/>
        <v>111.6</v>
      </c>
      <c r="N301" s="59">
        <f t="shared" si="42"/>
        <v>18.600000000000001</v>
      </c>
      <c r="O301" s="194"/>
      <c r="P301" s="195"/>
    </row>
    <row r="302" spans="1:49" s="8" customFormat="1" ht="31.5" x14ac:dyDescent="0.2">
      <c r="A302" s="199"/>
      <c r="B302" s="199"/>
      <c r="C302" s="199"/>
      <c r="D302" s="199"/>
      <c r="E302" s="199"/>
      <c r="F302" s="199"/>
      <c r="G302" s="39" t="s">
        <v>13</v>
      </c>
      <c r="H302" s="59">
        <f t="shared" ref="H302:N302" si="43">H297+H292+H287+H282+H277+H272+H267</f>
        <v>9.1</v>
      </c>
      <c r="I302" s="59">
        <f t="shared" si="43"/>
        <v>0</v>
      </c>
      <c r="J302" s="59">
        <f t="shared" si="43"/>
        <v>0</v>
      </c>
      <c r="K302" s="59">
        <f t="shared" si="43"/>
        <v>0</v>
      </c>
      <c r="L302" s="59">
        <f t="shared" si="43"/>
        <v>0</v>
      </c>
      <c r="M302" s="59">
        <f t="shared" si="43"/>
        <v>7.8</v>
      </c>
      <c r="N302" s="59">
        <f t="shared" si="43"/>
        <v>1.3</v>
      </c>
      <c r="O302" s="194"/>
      <c r="P302" s="195"/>
    </row>
    <row r="303" spans="1:49" s="8" customFormat="1" x14ac:dyDescent="0.2">
      <c r="A303" s="199"/>
      <c r="B303" s="199"/>
      <c r="C303" s="199"/>
      <c r="D303" s="199"/>
      <c r="E303" s="199"/>
      <c r="F303" s="199"/>
      <c r="G303" s="39" t="s">
        <v>14</v>
      </c>
      <c r="H303" s="59">
        <f t="shared" ref="H303:N303" si="44">H298+H293+H288+H283+H278+H273+H268</f>
        <v>21.700000000000003</v>
      </c>
      <c r="I303" s="59">
        <f t="shared" si="44"/>
        <v>0</v>
      </c>
      <c r="J303" s="59">
        <f t="shared" si="44"/>
        <v>0</v>
      </c>
      <c r="K303" s="59">
        <f t="shared" si="44"/>
        <v>0</v>
      </c>
      <c r="L303" s="59">
        <f t="shared" si="44"/>
        <v>18</v>
      </c>
      <c r="M303" s="59">
        <f t="shared" si="44"/>
        <v>3.6000000000000005</v>
      </c>
      <c r="N303" s="59">
        <f t="shared" si="44"/>
        <v>0.1</v>
      </c>
      <c r="O303" s="194"/>
      <c r="P303" s="195"/>
    </row>
    <row r="304" spans="1:49" s="8" customFormat="1" ht="31.5" x14ac:dyDescent="0.2">
      <c r="A304" s="199"/>
      <c r="B304" s="199"/>
      <c r="C304" s="199"/>
      <c r="D304" s="199"/>
      <c r="E304" s="199"/>
      <c r="F304" s="199"/>
      <c r="G304" s="39" t="s">
        <v>15</v>
      </c>
      <c r="H304" s="59">
        <f t="shared" ref="H304:N304" si="45">H299+H294+H289+H284+H279+H274+H269</f>
        <v>0</v>
      </c>
      <c r="I304" s="59">
        <f t="shared" si="45"/>
        <v>0</v>
      </c>
      <c r="J304" s="59">
        <f t="shared" si="45"/>
        <v>0</v>
      </c>
      <c r="K304" s="59">
        <f t="shared" si="45"/>
        <v>0</v>
      </c>
      <c r="L304" s="59">
        <f t="shared" si="45"/>
        <v>0</v>
      </c>
      <c r="M304" s="59">
        <f t="shared" si="45"/>
        <v>0</v>
      </c>
      <c r="N304" s="59">
        <f t="shared" si="45"/>
        <v>0</v>
      </c>
      <c r="O304" s="194"/>
      <c r="P304" s="195"/>
    </row>
    <row r="305" spans="1:49" s="87" customFormat="1" ht="72" customHeight="1" x14ac:dyDescent="0.4">
      <c r="A305" s="84" t="s">
        <v>45</v>
      </c>
      <c r="B305" s="85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6"/>
      <c r="P305" s="85"/>
    </row>
    <row r="306" spans="1:49" s="4" customFormat="1" ht="34.5" customHeight="1" x14ac:dyDescent="0.25">
      <c r="A306" s="171" t="s">
        <v>124</v>
      </c>
      <c r="B306" s="173" t="s">
        <v>183</v>
      </c>
      <c r="C306" s="173" t="s">
        <v>53</v>
      </c>
      <c r="D306" s="156" t="s">
        <v>177</v>
      </c>
      <c r="E306" s="173" t="s">
        <v>144</v>
      </c>
      <c r="F306" s="173" t="s">
        <v>40</v>
      </c>
      <c r="G306" s="132" t="s">
        <v>11</v>
      </c>
      <c r="H306" s="133">
        <f>SUM(H307:H310)</f>
        <v>48.017000000000003</v>
      </c>
      <c r="I306" s="133">
        <f>SUM(I307:I310)</f>
        <v>0.67</v>
      </c>
      <c r="J306" s="133">
        <f t="shared" ref="J306:L306" si="46">SUM(J307:J310)</f>
        <v>18.527000000000001</v>
      </c>
      <c r="K306" s="133">
        <f t="shared" si="46"/>
        <v>28.82</v>
      </c>
      <c r="L306" s="133">
        <f t="shared" si="46"/>
        <v>0</v>
      </c>
      <c r="M306" s="133">
        <v>0</v>
      </c>
      <c r="N306" s="133">
        <v>0</v>
      </c>
      <c r="O306" s="152">
        <v>4249</v>
      </c>
      <c r="P306" s="146" t="s">
        <v>178</v>
      </c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</row>
    <row r="307" spans="1:49" ht="15" customHeight="1" x14ac:dyDescent="0.25">
      <c r="A307" s="171"/>
      <c r="B307" s="173"/>
      <c r="C307" s="173"/>
      <c r="D307" s="156"/>
      <c r="E307" s="173"/>
      <c r="F307" s="173"/>
      <c r="G307" s="35" t="s">
        <v>12</v>
      </c>
      <c r="H307" s="57">
        <v>0</v>
      </c>
      <c r="I307" s="57">
        <v>0</v>
      </c>
      <c r="J307" s="57">
        <v>0</v>
      </c>
      <c r="K307" s="57">
        <v>0</v>
      </c>
      <c r="L307" s="57">
        <v>0</v>
      </c>
      <c r="M307" s="57">
        <v>0</v>
      </c>
      <c r="N307" s="57">
        <v>0</v>
      </c>
      <c r="O307" s="152"/>
      <c r="P307" s="147"/>
    </row>
    <row r="308" spans="1:49" ht="31.5" x14ac:dyDescent="0.25">
      <c r="A308" s="171"/>
      <c r="B308" s="173"/>
      <c r="C308" s="173"/>
      <c r="D308" s="156"/>
      <c r="E308" s="173"/>
      <c r="F308" s="173"/>
      <c r="G308" s="134" t="s">
        <v>13</v>
      </c>
      <c r="H308" s="57">
        <f>SUM(I308:L308)</f>
        <v>48.017000000000003</v>
      </c>
      <c r="I308" s="57">
        <v>0.67</v>
      </c>
      <c r="J308" s="57">
        <v>18.527000000000001</v>
      </c>
      <c r="K308" s="57">
        <v>28.82</v>
      </c>
      <c r="L308" s="57">
        <v>0</v>
      </c>
      <c r="M308" s="57">
        <v>0</v>
      </c>
      <c r="N308" s="57">
        <v>0</v>
      </c>
      <c r="O308" s="152"/>
      <c r="P308" s="147"/>
    </row>
    <row r="309" spans="1:49" x14ac:dyDescent="0.25">
      <c r="A309" s="171"/>
      <c r="B309" s="173"/>
      <c r="C309" s="173"/>
      <c r="D309" s="156"/>
      <c r="E309" s="173"/>
      <c r="F309" s="173"/>
      <c r="G309" s="134" t="s">
        <v>14</v>
      </c>
      <c r="H309" s="57">
        <v>0</v>
      </c>
      <c r="I309" s="57">
        <v>0</v>
      </c>
      <c r="J309" s="57">
        <v>0</v>
      </c>
      <c r="K309" s="57">
        <v>0</v>
      </c>
      <c r="L309" s="57">
        <v>0</v>
      </c>
      <c r="M309" s="57">
        <v>0</v>
      </c>
      <c r="N309" s="57">
        <v>0</v>
      </c>
      <c r="O309" s="152"/>
      <c r="P309" s="147"/>
    </row>
    <row r="310" spans="1:49" ht="31.5" x14ac:dyDescent="0.25">
      <c r="A310" s="171"/>
      <c r="B310" s="173"/>
      <c r="C310" s="173"/>
      <c r="D310" s="156"/>
      <c r="E310" s="173"/>
      <c r="F310" s="173"/>
      <c r="G310" s="134" t="s">
        <v>15</v>
      </c>
      <c r="H310" s="57">
        <v>0</v>
      </c>
      <c r="I310" s="57">
        <v>0</v>
      </c>
      <c r="J310" s="57">
        <v>0</v>
      </c>
      <c r="K310" s="57">
        <v>0</v>
      </c>
      <c r="L310" s="57">
        <v>0</v>
      </c>
      <c r="M310" s="57">
        <v>0</v>
      </c>
      <c r="N310" s="57">
        <v>0</v>
      </c>
      <c r="O310" s="152"/>
      <c r="P310" s="148"/>
    </row>
    <row r="311" spans="1:49" s="4" customFormat="1" ht="30" customHeight="1" x14ac:dyDescent="0.25">
      <c r="A311" s="171" t="s">
        <v>125</v>
      </c>
      <c r="B311" s="173" t="s">
        <v>183</v>
      </c>
      <c r="C311" s="173" t="s">
        <v>53</v>
      </c>
      <c r="D311" s="156" t="s">
        <v>23</v>
      </c>
      <c r="E311" s="173" t="s">
        <v>126</v>
      </c>
      <c r="F311" s="173" t="s">
        <v>40</v>
      </c>
      <c r="G311" s="132" t="s">
        <v>11</v>
      </c>
      <c r="H311" s="133">
        <f>SUM(H312:H315)</f>
        <v>181.995</v>
      </c>
      <c r="I311" s="133">
        <f>SUM(I312:I315)</f>
        <v>0</v>
      </c>
      <c r="J311" s="133">
        <f t="shared" ref="J311:M311" si="47">SUM(J312:J315)</f>
        <v>0</v>
      </c>
      <c r="K311" s="133">
        <f t="shared" si="47"/>
        <v>0</v>
      </c>
      <c r="L311" s="133">
        <f t="shared" si="47"/>
        <v>45.344999999999999</v>
      </c>
      <c r="M311" s="133">
        <f t="shared" si="47"/>
        <v>136.65</v>
      </c>
      <c r="N311" s="133">
        <v>0</v>
      </c>
      <c r="O311" s="152">
        <v>4249</v>
      </c>
      <c r="P311" s="146" t="s">
        <v>178</v>
      </c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</row>
    <row r="312" spans="1:49" x14ac:dyDescent="0.25">
      <c r="A312" s="171"/>
      <c r="B312" s="173"/>
      <c r="C312" s="173"/>
      <c r="D312" s="156"/>
      <c r="E312" s="173"/>
      <c r="F312" s="173"/>
      <c r="G312" s="35" t="s">
        <v>12</v>
      </c>
      <c r="H312" s="57">
        <v>0</v>
      </c>
      <c r="I312" s="57">
        <v>0</v>
      </c>
      <c r="J312" s="57">
        <v>0</v>
      </c>
      <c r="K312" s="57">
        <v>0</v>
      </c>
      <c r="L312" s="57">
        <v>0</v>
      </c>
      <c r="M312" s="57">
        <v>0</v>
      </c>
      <c r="N312" s="57">
        <v>0</v>
      </c>
      <c r="O312" s="152"/>
      <c r="P312" s="147"/>
    </row>
    <row r="313" spans="1:49" ht="31.5" x14ac:dyDescent="0.25">
      <c r="A313" s="171"/>
      <c r="B313" s="173"/>
      <c r="C313" s="173"/>
      <c r="D313" s="156"/>
      <c r="E313" s="173"/>
      <c r="F313" s="173"/>
      <c r="G313" s="134" t="s">
        <v>13</v>
      </c>
      <c r="H313" s="64">
        <f>SUM(I313:M313)</f>
        <v>181.995</v>
      </c>
      <c r="I313" s="57">
        <v>0</v>
      </c>
      <c r="J313" s="57">
        <v>0</v>
      </c>
      <c r="K313" s="57">
        <v>0</v>
      </c>
      <c r="L313" s="64">
        <v>45.344999999999999</v>
      </c>
      <c r="M313" s="57">
        <v>136.65</v>
      </c>
      <c r="N313" s="57">
        <v>0</v>
      </c>
      <c r="O313" s="152"/>
      <c r="P313" s="147"/>
    </row>
    <row r="314" spans="1:49" x14ac:dyDescent="0.25">
      <c r="A314" s="171"/>
      <c r="B314" s="173"/>
      <c r="C314" s="173"/>
      <c r="D314" s="156"/>
      <c r="E314" s="173"/>
      <c r="F314" s="173"/>
      <c r="G314" s="134" t="s">
        <v>14</v>
      </c>
      <c r="H314" s="57">
        <v>0</v>
      </c>
      <c r="I314" s="57">
        <v>0</v>
      </c>
      <c r="J314" s="57">
        <v>0</v>
      </c>
      <c r="K314" s="57">
        <v>0</v>
      </c>
      <c r="L314" s="57">
        <v>0</v>
      </c>
      <c r="M314" s="57">
        <v>0</v>
      </c>
      <c r="N314" s="57">
        <v>0</v>
      </c>
      <c r="O314" s="152"/>
      <c r="P314" s="147"/>
    </row>
    <row r="315" spans="1:49" ht="31.5" x14ac:dyDescent="0.25">
      <c r="A315" s="171"/>
      <c r="B315" s="173"/>
      <c r="C315" s="173"/>
      <c r="D315" s="156"/>
      <c r="E315" s="173"/>
      <c r="F315" s="173"/>
      <c r="G315" s="134" t="s">
        <v>15</v>
      </c>
      <c r="H315" s="57">
        <v>0</v>
      </c>
      <c r="I315" s="57">
        <v>0</v>
      </c>
      <c r="J315" s="57">
        <v>0</v>
      </c>
      <c r="K315" s="57">
        <v>0</v>
      </c>
      <c r="L315" s="57">
        <v>0</v>
      </c>
      <c r="M315" s="57">
        <v>0</v>
      </c>
      <c r="N315" s="57">
        <v>0</v>
      </c>
      <c r="O315" s="152"/>
      <c r="P315" s="148"/>
    </row>
    <row r="316" spans="1:49" s="4" customFormat="1" ht="30" customHeight="1" x14ac:dyDescent="0.25">
      <c r="A316" s="171" t="s">
        <v>127</v>
      </c>
      <c r="B316" s="173" t="s">
        <v>183</v>
      </c>
      <c r="C316" s="173" t="s">
        <v>53</v>
      </c>
      <c r="D316" s="156">
        <v>2026</v>
      </c>
      <c r="E316" s="173" t="s">
        <v>128</v>
      </c>
      <c r="F316" s="173" t="s">
        <v>46</v>
      </c>
      <c r="G316" s="132" t="s">
        <v>11</v>
      </c>
      <c r="H316" s="133">
        <f>SUM(H317:H320)</f>
        <v>14.2</v>
      </c>
      <c r="I316" s="133">
        <v>14.2</v>
      </c>
      <c r="J316" s="133">
        <v>0</v>
      </c>
      <c r="K316" s="133">
        <v>0</v>
      </c>
      <c r="L316" s="133">
        <v>0</v>
      </c>
      <c r="M316" s="133">
        <v>0</v>
      </c>
      <c r="N316" s="133">
        <v>0</v>
      </c>
      <c r="O316" s="152">
        <v>3900</v>
      </c>
      <c r="P316" s="146" t="s">
        <v>178</v>
      </c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</row>
    <row r="317" spans="1:49" x14ac:dyDescent="0.25">
      <c r="A317" s="171"/>
      <c r="B317" s="173"/>
      <c r="C317" s="173"/>
      <c r="D317" s="156"/>
      <c r="E317" s="173"/>
      <c r="F317" s="173"/>
      <c r="G317" s="35" t="s">
        <v>12</v>
      </c>
      <c r="H317" s="57">
        <v>0</v>
      </c>
      <c r="I317" s="57">
        <v>0</v>
      </c>
      <c r="J317" s="57">
        <v>0</v>
      </c>
      <c r="K317" s="57">
        <v>0</v>
      </c>
      <c r="L317" s="57">
        <v>0</v>
      </c>
      <c r="M317" s="57">
        <v>0</v>
      </c>
      <c r="N317" s="57">
        <v>0</v>
      </c>
      <c r="O317" s="152"/>
      <c r="P317" s="147"/>
    </row>
    <row r="318" spans="1:49" ht="31.5" x14ac:dyDescent="0.25">
      <c r="A318" s="171"/>
      <c r="B318" s="173"/>
      <c r="C318" s="173"/>
      <c r="D318" s="156"/>
      <c r="E318" s="173"/>
      <c r="F318" s="173"/>
      <c r="G318" s="35" t="s">
        <v>13</v>
      </c>
      <c r="H318" s="57">
        <v>14.2</v>
      </c>
      <c r="I318" s="57">
        <v>14.2</v>
      </c>
      <c r="J318" s="57">
        <v>0</v>
      </c>
      <c r="K318" s="57">
        <v>0</v>
      </c>
      <c r="L318" s="57">
        <v>0</v>
      </c>
      <c r="M318" s="57">
        <v>0</v>
      </c>
      <c r="N318" s="57">
        <v>0</v>
      </c>
      <c r="O318" s="152"/>
      <c r="P318" s="147"/>
    </row>
    <row r="319" spans="1:49" x14ac:dyDescent="0.25">
      <c r="A319" s="171"/>
      <c r="B319" s="173"/>
      <c r="C319" s="173"/>
      <c r="D319" s="156"/>
      <c r="E319" s="173"/>
      <c r="F319" s="173"/>
      <c r="G319" s="35" t="s">
        <v>14</v>
      </c>
      <c r="H319" s="57">
        <v>0</v>
      </c>
      <c r="I319" s="57">
        <v>0</v>
      </c>
      <c r="J319" s="57">
        <v>0</v>
      </c>
      <c r="K319" s="57">
        <v>0</v>
      </c>
      <c r="L319" s="57">
        <v>0</v>
      </c>
      <c r="M319" s="57">
        <v>0</v>
      </c>
      <c r="N319" s="57">
        <v>0</v>
      </c>
      <c r="O319" s="152"/>
      <c r="P319" s="147"/>
    </row>
    <row r="320" spans="1:49" ht="31.5" x14ac:dyDescent="0.25">
      <c r="A320" s="171"/>
      <c r="B320" s="173"/>
      <c r="C320" s="173"/>
      <c r="D320" s="156"/>
      <c r="E320" s="173"/>
      <c r="F320" s="173"/>
      <c r="G320" s="35" t="s">
        <v>15</v>
      </c>
      <c r="H320" s="57">
        <v>0</v>
      </c>
      <c r="I320" s="57">
        <v>0</v>
      </c>
      <c r="J320" s="57">
        <v>0</v>
      </c>
      <c r="K320" s="57">
        <v>0</v>
      </c>
      <c r="L320" s="57">
        <v>0</v>
      </c>
      <c r="M320" s="57">
        <v>0</v>
      </c>
      <c r="N320" s="57">
        <v>0</v>
      </c>
      <c r="O320" s="152"/>
      <c r="P320" s="148"/>
    </row>
    <row r="321" spans="1:49" s="4" customFormat="1" ht="45" customHeight="1" x14ac:dyDescent="0.25">
      <c r="A321" s="171" t="s">
        <v>155</v>
      </c>
      <c r="B321" s="173" t="s">
        <v>183</v>
      </c>
      <c r="C321" s="173" t="s">
        <v>53</v>
      </c>
      <c r="D321" s="156" t="s">
        <v>37</v>
      </c>
      <c r="E321" s="173" t="s">
        <v>128</v>
      </c>
      <c r="F321" s="173" t="s">
        <v>46</v>
      </c>
      <c r="G321" s="132" t="s">
        <v>11</v>
      </c>
      <c r="H321" s="133">
        <f>SUM(H322:H325)</f>
        <v>43.248999999999995</v>
      </c>
      <c r="I321" s="133">
        <f>SUM(I322:I325)</f>
        <v>25.323</v>
      </c>
      <c r="J321" s="133">
        <f t="shared" ref="J321:L321" si="48">SUM(J322:J325)</f>
        <v>17.925999999999998</v>
      </c>
      <c r="K321" s="133">
        <f t="shared" si="48"/>
        <v>0</v>
      </c>
      <c r="L321" s="133">
        <f t="shared" si="48"/>
        <v>0</v>
      </c>
      <c r="M321" s="133">
        <v>0</v>
      </c>
      <c r="N321" s="133">
        <v>0</v>
      </c>
      <c r="O321" s="152">
        <v>26000</v>
      </c>
      <c r="P321" s="146" t="s">
        <v>178</v>
      </c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</row>
    <row r="322" spans="1:49" x14ac:dyDescent="0.25">
      <c r="A322" s="171"/>
      <c r="B322" s="173"/>
      <c r="C322" s="173"/>
      <c r="D322" s="156"/>
      <c r="E322" s="173"/>
      <c r="F322" s="173"/>
      <c r="G322" s="35" t="s">
        <v>12</v>
      </c>
      <c r="H322" s="57">
        <v>0</v>
      </c>
      <c r="I322" s="57">
        <v>0</v>
      </c>
      <c r="J322" s="57">
        <v>0</v>
      </c>
      <c r="K322" s="57">
        <v>0</v>
      </c>
      <c r="L322" s="57">
        <v>0</v>
      </c>
      <c r="M322" s="57">
        <v>0</v>
      </c>
      <c r="N322" s="57">
        <v>0</v>
      </c>
      <c r="O322" s="193"/>
      <c r="P322" s="147"/>
    </row>
    <row r="323" spans="1:49" ht="31.5" x14ac:dyDescent="0.25">
      <c r="A323" s="171"/>
      <c r="B323" s="173"/>
      <c r="C323" s="173"/>
      <c r="D323" s="156"/>
      <c r="E323" s="173"/>
      <c r="F323" s="173"/>
      <c r="G323" s="35" t="s">
        <v>13</v>
      </c>
      <c r="H323" s="57">
        <f>SUM(I323:M323)</f>
        <v>43.248999999999995</v>
      </c>
      <c r="I323" s="57">
        <v>25.323</v>
      </c>
      <c r="J323" s="57">
        <v>17.925999999999998</v>
      </c>
      <c r="K323" s="57">
        <v>0</v>
      </c>
      <c r="L323" s="57">
        <v>0</v>
      </c>
      <c r="M323" s="57">
        <v>0</v>
      </c>
      <c r="N323" s="57">
        <v>0</v>
      </c>
      <c r="O323" s="193"/>
      <c r="P323" s="147"/>
    </row>
    <row r="324" spans="1:49" x14ac:dyDescent="0.25">
      <c r="A324" s="171"/>
      <c r="B324" s="173"/>
      <c r="C324" s="173"/>
      <c r="D324" s="156"/>
      <c r="E324" s="173"/>
      <c r="F324" s="173"/>
      <c r="G324" s="35" t="s">
        <v>14</v>
      </c>
      <c r="H324" s="57">
        <v>0</v>
      </c>
      <c r="I324" s="57">
        <v>0</v>
      </c>
      <c r="J324" s="57">
        <v>0</v>
      </c>
      <c r="K324" s="57">
        <v>0</v>
      </c>
      <c r="L324" s="57">
        <v>0</v>
      </c>
      <c r="M324" s="57">
        <v>0</v>
      </c>
      <c r="N324" s="57">
        <v>0</v>
      </c>
      <c r="O324" s="193"/>
      <c r="P324" s="147"/>
    </row>
    <row r="325" spans="1:49" ht="31.5" x14ac:dyDescent="0.25">
      <c r="A325" s="171"/>
      <c r="B325" s="173"/>
      <c r="C325" s="173"/>
      <c r="D325" s="156"/>
      <c r="E325" s="173"/>
      <c r="F325" s="173"/>
      <c r="G325" s="35" t="s">
        <v>15</v>
      </c>
      <c r="H325" s="57">
        <v>0</v>
      </c>
      <c r="I325" s="57">
        <v>0</v>
      </c>
      <c r="J325" s="57">
        <v>0</v>
      </c>
      <c r="K325" s="57">
        <v>0</v>
      </c>
      <c r="L325" s="57">
        <v>0</v>
      </c>
      <c r="M325" s="57">
        <v>0</v>
      </c>
      <c r="N325" s="57">
        <v>0</v>
      </c>
      <c r="O325" s="193"/>
      <c r="P325" s="148"/>
    </row>
    <row r="326" spans="1:49" s="4" customFormat="1" ht="45" customHeight="1" x14ac:dyDescent="0.25">
      <c r="A326" s="171" t="s">
        <v>154</v>
      </c>
      <c r="B326" s="173" t="s">
        <v>183</v>
      </c>
      <c r="C326" s="173" t="s">
        <v>53</v>
      </c>
      <c r="D326" s="151" t="s">
        <v>39</v>
      </c>
      <c r="E326" s="173" t="s">
        <v>128</v>
      </c>
      <c r="F326" s="173" t="s">
        <v>46</v>
      </c>
      <c r="G326" s="132" t="s">
        <v>11</v>
      </c>
      <c r="H326" s="64">
        <f>SUM(H327:H330)</f>
        <v>25</v>
      </c>
      <c r="I326" s="64">
        <v>0</v>
      </c>
      <c r="J326" s="64">
        <v>0</v>
      </c>
      <c r="K326" s="64">
        <v>0</v>
      </c>
      <c r="L326" s="64">
        <v>0</v>
      </c>
      <c r="M326" s="64">
        <v>20</v>
      </c>
      <c r="N326" s="64">
        <v>5</v>
      </c>
      <c r="O326" s="152">
        <v>2700</v>
      </c>
      <c r="P326" s="146" t="s">
        <v>178</v>
      </c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</row>
    <row r="327" spans="1:49" x14ac:dyDescent="0.25">
      <c r="A327" s="171"/>
      <c r="B327" s="173"/>
      <c r="C327" s="173"/>
      <c r="D327" s="151"/>
      <c r="E327" s="173"/>
      <c r="F327" s="173"/>
      <c r="G327" s="35" t="s">
        <v>12</v>
      </c>
      <c r="H327" s="64">
        <v>0</v>
      </c>
      <c r="I327" s="64">
        <v>0</v>
      </c>
      <c r="J327" s="64">
        <v>0</v>
      </c>
      <c r="K327" s="64">
        <v>0</v>
      </c>
      <c r="L327" s="64">
        <v>0</v>
      </c>
      <c r="M327" s="64">
        <v>0</v>
      </c>
      <c r="N327" s="64">
        <v>0</v>
      </c>
      <c r="O327" s="193"/>
      <c r="P327" s="147"/>
    </row>
    <row r="328" spans="1:49" ht="31.5" x14ac:dyDescent="0.25">
      <c r="A328" s="171"/>
      <c r="B328" s="173"/>
      <c r="C328" s="173"/>
      <c r="D328" s="151"/>
      <c r="E328" s="173"/>
      <c r="F328" s="173"/>
      <c r="G328" s="35" t="s">
        <v>13</v>
      </c>
      <c r="H328" s="64">
        <v>25</v>
      </c>
      <c r="I328" s="64">
        <v>0</v>
      </c>
      <c r="J328" s="64">
        <v>0</v>
      </c>
      <c r="K328" s="64">
        <v>0</v>
      </c>
      <c r="L328" s="64">
        <v>0</v>
      </c>
      <c r="M328" s="64">
        <v>20</v>
      </c>
      <c r="N328" s="64">
        <v>5</v>
      </c>
      <c r="O328" s="193"/>
      <c r="P328" s="147"/>
    </row>
    <row r="329" spans="1:49" x14ac:dyDescent="0.25">
      <c r="A329" s="171"/>
      <c r="B329" s="173"/>
      <c r="C329" s="173"/>
      <c r="D329" s="151"/>
      <c r="E329" s="173"/>
      <c r="F329" s="173"/>
      <c r="G329" s="35" t="s">
        <v>14</v>
      </c>
      <c r="H329" s="64">
        <v>0</v>
      </c>
      <c r="I329" s="64">
        <v>0</v>
      </c>
      <c r="J329" s="64">
        <v>0</v>
      </c>
      <c r="K329" s="64">
        <v>0</v>
      </c>
      <c r="L329" s="64">
        <v>0</v>
      </c>
      <c r="M329" s="64">
        <v>0</v>
      </c>
      <c r="N329" s="64">
        <v>0</v>
      </c>
      <c r="O329" s="193"/>
      <c r="P329" s="147"/>
    </row>
    <row r="330" spans="1:49" ht="31.5" x14ac:dyDescent="0.25">
      <c r="A330" s="171"/>
      <c r="B330" s="173"/>
      <c r="C330" s="173"/>
      <c r="D330" s="151"/>
      <c r="E330" s="173"/>
      <c r="F330" s="173"/>
      <c r="G330" s="35" t="s">
        <v>15</v>
      </c>
      <c r="H330" s="64">
        <v>0</v>
      </c>
      <c r="I330" s="64">
        <v>0</v>
      </c>
      <c r="J330" s="64">
        <v>0</v>
      </c>
      <c r="K330" s="64">
        <v>0</v>
      </c>
      <c r="L330" s="64">
        <v>0</v>
      </c>
      <c r="M330" s="64">
        <v>0</v>
      </c>
      <c r="N330" s="64">
        <v>0</v>
      </c>
      <c r="O330" s="193"/>
      <c r="P330" s="148"/>
    </row>
    <row r="331" spans="1:49" s="4" customFormat="1" ht="31.5" x14ac:dyDescent="0.25">
      <c r="A331" s="188" t="s">
        <v>153</v>
      </c>
      <c r="B331" s="173" t="s">
        <v>183</v>
      </c>
      <c r="C331" s="173" t="s">
        <v>53</v>
      </c>
      <c r="D331" s="156" t="s">
        <v>37</v>
      </c>
      <c r="E331" s="173" t="s">
        <v>128</v>
      </c>
      <c r="F331" s="173" t="s">
        <v>46</v>
      </c>
      <c r="G331" s="132" t="s">
        <v>11</v>
      </c>
      <c r="H331" s="135">
        <f>SUM(H332:H335)</f>
        <v>97.058000000000007</v>
      </c>
      <c r="I331" s="135">
        <f>SUM(I332:I335)</f>
        <v>87.561000000000007</v>
      </c>
      <c r="J331" s="135">
        <f t="shared" ref="J331:L331" si="49">SUM(J332:J335)</f>
        <v>9.4969999999999999</v>
      </c>
      <c r="K331" s="135">
        <f t="shared" si="49"/>
        <v>0</v>
      </c>
      <c r="L331" s="135">
        <f t="shared" si="49"/>
        <v>0</v>
      </c>
      <c r="M331" s="135">
        <v>0</v>
      </c>
      <c r="N331" s="135">
        <v>0</v>
      </c>
      <c r="O331" s="191">
        <v>3900</v>
      </c>
      <c r="P331" s="146" t="s">
        <v>178</v>
      </c>
    </row>
    <row r="332" spans="1:49" x14ac:dyDescent="0.25">
      <c r="A332" s="189"/>
      <c r="B332" s="173"/>
      <c r="C332" s="173"/>
      <c r="D332" s="156"/>
      <c r="E332" s="173"/>
      <c r="F332" s="173"/>
      <c r="G332" s="35" t="s">
        <v>12</v>
      </c>
      <c r="H332" s="136">
        <v>0</v>
      </c>
      <c r="I332" s="136">
        <v>0</v>
      </c>
      <c r="J332" s="136">
        <v>0</v>
      </c>
      <c r="K332" s="136">
        <v>0</v>
      </c>
      <c r="L332" s="136">
        <v>0</v>
      </c>
      <c r="M332" s="136">
        <v>0</v>
      </c>
      <c r="N332" s="136">
        <v>0</v>
      </c>
      <c r="O332" s="192"/>
      <c r="P332" s="147"/>
    </row>
    <row r="333" spans="1:49" ht="31.5" x14ac:dyDescent="0.25">
      <c r="A333" s="189"/>
      <c r="B333" s="173"/>
      <c r="C333" s="173"/>
      <c r="D333" s="156"/>
      <c r="E333" s="173"/>
      <c r="F333" s="173"/>
      <c r="G333" s="35" t="s">
        <v>13</v>
      </c>
      <c r="H333" s="136">
        <f>SUM(I333:M333)</f>
        <v>97.058000000000007</v>
      </c>
      <c r="I333" s="136">
        <v>87.561000000000007</v>
      </c>
      <c r="J333" s="136">
        <v>9.4969999999999999</v>
      </c>
      <c r="K333" s="136">
        <v>0</v>
      </c>
      <c r="L333" s="136">
        <v>0</v>
      </c>
      <c r="M333" s="136">
        <v>0</v>
      </c>
      <c r="N333" s="136">
        <v>0</v>
      </c>
      <c r="O333" s="192"/>
      <c r="P333" s="147"/>
    </row>
    <row r="334" spans="1:49" x14ac:dyDescent="0.25">
      <c r="A334" s="189"/>
      <c r="B334" s="173"/>
      <c r="C334" s="173"/>
      <c r="D334" s="156"/>
      <c r="E334" s="173"/>
      <c r="F334" s="173"/>
      <c r="G334" s="35" t="s">
        <v>14</v>
      </c>
      <c r="H334" s="136">
        <v>0</v>
      </c>
      <c r="I334" s="136">
        <v>0</v>
      </c>
      <c r="J334" s="136">
        <v>0</v>
      </c>
      <c r="K334" s="136">
        <v>0</v>
      </c>
      <c r="L334" s="136">
        <v>0</v>
      </c>
      <c r="M334" s="136">
        <v>0</v>
      </c>
      <c r="N334" s="136">
        <v>0</v>
      </c>
      <c r="O334" s="192"/>
      <c r="P334" s="147"/>
    </row>
    <row r="335" spans="1:49" ht="31.5" x14ac:dyDescent="0.25">
      <c r="A335" s="190"/>
      <c r="B335" s="173"/>
      <c r="C335" s="173"/>
      <c r="D335" s="156"/>
      <c r="E335" s="173"/>
      <c r="F335" s="173"/>
      <c r="G335" s="35" t="s">
        <v>15</v>
      </c>
      <c r="H335" s="136">
        <v>0</v>
      </c>
      <c r="I335" s="136">
        <v>0</v>
      </c>
      <c r="J335" s="136">
        <v>0</v>
      </c>
      <c r="K335" s="136">
        <v>0</v>
      </c>
      <c r="L335" s="136">
        <v>0</v>
      </c>
      <c r="M335" s="136">
        <v>0</v>
      </c>
      <c r="N335" s="136">
        <v>0</v>
      </c>
      <c r="O335" s="192"/>
      <c r="P335" s="148"/>
    </row>
    <row r="336" spans="1:49" s="4" customFormat="1" ht="45" customHeight="1" x14ac:dyDescent="0.25">
      <c r="A336" s="171" t="s">
        <v>129</v>
      </c>
      <c r="B336" s="173" t="s">
        <v>183</v>
      </c>
      <c r="C336" s="173" t="s">
        <v>53</v>
      </c>
      <c r="D336" s="156" t="s">
        <v>37</v>
      </c>
      <c r="E336" s="173" t="s">
        <v>130</v>
      </c>
      <c r="F336" s="173" t="s">
        <v>40</v>
      </c>
      <c r="G336" s="132" t="s">
        <v>11</v>
      </c>
      <c r="H336" s="137">
        <f>SUM(H337:H340)</f>
        <v>54.863</v>
      </c>
      <c r="I336" s="137">
        <f>SUM(I337:I340)</f>
        <v>35.177</v>
      </c>
      <c r="J336" s="137">
        <f t="shared" ref="J336:N336" si="50">SUM(J337:J340)</f>
        <v>19.686</v>
      </c>
      <c r="K336" s="137">
        <f t="shared" si="50"/>
        <v>0</v>
      </c>
      <c r="L336" s="137">
        <f t="shared" si="50"/>
        <v>0</v>
      </c>
      <c r="M336" s="137">
        <f t="shared" si="50"/>
        <v>0</v>
      </c>
      <c r="N336" s="137">
        <f t="shared" si="50"/>
        <v>0</v>
      </c>
      <c r="O336" s="177">
        <v>3200</v>
      </c>
      <c r="P336" s="146" t="s">
        <v>178</v>
      </c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</row>
    <row r="337" spans="1:49" x14ac:dyDescent="0.25">
      <c r="A337" s="171"/>
      <c r="B337" s="173"/>
      <c r="C337" s="173"/>
      <c r="D337" s="156"/>
      <c r="E337" s="173"/>
      <c r="F337" s="173"/>
      <c r="G337" s="35" t="s">
        <v>12</v>
      </c>
      <c r="H337" s="57">
        <v>0</v>
      </c>
      <c r="I337" s="64">
        <v>0</v>
      </c>
      <c r="J337" s="64">
        <v>0</v>
      </c>
      <c r="K337" s="64">
        <v>0</v>
      </c>
      <c r="L337" s="64">
        <v>0</v>
      </c>
      <c r="M337" s="64">
        <v>0</v>
      </c>
      <c r="N337" s="64">
        <v>0</v>
      </c>
      <c r="O337" s="178"/>
      <c r="P337" s="147"/>
    </row>
    <row r="338" spans="1:49" ht="31.5" x14ac:dyDescent="0.25">
      <c r="A338" s="171"/>
      <c r="B338" s="173"/>
      <c r="C338" s="173"/>
      <c r="D338" s="156"/>
      <c r="E338" s="173"/>
      <c r="F338" s="173"/>
      <c r="G338" s="35" t="s">
        <v>13</v>
      </c>
      <c r="H338" s="57">
        <f>SUM(I338:N338)</f>
        <v>54.863</v>
      </c>
      <c r="I338" s="64">
        <v>35.177</v>
      </c>
      <c r="J338" s="64">
        <v>19.686</v>
      </c>
      <c r="K338" s="64">
        <v>0</v>
      </c>
      <c r="L338" s="64">
        <v>0</v>
      </c>
      <c r="M338" s="64">
        <v>0</v>
      </c>
      <c r="N338" s="64">
        <v>0</v>
      </c>
      <c r="O338" s="178"/>
      <c r="P338" s="147"/>
    </row>
    <row r="339" spans="1:49" x14ac:dyDescent="0.25">
      <c r="A339" s="171"/>
      <c r="B339" s="173"/>
      <c r="C339" s="173"/>
      <c r="D339" s="156"/>
      <c r="E339" s="173"/>
      <c r="F339" s="173"/>
      <c r="G339" s="35" t="s">
        <v>14</v>
      </c>
      <c r="H339" s="57">
        <v>0</v>
      </c>
      <c r="I339" s="64">
        <v>0</v>
      </c>
      <c r="J339" s="64">
        <v>0</v>
      </c>
      <c r="K339" s="64">
        <v>0</v>
      </c>
      <c r="L339" s="64">
        <v>0</v>
      </c>
      <c r="M339" s="64">
        <v>0</v>
      </c>
      <c r="N339" s="64">
        <v>0</v>
      </c>
      <c r="O339" s="178"/>
      <c r="P339" s="147"/>
    </row>
    <row r="340" spans="1:49" ht="31.5" x14ac:dyDescent="0.25">
      <c r="A340" s="171"/>
      <c r="B340" s="173"/>
      <c r="C340" s="173"/>
      <c r="D340" s="156"/>
      <c r="E340" s="173"/>
      <c r="F340" s="173"/>
      <c r="G340" s="35" t="s">
        <v>15</v>
      </c>
      <c r="H340" s="57">
        <v>0</v>
      </c>
      <c r="I340" s="64">
        <v>0</v>
      </c>
      <c r="J340" s="64">
        <v>0</v>
      </c>
      <c r="K340" s="64">
        <v>0</v>
      </c>
      <c r="L340" s="64">
        <v>0</v>
      </c>
      <c r="M340" s="64">
        <v>0</v>
      </c>
      <c r="N340" s="64">
        <v>0</v>
      </c>
      <c r="O340" s="179"/>
      <c r="P340" s="148"/>
    </row>
    <row r="341" spans="1:49" s="15" customFormat="1" ht="42.75" customHeight="1" x14ac:dyDescent="0.2">
      <c r="A341" s="170" t="s">
        <v>17</v>
      </c>
      <c r="B341" s="170"/>
      <c r="C341" s="170"/>
      <c r="D341" s="170"/>
      <c r="E341" s="170"/>
      <c r="F341" s="170"/>
      <c r="G341" s="28" t="s">
        <v>11</v>
      </c>
      <c r="H341" s="54">
        <f>H336+H331+H326+H321+H316+H311+H306</f>
        <v>464.38200000000001</v>
      </c>
      <c r="I341" s="54">
        <f>I336+I331+I326+I321+I316+I311+I306</f>
        <v>162.93099999999998</v>
      </c>
      <c r="J341" s="54">
        <f t="shared" ref="J341:N341" si="51">J336+J331+J326+J321+J316+J311+J306</f>
        <v>65.635999999999996</v>
      </c>
      <c r="K341" s="54">
        <f t="shared" si="51"/>
        <v>28.82</v>
      </c>
      <c r="L341" s="54">
        <f t="shared" si="51"/>
        <v>45.344999999999999</v>
      </c>
      <c r="M341" s="54">
        <f t="shared" si="51"/>
        <v>156.65</v>
      </c>
      <c r="N341" s="54">
        <f t="shared" si="51"/>
        <v>5</v>
      </c>
      <c r="O341" s="176"/>
      <c r="P341" s="146" t="s">
        <v>51</v>
      </c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</row>
    <row r="342" spans="1:49" s="15" customFormat="1" x14ac:dyDescent="0.2">
      <c r="A342" s="170"/>
      <c r="B342" s="170"/>
      <c r="C342" s="170"/>
      <c r="D342" s="170"/>
      <c r="E342" s="170"/>
      <c r="F342" s="170"/>
      <c r="G342" s="28" t="s">
        <v>12</v>
      </c>
      <c r="H342" s="54">
        <f>H337+H332+H327+H322+H317+H312+H307</f>
        <v>0</v>
      </c>
      <c r="I342" s="54">
        <f t="shared" ref="I342:N342" si="52">I337+I332+I327+I322+I317+I312+I307</f>
        <v>0</v>
      </c>
      <c r="J342" s="54">
        <f t="shared" si="52"/>
        <v>0</v>
      </c>
      <c r="K342" s="54">
        <f t="shared" si="52"/>
        <v>0</v>
      </c>
      <c r="L342" s="54">
        <f t="shared" si="52"/>
        <v>0</v>
      </c>
      <c r="M342" s="54">
        <f t="shared" si="52"/>
        <v>0</v>
      </c>
      <c r="N342" s="54">
        <f t="shared" si="52"/>
        <v>0</v>
      </c>
      <c r="O342" s="176"/>
      <c r="P342" s="147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</row>
    <row r="343" spans="1:49" s="15" customFormat="1" ht="31.5" x14ac:dyDescent="0.2">
      <c r="A343" s="170"/>
      <c r="B343" s="170"/>
      <c r="C343" s="170"/>
      <c r="D343" s="170"/>
      <c r="E343" s="170"/>
      <c r="F343" s="170"/>
      <c r="G343" s="28" t="s">
        <v>13</v>
      </c>
      <c r="H343" s="54">
        <f>H338+H333+H328+H323+H318+H313+H308</f>
        <v>464.38200000000001</v>
      </c>
      <c r="I343" s="54">
        <f t="shared" ref="H343:N345" si="53">I338+I333+I328+I323+I318+I313+I308</f>
        <v>162.93099999999998</v>
      </c>
      <c r="J343" s="54">
        <f t="shared" si="53"/>
        <v>65.635999999999996</v>
      </c>
      <c r="K343" s="54">
        <f t="shared" si="53"/>
        <v>28.82</v>
      </c>
      <c r="L343" s="54">
        <f t="shared" si="53"/>
        <v>45.344999999999999</v>
      </c>
      <c r="M343" s="54">
        <f t="shared" si="53"/>
        <v>156.65</v>
      </c>
      <c r="N343" s="54">
        <f t="shared" si="53"/>
        <v>5</v>
      </c>
      <c r="O343" s="176"/>
      <c r="P343" s="147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</row>
    <row r="344" spans="1:49" s="15" customFormat="1" x14ac:dyDescent="0.2">
      <c r="A344" s="170"/>
      <c r="B344" s="170"/>
      <c r="C344" s="170"/>
      <c r="D344" s="170"/>
      <c r="E344" s="170"/>
      <c r="F344" s="170"/>
      <c r="G344" s="28" t="s">
        <v>14</v>
      </c>
      <c r="H344" s="54">
        <f t="shared" si="53"/>
        <v>0</v>
      </c>
      <c r="I344" s="54">
        <f t="shared" si="53"/>
        <v>0</v>
      </c>
      <c r="J344" s="54">
        <f t="shared" si="53"/>
        <v>0</v>
      </c>
      <c r="K344" s="54">
        <f t="shared" si="53"/>
        <v>0</v>
      </c>
      <c r="L344" s="54">
        <f t="shared" si="53"/>
        <v>0</v>
      </c>
      <c r="M344" s="54">
        <f t="shared" si="53"/>
        <v>0</v>
      </c>
      <c r="N344" s="54">
        <f t="shared" si="53"/>
        <v>0</v>
      </c>
      <c r="O344" s="176"/>
      <c r="P344" s="147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</row>
    <row r="345" spans="1:49" s="15" customFormat="1" ht="31.5" x14ac:dyDescent="0.2">
      <c r="A345" s="170"/>
      <c r="B345" s="170"/>
      <c r="C345" s="170"/>
      <c r="D345" s="170"/>
      <c r="E345" s="170"/>
      <c r="F345" s="170"/>
      <c r="G345" s="28" t="s">
        <v>15</v>
      </c>
      <c r="H345" s="54">
        <f t="shared" si="53"/>
        <v>0</v>
      </c>
      <c r="I345" s="54">
        <f t="shared" si="53"/>
        <v>0</v>
      </c>
      <c r="J345" s="54">
        <f t="shared" si="53"/>
        <v>0</v>
      </c>
      <c r="K345" s="54">
        <f t="shared" si="53"/>
        <v>0</v>
      </c>
      <c r="L345" s="54">
        <f t="shared" si="53"/>
        <v>0</v>
      </c>
      <c r="M345" s="54">
        <f t="shared" si="53"/>
        <v>0</v>
      </c>
      <c r="N345" s="54">
        <f t="shared" si="53"/>
        <v>0</v>
      </c>
      <c r="O345" s="176"/>
      <c r="P345" s="148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</row>
    <row r="346" spans="1:49" s="80" customFormat="1" ht="63" customHeight="1" x14ac:dyDescent="0.4">
      <c r="A346" s="88" t="s">
        <v>36</v>
      </c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9"/>
      <c r="P346" s="88"/>
    </row>
    <row r="347" spans="1:49" s="4" customFormat="1" ht="31.5" x14ac:dyDescent="0.25">
      <c r="A347" s="171" t="s">
        <v>131</v>
      </c>
      <c r="B347" s="172" t="s">
        <v>174</v>
      </c>
      <c r="C347" s="172" t="s">
        <v>132</v>
      </c>
      <c r="D347" s="172" t="s">
        <v>23</v>
      </c>
      <c r="E347" s="172"/>
      <c r="F347" s="172" t="s">
        <v>145</v>
      </c>
      <c r="G347" s="138" t="s">
        <v>11</v>
      </c>
      <c r="H347" s="139">
        <f>SUM(H348:H351)</f>
        <v>22.000000000000004</v>
      </c>
      <c r="I347" s="139">
        <v>0</v>
      </c>
      <c r="J347" s="117">
        <v>0</v>
      </c>
      <c r="K347" s="117">
        <v>0</v>
      </c>
      <c r="L347" s="139">
        <v>0</v>
      </c>
      <c r="M347" s="117">
        <f>SUM(M348:M351)</f>
        <v>22.000000000000004</v>
      </c>
      <c r="N347" s="139">
        <v>0</v>
      </c>
      <c r="O347" s="142">
        <v>13500</v>
      </c>
      <c r="P347" s="145" t="s">
        <v>133</v>
      </c>
      <c r="Q347" s="1"/>
      <c r="R347" s="1"/>
      <c r="S347" s="1"/>
    </row>
    <row r="348" spans="1:49" x14ac:dyDescent="0.25">
      <c r="A348" s="171"/>
      <c r="B348" s="172"/>
      <c r="C348" s="172"/>
      <c r="D348" s="172"/>
      <c r="E348" s="172"/>
      <c r="F348" s="172"/>
      <c r="G348" s="108" t="s">
        <v>12</v>
      </c>
      <c r="H348" s="116">
        <v>17.46</v>
      </c>
      <c r="I348" s="116">
        <v>0</v>
      </c>
      <c r="J348" s="115">
        <v>0</v>
      </c>
      <c r="K348" s="115">
        <v>0</v>
      </c>
      <c r="L348" s="116">
        <v>0</v>
      </c>
      <c r="M348" s="115">
        <v>17.46</v>
      </c>
      <c r="N348" s="116">
        <v>0</v>
      </c>
      <c r="O348" s="143"/>
      <c r="P348" s="145"/>
      <c r="Q348" s="1"/>
      <c r="R348" s="1"/>
      <c r="S348" s="1"/>
    </row>
    <row r="349" spans="1:49" x14ac:dyDescent="0.25">
      <c r="A349" s="171"/>
      <c r="B349" s="172"/>
      <c r="C349" s="172"/>
      <c r="D349" s="172"/>
      <c r="E349" s="172"/>
      <c r="F349" s="172"/>
      <c r="G349" s="108" t="s">
        <v>35</v>
      </c>
      <c r="H349" s="116">
        <v>4.4320000000000004</v>
      </c>
      <c r="I349" s="116">
        <v>0</v>
      </c>
      <c r="J349" s="115">
        <v>0</v>
      </c>
      <c r="K349" s="115">
        <v>0</v>
      </c>
      <c r="L349" s="116">
        <v>0</v>
      </c>
      <c r="M349" s="115">
        <v>4.4320000000000004</v>
      </c>
      <c r="N349" s="116">
        <v>0</v>
      </c>
      <c r="O349" s="143"/>
      <c r="P349" s="145"/>
      <c r="Q349" s="1"/>
      <c r="R349" s="1"/>
      <c r="S349" s="1"/>
    </row>
    <row r="350" spans="1:49" x14ac:dyDescent="0.25">
      <c r="A350" s="171"/>
      <c r="B350" s="172"/>
      <c r="C350" s="172"/>
      <c r="D350" s="172"/>
      <c r="E350" s="172"/>
      <c r="F350" s="172"/>
      <c r="G350" s="108" t="s">
        <v>14</v>
      </c>
      <c r="H350" s="116">
        <v>0.108</v>
      </c>
      <c r="I350" s="116">
        <v>0</v>
      </c>
      <c r="J350" s="115">
        <v>0</v>
      </c>
      <c r="K350" s="115">
        <v>0</v>
      </c>
      <c r="L350" s="116">
        <v>0</v>
      </c>
      <c r="M350" s="115">
        <v>0.108</v>
      </c>
      <c r="N350" s="116">
        <v>0</v>
      </c>
      <c r="O350" s="143"/>
      <c r="P350" s="145"/>
      <c r="Q350" s="1"/>
      <c r="R350" s="1"/>
      <c r="S350" s="1"/>
    </row>
    <row r="351" spans="1:49" x14ac:dyDescent="0.25">
      <c r="A351" s="171"/>
      <c r="B351" s="172"/>
      <c r="C351" s="172"/>
      <c r="D351" s="172"/>
      <c r="E351" s="172"/>
      <c r="F351" s="172"/>
      <c r="G351" s="108" t="s">
        <v>34</v>
      </c>
      <c r="H351" s="116">
        <v>0</v>
      </c>
      <c r="I351" s="116">
        <v>0</v>
      </c>
      <c r="J351" s="116">
        <v>0</v>
      </c>
      <c r="K351" s="116">
        <v>0</v>
      </c>
      <c r="L351" s="116">
        <v>0</v>
      </c>
      <c r="M351" s="116">
        <v>0</v>
      </c>
      <c r="N351" s="116">
        <v>0</v>
      </c>
      <c r="O351" s="144"/>
      <c r="P351" s="145"/>
      <c r="Q351" s="1"/>
      <c r="R351" s="1"/>
      <c r="S351" s="1"/>
    </row>
    <row r="352" spans="1:49" s="4" customFormat="1" ht="31.5" x14ac:dyDescent="0.25">
      <c r="A352" s="171" t="s">
        <v>134</v>
      </c>
      <c r="B352" s="173" t="s">
        <v>174</v>
      </c>
      <c r="C352" s="173" t="s">
        <v>132</v>
      </c>
      <c r="D352" s="174" t="s">
        <v>43</v>
      </c>
      <c r="E352" s="174"/>
      <c r="F352" s="173" t="s">
        <v>145</v>
      </c>
      <c r="G352" s="132" t="s">
        <v>11</v>
      </c>
      <c r="H352" s="133">
        <f>SUM(H353:H356)</f>
        <v>269.45999999999998</v>
      </c>
      <c r="I352" s="133">
        <f>SUM(I353:I356)</f>
        <v>0</v>
      </c>
      <c r="J352" s="133">
        <f t="shared" ref="J352:N352" si="54">SUM(J353:J356)</f>
        <v>0</v>
      </c>
      <c r="K352" s="133">
        <f t="shared" si="54"/>
        <v>0</v>
      </c>
      <c r="L352" s="133">
        <f t="shared" si="54"/>
        <v>0</v>
      </c>
      <c r="M352" s="133">
        <f>SUM(M353:M356)</f>
        <v>239.45999999999998</v>
      </c>
      <c r="N352" s="133">
        <f t="shared" si="54"/>
        <v>30</v>
      </c>
      <c r="O352" s="142">
        <v>13500</v>
      </c>
      <c r="P352" s="175" t="s">
        <v>133</v>
      </c>
      <c r="Q352" s="1"/>
      <c r="R352" s="1"/>
      <c r="S352" s="1"/>
    </row>
    <row r="353" spans="1:31" x14ac:dyDescent="0.25">
      <c r="A353" s="171"/>
      <c r="B353" s="173"/>
      <c r="C353" s="173"/>
      <c r="D353" s="174"/>
      <c r="E353" s="174"/>
      <c r="F353" s="173"/>
      <c r="G353" s="35" t="s">
        <v>12</v>
      </c>
      <c r="H353" s="57">
        <f>SUM(I353:N353)</f>
        <v>89.8</v>
      </c>
      <c r="I353" s="57">
        <v>0</v>
      </c>
      <c r="J353" s="57">
        <v>0</v>
      </c>
      <c r="K353" s="126">
        <v>0</v>
      </c>
      <c r="L353" s="126">
        <v>0</v>
      </c>
      <c r="M353" s="126">
        <v>87.3</v>
      </c>
      <c r="N353" s="126">
        <v>2.5</v>
      </c>
      <c r="O353" s="143"/>
      <c r="P353" s="175"/>
      <c r="Q353" s="1"/>
      <c r="R353" s="1"/>
      <c r="S353" s="1"/>
    </row>
    <row r="354" spans="1:31" x14ac:dyDescent="0.25">
      <c r="A354" s="171"/>
      <c r="B354" s="173"/>
      <c r="C354" s="173"/>
      <c r="D354" s="174"/>
      <c r="E354" s="174"/>
      <c r="F354" s="173"/>
      <c r="G354" s="35" t="s">
        <v>35</v>
      </c>
      <c r="H354" s="57">
        <f t="shared" ref="H354:H356" si="55">SUM(I354:N354)</f>
        <v>14.16</v>
      </c>
      <c r="I354" s="57">
        <v>0</v>
      </c>
      <c r="J354" s="57">
        <v>0</v>
      </c>
      <c r="K354" s="126">
        <v>0</v>
      </c>
      <c r="L354" s="126">
        <v>0</v>
      </c>
      <c r="M354" s="126">
        <v>12.16</v>
      </c>
      <c r="N354" s="126">
        <v>2</v>
      </c>
      <c r="O354" s="143"/>
      <c r="P354" s="175"/>
      <c r="Q354" s="1"/>
      <c r="R354" s="1"/>
      <c r="S354" s="1"/>
    </row>
    <row r="355" spans="1:31" x14ac:dyDescent="0.25">
      <c r="A355" s="171"/>
      <c r="B355" s="173"/>
      <c r="C355" s="173"/>
      <c r="D355" s="174"/>
      <c r="E355" s="174"/>
      <c r="F355" s="173"/>
      <c r="G355" s="35" t="s">
        <v>14</v>
      </c>
      <c r="H355" s="57">
        <f t="shared" si="55"/>
        <v>0</v>
      </c>
      <c r="I355" s="57">
        <v>0</v>
      </c>
      <c r="J355" s="57">
        <v>0</v>
      </c>
      <c r="K355" s="126">
        <v>0</v>
      </c>
      <c r="L355" s="126">
        <v>0</v>
      </c>
      <c r="M355" s="126">
        <v>0</v>
      </c>
      <c r="N355" s="126">
        <v>0</v>
      </c>
      <c r="O355" s="143"/>
      <c r="P355" s="175"/>
      <c r="Q355" s="1"/>
      <c r="R355" s="1"/>
      <c r="S355" s="1"/>
    </row>
    <row r="356" spans="1:31" ht="21.75" customHeight="1" x14ac:dyDescent="0.25">
      <c r="A356" s="171"/>
      <c r="B356" s="173"/>
      <c r="C356" s="173"/>
      <c r="D356" s="174"/>
      <c r="E356" s="174"/>
      <c r="F356" s="173"/>
      <c r="G356" s="35" t="s">
        <v>34</v>
      </c>
      <c r="H356" s="57">
        <f t="shared" si="55"/>
        <v>165.5</v>
      </c>
      <c r="I356" s="57">
        <v>0</v>
      </c>
      <c r="J356" s="57">
        <v>0</v>
      </c>
      <c r="K356" s="126">
        <v>0</v>
      </c>
      <c r="L356" s="126">
        <v>0</v>
      </c>
      <c r="M356" s="126">
        <v>140</v>
      </c>
      <c r="N356" s="126">
        <v>25.5</v>
      </c>
      <c r="O356" s="144"/>
      <c r="P356" s="175"/>
      <c r="Q356" s="1"/>
      <c r="R356" s="1"/>
      <c r="S356" s="1"/>
    </row>
    <row r="357" spans="1:31" s="8" customFormat="1" ht="42.75" customHeight="1" x14ac:dyDescent="0.2">
      <c r="A357" s="181" t="s">
        <v>17</v>
      </c>
      <c r="B357" s="181"/>
      <c r="C357" s="181"/>
      <c r="D357" s="181"/>
      <c r="E357" s="181"/>
      <c r="F357" s="181"/>
      <c r="G357" s="36" t="s">
        <v>11</v>
      </c>
      <c r="H357" s="51">
        <f>H352+H347</f>
        <v>291.45999999999998</v>
      </c>
      <c r="I357" s="51">
        <f t="shared" ref="I357:N357" si="56">I352+I347</f>
        <v>0</v>
      </c>
      <c r="J357" s="51">
        <f t="shared" si="56"/>
        <v>0</v>
      </c>
      <c r="K357" s="51">
        <f t="shared" si="56"/>
        <v>0</v>
      </c>
      <c r="L357" s="51">
        <f t="shared" si="56"/>
        <v>0</v>
      </c>
      <c r="M357" s="51">
        <f t="shared" si="56"/>
        <v>261.45999999999998</v>
      </c>
      <c r="N357" s="51">
        <f t="shared" si="56"/>
        <v>30</v>
      </c>
      <c r="O357" s="182"/>
      <c r="P357" s="185" t="s">
        <v>133</v>
      </c>
      <c r="Q357" s="17"/>
      <c r="R357" s="17"/>
      <c r="S357" s="17"/>
    </row>
    <row r="358" spans="1:31" s="8" customFormat="1" ht="14.25" customHeight="1" x14ac:dyDescent="0.2">
      <c r="A358" s="181"/>
      <c r="B358" s="181"/>
      <c r="C358" s="181"/>
      <c r="D358" s="181"/>
      <c r="E358" s="181"/>
      <c r="F358" s="181"/>
      <c r="G358" s="36" t="s">
        <v>12</v>
      </c>
      <c r="H358" s="51">
        <f t="shared" ref="H358:N358" si="57">H353+H348</f>
        <v>107.25999999999999</v>
      </c>
      <c r="I358" s="51">
        <f t="shared" si="57"/>
        <v>0</v>
      </c>
      <c r="J358" s="51">
        <f t="shared" si="57"/>
        <v>0</v>
      </c>
      <c r="K358" s="51">
        <f t="shared" si="57"/>
        <v>0</v>
      </c>
      <c r="L358" s="51">
        <f t="shared" si="57"/>
        <v>0</v>
      </c>
      <c r="M358" s="51">
        <f t="shared" si="57"/>
        <v>104.75999999999999</v>
      </c>
      <c r="N358" s="51">
        <f t="shared" si="57"/>
        <v>2.5</v>
      </c>
      <c r="O358" s="183"/>
      <c r="P358" s="186"/>
      <c r="Q358" s="17"/>
      <c r="R358" s="17"/>
      <c r="S358" s="17"/>
    </row>
    <row r="359" spans="1:31" s="8" customFormat="1" ht="14.25" customHeight="1" x14ac:dyDescent="0.2">
      <c r="A359" s="181"/>
      <c r="B359" s="181"/>
      <c r="C359" s="181"/>
      <c r="D359" s="181"/>
      <c r="E359" s="181"/>
      <c r="F359" s="181"/>
      <c r="G359" s="36" t="s">
        <v>35</v>
      </c>
      <c r="H359" s="51">
        <f>H354+H349</f>
        <v>18.591999999999999</v>
      </c>
      <c r="I359" s="51">
        <f t="shared" ref="I359:N359" si="58">I354+I349</f>
        <v>0</v>
      </c>
      <c r="J359" s="51">
        <f t="shared" si="58"/>
        <v>0</v>
      </c>
      <c r="K359" s="51">
        <f t="shared" si="58"/>
        <v>0</v>
      </c>
      <c r="L359" s="51">
        <f t="shared" si="58"/>
        <v>0</v>
      </c>
      <c r="M359" s="51">
        <f t="shared" si="58"/>
        <v>16.591999999999999</v>
      </c>
      <c r="N359" s="51">
        <f t="shared" si="58"/>
        <v>2</v>
      </c>
      <c r="O359" s="183"/>
      <c r="P359" s="186"/>
      <c r="Q359" s="17"/>
      <c r="R359" s="17"/>
      <c r="S359" s="17"/>
    </row>
    <row r="360" spans="1:31" s="8" customFormat="1" ht="15" customHeight="1" x14ac:dyDescent="0.2">
      <c r="A360" s="181"/>
      <c r="B360" s="181"/>
      <c r="C360" s="181"/>
      <c r="D360" s="181"/>
      <c r="E360" s="181"/>
      <c r="F360" s="181"/>
      <c r="G360" s="36" t="s">
        <v>14</v>
      </c>
      <c r="H360" s="51">
        <f t="shared" ref="H360:N360" si="59">H355+H350</f>
        <v>0.108</v>
      </c>
      <c r="I360" s="51">
        <f t="shared" si="59"/>
        <v>0</v>
      </c>
      <c r="J360" s="51">
        <f t="shared" si="59"/>
        <v>0</v>
      </c>
      <c r="K360" s="51">
        <f t="shared" si="59"/>
        <v>0</v>
      </c>
      <c r="L360" s="51">
        <f t="shared" si="59"/>
        <v>0</v>
      </c>
      <c r="M360" s="51">
        <f t="shared" si="59"/>
        <v>0.108</v>
      </c>
      <c r="N360" s="51">
        <f t="shared" si="59"/>
        <v>0</v>
      </c>
      <c r="O360" s="183"/>
      <c r="P360" s="186"/>
      <c r="Q360" s="17"/>
      <c r="R360" s="17"/>
      <c r="S360" s="17"/>
    </row>
    <row r="361" spans="1:31" s="8" customFormat="1" ht="15" customHeight="1" x14ac:dyDescent="0.2">
      <c r="A361" s="181"/>
      <c r="B361" s="181"/>
      <c r="C361" s="181"/>
      <c r="D361" s="181"/>
      <c r="E361" s="181"/>
      <c r="F361" s="181"/>
      <c r="G361" s="36" t="s">
        <v>34</v>
      </c>
      <c r="H361" s="51">
        <f t="shared" ref="H361:N361" si="60">H356+H351</f>
        <v>165.5</v>
      </c>
      <c r="I361" s="51">
        <f t="shared" si="60"/>
        <v>0</v>
      </c>
      <c r="J361" s="51">
        <f t="shared" si="60"/>
        <v>0</v>
      </c>
      <c r="K361" s="51">
        <f t="shared" si="60"/>
        <v>0</v>
      </c>
      <c r="L361" s="51">
        <f t="shared" si="60"/>
        <v>0</v>
      </c>
      <c r="M361" s="51">
        <f t="shared" si="60"/>
        <v>140</v>
      </c>
      <c r="N361" s="51">
        <f t="shared" si="60"/>
        <v>25.5</v>
      </c>
      <c r="O361" s="184"/>
      <c r="P361" s="18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</row>
    <row r="362" spans="1:31" s="80" customFormat="1" ht="76.5" customHeight="1" x14ac:dyDescent="0.4">
      <c r="A362" s="90" t="s">
        <v>38</v>
      </c>
      <c r="B362" s="90"/>
      <c r="C362" s="90"/>
      <c r="D362" s="90"/>
      <c r="E362" s="90"/>
      <c r="F362" s="90"/>
      <c r="G362" s="90"/>
      <c r="H362" s="90"/>
      <c r="I362" s="90"/>
      <c r="J362" s="90"/>
      <c r="K362" s="90"/>
      <c r="L362" s="90"/>
      <c r="M362" s="90"/>
      <c r="N362" s="90"/>
      <c r="O362" s="91"/>
      <c r="P362" s="90"/>
    </row>
    <row r="363" spans="1:31" s="4" customFormat="1" ht="51" customHeight="1" x14ac:dyDescent="0.25">
      <c r="A363" s="149" t="s">
        <v>135</v>
      </c>
      <c r="B363" s="175" t="s">
        <v>159</v>
      </c>
      <c r="C363" s="175" t="s">
        <v>136</v>
      </c>
      <c r="D363" s="174">
        <v>2025</v>
      </c>
      <c r="E363" s="248"/>
      <c r="F363" s="175" t="s">
        <v>160</v>
      </c>
      <c r="G363" s="40" t="s">
        <v>11</v>
      </c>
      <c r="H363" s="61">
        <f>SUM(H364:H367)</f>
        <v>17.5</v>
      </c>
      <c r="I363" s="61">
        <f>I365+I366</f>
        <v>17.5</v>
      </c>
      <c r="J363" s="60">
        <v>0</v>
      </c>
      <c r="K363" s="60">
        <v>0</v>
      </c>
      <c r="L363" s="60">
        <v>0</v>
      </c>
      <c r="M363" s="60">
        <v>0</v>
      </c>
      <c r="N363" s="60">
        <v>0</v>
      </c>
      <c r="O363" s="152">
        <v>13000</v>
      </c>
      <c r="P363" s="145" t="s">
        <v>137</v>
      </c>
    </row>
    <row r="364" spans="1:31" x14ac:dyDescent="0.25">
      <c r="A364" s="149"/>
      <c r="B364" s="175"/>
      <c r="C364" s="175"/>
      <c r="D364" s="174"/>
      <c r="E364" s="249"/>
      <c r="F364" s="175"/>
      <c r="G364" s="31" t="s">
        <v>12</v>
      </c>
      <c r="H364" s="62">
        <v>0</v>
      </c>
      <c r="I364" s="62">
        <v>0</v>
      </c>
      <c r="J364" s="52">
        <v>0</v>
      </c>
      <c r="K364" s="52">
        <v>0</v>
      </c>
      <c r="L364" s="52">
        <v>0</v>
      </c>
      <c r="M364" s="52">
        <v>0</v>
      </c>
      <c r="N364" s="52">
        <v>0</v>
      </c>
      <c r="O364" s="152"/>
      <c r="P364" s="145"/>
    </row>
    <row r="365" spans="1:31" ht="31.5" x14ac:dyDescent="0.25">
      <c r="A365" s="149"/>
      <c r="B365" s="175"/>
      <c r="C365" s="175"/>
      <c r="D365" s="174"/>
      <c r="E365" s="249"/>
      <c r="F365" s="175"/>
      <c r="G365" s="31" t="s">
        <v>13</v>
      </c>
      <c r="H365" s="62">
        <v>8.6</v>
      </c>
      <c r="I365" s="62">
        <v>8.6</v>
      </c>
      <c r="J365" s="52">
        <v>0</v>
      </c>
      <c r="K365" s="52">
        <v>0</v>
      </c>
      <c r="L365" s="52">
        <v>0</v>
      </c>
      <c r="M365" s="52">
        <v>0</v>
      </c>
      <c r="N365" s="52">
        <v>0</v>
      </c>
      <c r="O365" s="152"/>
      <c r="P365" s="145"/>
    </row>
    <row r="366" spans="1:31" x14ac:dyDescent="0.25">
      <c r="A366" s="149"/>
      <c r="B366" s="175"/>
      <c r="C366" s="175"/>
      <c r="D366" s="174"/>
      <c r="E366" s="249"/>
      <c r="F366" s="175"/>
      <c r="G366" s="31" t="s">
        <v>14</v>
      </c>
      <c r="H366" s="63">
        <v>8.9</v>
      </c>
      <c r="I366" s="63">
        <v>8.9</v>
      </c>
      <c r="J366" s="64">
        <v>0</v>
      </c>
      <c r="K366" s="64">
        <v>0</v>
      </c>
      <c r="L366" s="64">
        <v>0</v>
      </c>
      <c r="M366" s="64">
        <v>0</v>
      </c>
      <c r="N366" s="64">
        <v>0</v>
      </c>
      <c r="O366" s="152"/>
      <c r="P366" s="145"/>
    </row>
    <row r="367" spans="1:31" ht="31.5" x14ac:dyDescent="0.25">
      <c r="A367" s="149"/>
      <c r="B367" s="175"/>
      <c r="C367" s="175"/>
      <c r="D367" s="174"/>
      <c r="E367" s="250"/>
      <c r="F367" s="175"/>
      <c r="G367" s="31" t="s">
        <v>15</v>
      </c>
      <c r="H367" s="62">
        <v>0</v>
      </c>
      <c r="I367" s="62">
        <v>0</v>
      </c>
      <c r="J367" s="52">
        <v>0</v>
      </c>
      <c r="K367" s="52">
        <v>0</v>
      </c>
      <c r="L367" s="52">
        <v>0</v>
      </c>
      <c r="M367" s="52">
        <v>0</v>
      </c>
      <c r="N367" s="52">
        <v>0</v>
      </c>
      <c r="O367" s="152"/>
      <c r="P367" s="145"/>
    </row>
    <row r="368" spans="1:31" ht="31.5" x14ac:dyDescent="0.25">
      <c r="A368" s="170" t="s">
        <v>17</v>
      </c>
      <c r="B368" s="170"/>
      <c r="C368" s="170"/>
      <c r="D368" s="170"/>
      <c r="E368" s="170"/>
      <c r="F368" s="170"/>
      <c r="G368" s="41" t="s">
        <v>11</v>
      </c>
      <c r="H368" s="65">
        <f>H363</f>
        <v>17.5</v>
      </c>
      <c r="I368" s="65">
        <f t="shared" ref="I368:N368" si="61">I363</f>
        <v>17.5</v>
      </c>
      <c r="J368" s="65">
        <f t="shared" si="61"/>
        <v>0</v>
      </c>
      <c r="K368" s="65">
        <f t="shared" si="61"/>
        <v>0</v>
      </c>
      <c r="L368" s="65">
        <f t="shared" si="61"/>
        <v>0</v>
      </c>
      <c r="M368" s="65">
        <f t="shared" si="61"/>
        <v>0</v>
      </c>
      <c r="N368" s="65">
        <f t="shared" si="61"/>
        <v>0</v>
      </c>
      <c r="O368" s="180"/>
      <c r="P368" s="145"/>
    </row>
    <row r="369" spans="1:16" x14ac:dyDescent="0.25">
      <c r="A369" s="170"/>
      <c r="B369" s="170"/>
      <c r="C369" s="170"/>
      <c r="D369" s="170"/>
      <c r="E369" s="170"/>
      <c r="F369" s="170"/>
      <c r="G369" s="41" t="s">
        <v>12</v>
      </c>
      <c r="H369" s="65">
        <f t="shared" ref="H369:N369" si="62">H364</f>
        <v>0</v>
      </c>
      <c r="I369" s="65">
        <f t="shared" si="62"/>
        <v>0</v>
      </c>
      <c r="J369" s="65">
        <f t="shared" si="62"/>
        <v>0</v>
      </c>
      <c r="K369" s="65">
        <f t="shared" si="62"/>
        <v>0</v>
      </c>
      <c r="L369" s="65">
        <f t="shared" si="62"/>
        <v>0</v>
      </c>
      <c r="M369" s="65">
        <f t="shared" si="62"/>
        <v>0</v>
      </c>
      <c r="N369" s="65">
        <f t="shared" si="62"/>
        <v>0</v>
      </c>
      <c r="O369" s="180"/>
      <c r="P369" s="145"/>
    </row>
    <row r="370" spans="1:16" ht="31.5" x14ac:dyDescent="0.25">
      <c r="A370" s="170"/>
      <c r="B370" s="170"/>
      <c r="C370" s="170"/>
      <c r="D370" s="170"/>
      <c r="E370" s="170"/>
      <c r="F370" s="170"/>
      <c r="G370" s="41" t="s">
        <v>13</v>
      </c>
      <c r="H370" s="65">
        <f>H365</f>
        <v>8.6</v>
      </c>
      <c r="I370" s="65">
        <f t="shared" ref="I370:N370" si="63">I365</f>
        <v>8.6</v>
      </c>
      <c r="J370" s="65">
        <f t="shared" si="63"/>
        <v>0</v>
      </c>
      <c r="K370" s="65">
        <f t="shared" si="63"/>
        <v>0</v>
      </c>
      <c r="L370" s="65">
        <f t="shared" si="63"/>
        <v>0</v>
      </c>
      <c r="M370" s="65">
        <f t="shared" si="63"/>
        <v>0</v>
      </c>
      <c r="N370" s="65">
        <f t="shared" si="63"/>
        <v>0</v>
      </c>
      <c r="O370" s="180"/>
      <c r="P370" s="145"/>
    </row>
    <row r="371" spans="1:16" x14ac:dyDescent="0.25">
      <c r="A371" s="170"/>
      <c r="B371" s="170"/>
      <c r="C371" s="170"/>
      <c r="D371" s="170"/>
      <c r="E371" s="170"/>
      <c r="F371" s="170"/>
      <c r="G371" s="41" t="s">
        <v>14</v>
      </c>
      <c r="H371" s="65">
        <f t="shared" ref="H371:N371" si="64">H366</f>
        <v>8.9</v>
      </c>
      <c r="I371" s="65">
        <f t="shared" si="64"/>
        <v>8.9</v>
      </c>
      <c r="J371" s="65">
        <f t="shared" si="64"/>
        <v>0</v>
      </c>
      <c r="K371" s="65">
        <f t="shared" si="64"/>
        <v>0</v>
      </c>
      <c r="L371" s="65">
        <f t="shared" si="64"/>
        <v>0</v>
      </c>
      <c r="M371" s="65">
        <f t="shared" si="64"/>
        <v>0</v>
      </c>
      <c r="N371" s="65">
        <f t="shared" si="64"/>
        <v>0</v>
      </c>
      <c r="O371" s="180"/>
      <c r="P371" s="145"/>
    </row>
    <row r="372" spans="1:16" ht="31.5" x14ac:dyDescent="0.25">
      <c r="A372" s="170"/>
      <c r="B372" s="170"/>
      <c r="C372" s="170"/>
      <c r="D372" s="170"/>
      <c r="E372" s="170"/>
      <c r="F372" s="170"/>
      <c r="G372" s="41" t="s">
        <v>15</v>
      </c>
      <c r="H372" s="65">
        <f t="shared" ref="H372:N372" si="65">H367</f>
        <v>0</v>
      </c>
      <c r="I372" s="65">
        <f t="shared" si="65"/>
        <v>0</v>
      </c>
      <c r="J372" s="65">
        <f t="shared" si="65"/>
        <v>0</v>
      </c>
      <c r="K372" s="65">
        <f t="shared" si="65"/>
        <v>0</v>
      </c>
      <c r="L372" s="65">
        <f t="shared" si="65"/>
        <v>0</v>
      </c>
      <c r="M372" s="65">
        <f t="shared" si="65"/>
        <v>0</v>
      </c>
      <c r="N372" s="65">
        <f t="shared" si="65"/>
        <v>0</v>
      </c>
      <c r="O372" s="180"/>
      <c r="P372" s="145"/>
    </row>
    <row r="373" spans="1:16" s="80" customFormat="1" ht="69.75" customHeight="1" x14ac:dyDescent="0.4">
      <c r="A373" s="79" t="s">
        <v>158</v>
      </c>
      <c r="B373" s="79"/>
      <c r="C373" s="79"/>
      <c r="D373" s="79"/>
      <c r="E373" s="79"/>
      <c r="F373" s="79"/>
      <c r="G373" s="92"/>
      <c r="H373" s="93"/>
      <c r="I373" s="93"/>
      <c r="J373" s="94"/>
      <c r="K373" s="94"/>
      <c r="L373" s="94"/>
      <c r="M373" s="94"/>
      <c r="N373" s="94"/>
      <c r="O373" s="92"/>
      <c r="P373" s="95"/>
    </row>
    <row r="374" spans="1:16" ht="79.5" customHeight="1" x14ac:dyDescent="0.25">
      <c r="A374" s="251" t="s">
        <v>165</v>
      </c>
      <c r="B374" s="252" t="s">
        <v>161</v>
      </c>
      <c r="C374" s="252"/>
      <c r="D374" s="252">
        <v>2027</v>
      </c>
      <c r="E374" s="252">
        <v>15</v>
      </c>
      <c r="F374" s="252" t="s">
        <v>162</v>
      </c>
      <c r="G374" s="96" t="s">
        <v>163</v>
      </c>
      <c r="H374" s="97">
        <f>SUM(H375:H378)</f>
        <v>5.5</v>
      </c>
      <c r="I374" s="97">
        <f>SUM(I375:I378)</f>
        <v>0</v>
      </c>
      <c r="J374" s="97">
        <f>SUM(J375:J378)</f>
        <v>0</v>
      </c>
      <c r="K374" s="97">
        <v>5.5</v>
      </c>
      <c r="L374" s="97">
        <v>0</v>
      </c>
      <c r="M374" s="97">
        <f>SUM(M375:M378)</f>
        <v>0</v>
      </c>
      <c r="N374" s="97">
        <f>SUM(N375:N378)</f>
        <v>0</v>
      </c>
      <c r="O374" s="72"/>
      <c r="P374" s="242" t="s">
        <v>185</v>
      </c>
    </row>
    <row r="375" spans="1:16" ht="28.5" customHeight="1" x14ac:dyDescent="0.25">
      <c r="A375" s="251"/>
      <c r="B375" s="252"/>
      <c r="C375" s="252"/>
      <c r="D375" s="252"/>
      <c r="E375" s="252"/>
      <c r="F375" s="252"/>
      <c r="G375" s="96" t="s">
        <v>44</v>
      </c>
      <c r="H375" s="97">
        <f t="shared" ref="H375:H378" si="66">SUM(I375:N375)</f>
        <v>0</v>
      </c>
      <c r="I375" s="97">
        <v>0</v>
      </c>
      <c r="J375" s="97">
        <v>0</v>
      </c>
      <c r="K375" s="97">
        <v>0</v>
      </c>
      <c r="L375" s="97">
        <v>0</v>
      </c>
      <c r="M375" s="97">
        <v>0</v>
      </c>
      <c r="N375" s="97">
        <v>0</v>
      </c>
      <c r="O375" s="72"/>
      <c r="P375" s="243"/>
    </row>
    <row r="376" spans="1:16" ht="26.25" customHeight="1" x14ac:dyDescent="0.25">
      <c r="A376" s="251"/>
      <c r="B376" s="252"/>
      <c r="C376" s="252"/>
      <c r="D376" s="252"/>
      <c r="E376" s="252"/>
      <c r="F376" s="252"/>
      <c r="G376" s="96" t="s">
        <v>164</v>
      </c>
      <c r="H376" s="97">
        <f t="shared" si="66"/>
        <v>5.5</v>
      </c>
      <c r="I376" s="97">
        <v>0</v>
      </c>
      <c r="J376" s="97">
        <v>0</v>
      </c>
      <c r="K376" s="97">
        <v>5.5</v>
      </c>
      <c r="L376" s="97">
        <v>0</v>
      </c>
      <c r="M376" s="97">
        <v>0</v>
      </c>
      <c r="N376" s="97">
        <v>0</v>
      </c>
      <c r="O376" s="72"/>
      <c r="P376" s="243"/>
    </row>
    <row r="377" spans="1:16" ht="45.75" customHeight="1" x14ac:dyDescent="0.25">
      <c r="A377" s="251"/>
      <c r="B377" s="252"/>
      <c r="C377" s="252"/>
      <c r="D377" s="252"/>
      <c r="E377" s="252"/>
      <c r="F377" s="252"/>
      <c r="G377" s="96" t="s">
        <v>14</v>
      </c>
      <c r="H377" s="97">
        <f t="shared" si="66"/>
        <v>0</v>
      </c>
      <c r="I377" s="97">
        <v>0</v>
      </c>
      <c r="J377" s="97">
        <v>0</v>
      </c>
      <c r="K377" s="97">
        <v>0</v>
      </c>
      <c r="L377" s="97">
        <v>0</v>
      </c>
      <c r="M377" s="97">
        <v>0</v>
      </c>
      <c r="N377" s="97">
        <v>0</v>
      </c>
      <c r="O377" s="72"/>
      <c r="P377" s="243"/>
    </row>
    <row r="378" spans="1:16" ht="18.75" customHeight="1" x14ac:dyDescent="0.25">
      <c r="A378" s="251"/>
      <c r="B378" s="252"/>
      <c r="C378" s="252"/>
      <c r="D378" s="252"/>
      <c r="E378" s="252"/>
      <c r="F378" s="252"/>
      <c r="G378" s="96" t="s">
        <v>15</v>
      </c>
      <c r="H378" s="97">
        <f t="shared" si="66"/>
        <v>0</v>
      </c>
      <c r="I378" s="97">
        <v>0</v>
      </c>
      <c r="J378" s="97">
        <v>0</v>
      </c>
      <c r="K378" s="97">
        <v>0</v>
      </c>
      <c r="L378" s="97">
        <v>0</v>
      </c>
      <c r="M378" s="97">
        <v>0</v>
      </c>
      <c r="N378" s="97">
        <v>0</v>
      </c>
      <c r="O378" s="73"/>
      <c r="P378" s="244"/>
    </row>
    <row r="379" spans="1:16" ht="35.25" customHeight="1" x14ac:dyDescent="0.25">
      <c r="A379" s="170" t="s">
        <v>17</v>
      </c>
      <c r="B379" s="170"/>
      <c r="C379" s="170"/>
      <c r="D379" s="170"/>
      <c r="E379" s="170"/>
      <c r="F379" s="170"/>
      <c r="G379" s="41" t="s">
        <v>11</v>
      </c>
      <c r="H379" s="65">
        <f>H374</f>
        <v>5.5</v>
      </c>
      <c r="I379" s="65">
        <f t="shared" ref="I379:N379" si="67">I374</f>
        <v>0</v>
      </c>
      <c r="J379" s="65">
        <f t="shared" si="67"/>
        <v>0</v>
      </c>
      <c r="K379" s="65">
        <f t="shared" si="67"/>
        <v>5.5</v>
      </c>
      <c r="L379" s="65">
        <f t="shared" si="67"/>
        <v>0</v>
      </c>
      <c r="M379" s="65">
        <f t="shared" si="67"/>
        <v>0</v>
      </c>
      <c r="N379" s="65">
        <f t="shared" si="67"/>
        <v>0</v>
      </c>
      <c r="O379" s="180"/>
      <c r="P379" s="145"/>
    </row>
    <row r="380" spans="1:16" ht="27.75" customHeight="1" x14ac:dyDescent="0.25">
      <c r="A380" s="170"/>
      <c r="B380" s="170"/>
      <c r="C380" s="170"/>
      <c r="D380" s="170"/>
      <c r="E380" s="170"/>
      <c r="F380" s="170"/>
      <c r="G380" s="41" t="s">
        <v>12</v>
      </c>
      <c r="H380" s="65">
        <f t="shared" ref="H380:N380" si="68">H375</f>
        <v>0</v>
      </c>
      <c r="I380" s="65">
        <f t="shared" si="68"/>
        <v>0</v>
      </c>
      <c r="J380" s="65">
        <f t="shared" si="68"/>
        <v>0</v>
      </c>
      <c r="K380" s="65">
        <f t="shared" si="68"/>
        <v>0</v>
      </c>
      <c r="L380" s="65">
        <f t="shared" si="68"/>
        <v>0</v>
      </c>
      <c r="M380" s="65">
        <f t="shared" si="68"/>
        <v>0</v>
      </c>
      <c r="N380" s="65">
        <f t="shared" si="68"/>
        <v>0</v>
      </c>
      <c r="O380" s="180"/>
      <c r="P380" s="145"/>
    </row>
    <row r="381" spans="1:16" ht="28.5" customHeight="1" x14ac:dyDescent="0.25">
      <c r="A381" s="170"/>
      <c r="B381" s="170"/>
      <c r="C381" s="170"/>
      <c r="D381" s="170"/>
      <c r="E381" s="170"/>
      <c r="F381" s="170"/>
      <c r="G381" s="41" t="s">
        <v>13</v>
      </c>
      <c r="H381" s="65">
        <f>H376</f>
        <v>5.5</v>
      </c>
      <c r="I381" s="65">
        <f t="shared" ref="I381:N381" si="69">I376</f>
        <v>0</v>
      </c>
      <c r="J381" s="65">
        <f t="shared" si="69"/>
        <v>0</v>
      </c>
      <c r="K381" s="65">
        <f t="shared" si="69"/>
        <v>5.5</v>
      </c>
      <c r="L381" s="65">
        <f t="shared" si="69"/>
        <v>0</v>
      </c>
      <c r="M381" s="65">
        <f t="shared" si="69"/>
        <v>0</v>
      </c>
      <c r="N381" s="65">
        <f t="shared" si="69"/>
        <v>0</v>
      </c>
      <c r="O381" s="180"/>
      <c r="P381" s="145"/>
    </row>
    <row r="382" spans="1:16" ht="33.75" customHeight="1" x14ac:dyDescent="0.25">
      <c r="A382" s="170"/>
      <c r="B382" s="170"/>
      <c r="C382" s="170"/>
      <c r="D382" s="170"/>
      <c r="E382" s="170"/>
      <c r="F382" s="170"/>
      <c r="G382" s="41" t="s">
        <v>14</v>
      </c>
      <c r="H382" s="65">
        <f t="shared" ref="H382:N382" si="70">H377</f>
        <v>0</v>
      </c>
      <c r="I382" s="65">
        <f t="shared" si="70"/>
        <v>0</v>
      </c>
      <c r="J382" s="65">
        <f t="shared" si="70"/>
        <v>0</v>
      </c>
      <c r="K382" s="65">
        <f t="shared" si="70"/>
        <v>0</v>
      </c>
      <c r="L382" s="65">
        <f t="shared" si="70"/>
        <v>0</v>
      </c>
      <c r="M382" s="65">
        <f t="shared" si="70"/>
        <v>0</v>
      </c>
      <c r="N382" s="65">
        <f t="shared" si="70"/>
        <v>0</v>
      </c>
      <c r="O382" s="180"/>
      <c r="P382" s="145"/>
    </row>
    <row r="383" spans="1:16" ht="33.75" customHeight="1" x14ac:dyDescent="0.25">
      <c r="A383" s="170"/>
      <c r="B383" s="170"/>
      <c r="C383" s="170"/>
      <c r="D383" s="170"/>
      <c r="E383" s="170"/>
      <c r="F383" s="170"/>
      <c r="G383" s="41" t="s">
        <v>15</v>
      </c>
      <c r="H383" s="65">
        <f t="shared" ref="H383:N383" si="71">H378</f>
        <v>0</v>
      </c>
      <c r="I383" s="65">
        <f t="shared" si="71"/>
        <v>0</v>
      </c>
      <c r="J383" s="65">
        <f t="shared" si="71"/>
        <v>0</v>
      </c>
      <c r="K383" s="65">
        <f t="shared" si="71"/>
        <v>0</v>
      </c>
      <c r="L383" s="65">
        <f t="shared" si="71"/>
        <v>0</v>
      </c>
      <c r="M383" s="65">
        <f t="shared" si="71"/>
        <v>0</v>
      </c>
      <c r="N383" s="65">
        <f t="shared" si="71"/>
        <v>0</v>
      </c>
      <c r="O383" s="180"/>
      <c r="P383" s="145"/>
    </row>
    <row r="384" spans="1:16" s="18" customFormat="1" ht="31.5" x14ac:dyDescent="0.25">
      <c r="A384" s="163" t="s">
        <v>172</v>
      </c>
      <c r="B384" s="163"/>
      <c r="C384" s="163"/>
      <c r="D384" s="163"/>
      <c r="E384" s="163"/>
      <c r="F384" s="164"/>
      <c r="G384" s="43" t="s">
        <v>11</v>
      </c>
      <c r="H384" s="68">
        <f>H368+H341+H300+H259+H233+H167+H91+H55+H357+H379</f>
        <v>4509.1639999999998</v>
      </c>
      <c r="I384" s="68">
        <f>I368+I341+I300+I259+I233+I167+I91+I55+I357+I379</f>
        <v>593.86299999999994</v>
      </c>
      <c r="J384" s="68">
        <f t="shared" ref="J384:N384" si="72">J368+J341+J300+J259+J233+J167+J91+J55+J357+J379</f>
        <v>231.80399999999997</v>
      </c>
      <c r="K384" s="68">
        <f t="shared" si="72"/>
        <v>119.63100000000001</v>
      </c>
      <c r="L384" s="68">
        <f t="shared" si="72"/>
        <v>74.454999999999998</v>
      </c>
      <c r="M384" s="68">
        <f t="shared" si="72"/>
        <v>2068.096</v>
      </c>
      <c r="N384" s="68">
        <f t="shared" si="72"/>
        <v>1421.1</v>
      </c>
      <c r="O384" s="67"/>
      <c r="P384" s="21"/>
    </row>
    <row r="385" spans="1:16" s="18" customFormat="1" x14ac:dyDescent="0.25">
      <c r="A385" s="163"/>
      <c r="B385" s="163"/>
      <c r="C385" s="163"/>
      <c r="D385" s="163"/>
      <c r="E385" s="163"/>
      <c r="F385" s="164"/>
      <c r="G385" s="43" t="s">
        <v>12</v>
      </c>
      <c r="H385" s="68">
        <f t="shared" ref="H385:N388" si="73">H369+H342+H301+H260+H234+H168+H92+H56+H358+H380</f>
        <v>764.38799999999992</v>
      </c>
      <c r="I385" s="68">
        <f t="shared" si="73"/>
        <v>9.1</v>
      </c>
      <c r="J385" s="68">
        <f t="shared" si="73"/>
        <v>16.829999999999998</v>
      </c>
      <c r="K385" s="68">
        <f t="shared" si="73"/>
        <v>3</v>
      </c>
      <c r="L385" s="68">
        <f t="shared" si="73"/>
        <v>3</v>
      </c>
      <c r="M385" s="68">
        <f t="shared" si="73"/>
        <v>517.81299999999999</v>
      </c>
      <c r="N385" s="68">
        <f t="shared" si="73"/>
        <v>214.64499999999998</v>
      </c>
      <c r="O385" s="67"/>
      <c r="P385" s="21"/>
    </row>
    <row r="386" spans="1:16" s="18" customFormat="1" ht="31.5" x14ac:dyDescent="0.25">
      <c r="A386" s="163"/>
      <c r="B386" s="163"/>
      <c r="C386" s="163"/>
      <c r="D386" s="163"/>
      <c r="E386" s="163"/>
      <c r="F386" s="164"/>
      <c r="G386" s="43" t="s">
        <v>13</v>
      </c>
      <c r="H386" s="68">
        <f t="shared" si="73"/>
        <v>3377.4140000000002</v>
      </c>
      <c r="I386" s="68">
        <f t="shared" si="73"/>
        <v>545.42200000000003</v>
      </c>
      <c r="J386" s="68">
        <f t="shared" si="73"/>
        <v>200.36099999999999</v>
      </c>
      <c r="K386" s="68">
        <f t="shared" si="73"/>
        <v>112.44099999999999</v>
      </c>
      <c r="L386" s="68">
        <f t="shared" si="73"/>
        <v>52.965000000000003</v>
      </c>
      <c r="M386" s="68">
        <f t="shared" si="73"/>
        <v>1346.7690000000002</v>
      </c>
      <c r="N386" s="68">
        <f t="shared" si="73"/>
        <v>1119.4549999999999</v>
      </c>
      <c r="O386" s="67"/>
      <c r="P386" s="21"/>
    </row>
    <row r="387" spans="1:16" s="18" customFormat="1" x14ac:dyDescent="0.25">
      <c r="A387" s="163"/>
      <c r="B387" s="163"/>
      <c r="C387" s="163"/>
      <c r="D387" s="163"/>
      <c r="E387" s="163"/>
      <c r="F387" s="164"/>
      <c r="G387" s="43" t="s">
        <v>14</v>
      </c>
      <c r="H387" s="68">
        <f>H371+H344+H303+H262+H236+H170+H94+H58+H360+H382</f>
        <v>201.86199999999999</v>
      </c>
      <c r="I387" s="68">
        <f t="shared" si="73"/>
        <v>39.341000000000001</v>
      </c>
      <c r="J387" s="68">
        <f t="shared" si="73"/>
        <v>14.611999999999998</v>
      </c>
      <c r="K387" s="68">
        <f t="shared" si="73"/>
        <v>4.2009999999999996</v>
      </c>
      <c r="L387" s="68">
        <f t="shared" si="73"/>
        <v>18.489999999999998</v>
      </c>
      <c r="M387" s="68">
        <f t="shared" si="73"/>
        <v>63.713000000000001</v>
      </c>
      <c r="N387" s="68">
        <f t="shared" si="73"/>
        <v>61.499999999999993</v>
      </c>
      <c r="O387" s="67"/>
      <c r="P387" s="21"/>
    </row>
    <row r="388" spans="1:16" s="18" customFormat="1" ht="31.5" x14ac:dyDescent="0.25">
      <c r="A388" s="163"/>
      <c r="B388" s="163"/>
      <c r="C388" s="163"/>
      <c r="D388" s="163"/>
      <c r="E388" s="163"/>
      <c r="F388" s="164"/>
      <c r="G388" s="43" t="s">
        <v>15</v>
      </c>
      <c r="H388" s="68">
        <f t="shared" si="73"/>
        <v>165.5</v>
      </c>
      <c r="I388" s="68">
        <f t="shared" ref="I388:N388" si="74">I372+I340+I345+I304+I263+I237+I171+I95+I59+I361</f>
        <v>0</v>
      </c>
      <c r="J388" s="68">
        <f t="shared" si="74"/>
        <v>0</v>
      </c>
      <c r="K388" s="68">
        <f t="shared" si="74"/>
        <v>0</v>
      </c>
      <c r="L388" s="68">
        <f t="shared" si="74"/>
        <v>0</v>
      </c>
      <c r="M388" s="68">
        <f t="shared" si="74"/>
        <v>140</v>
      </c>
      <c r="N388" s="68">
        <f t="shared" si="74"/>
        <v>25.5</v>
      </c>
      <c r="O388" s="67"/>
      <c r="P388" s="21"/>
    </row>
    <row r="389" spans="1:16" x14ac:dyDescent="0.25">
      <c r="A389" s="70"/>
      <c r="B389" s="19"/>
      <c r="C389" s="19"/>
      <c r="D389" s="22"/>
      <c r="E389" s="19"/>
      <c r="F389" s="19"/>
      <c r="G389" s="42"/>
      <c r="H389" s="66"/>
      <c r="I389" s="66"/>
      <c r="J389" s="66"/>
      <c r="K389" s="66"/>
      <c r="L389" s="66"/>
      <c r="M389" s="66"/>
      <c r="N389" s="66"/>
      <c r="O389" s="67"/>
      <c r="P389" s="20"/>
    </row>
    <row r="390" spans="1:16" x14ac:dyDescent="0.25">
      <c r="A390" s="70"/>
      <c r="B390" s="19"/>
      <c r="C390" s="19"/>
      <c r="D390" s="22"/>
      <c r="E390" s="19"/>
      <c r="F390" s="19"/>
      <c r="G390" s="42"/>
      <c r="H390" s="66"/>
      <c r="I390" s="66"/>
      <c r="J390" s="66"/>
      <c r="K390" s="66"/>
      <c r="L390" s="66"/>
      <c r="M390" s="66"/>
      <c r="N390" s="66"/>
      <c r="O390" s="67"/>
      <c r="P390" s="20"/>
    </row>
    <row r="391" spans="1:16" x14ac:dyDescent="0.25">
      <c r="A391" s="70"/>
      <c r="B391" s="19"/>
      <c r="C391" s="19"/>
      <c r="D391" s="22"/>
      <c r="E391" s="19"/>
      <c r="F391" s="19"/>
      <c r="G391" s="42"/>
      <c r="H391" s="66"/>
      <c r="I391" s="66"/>
      <c r="J391" s="66"/>
      <c r="K391" s="66"/>
      <c r="L391" s="66"/>
      <c r="M391" s="66"/>
      <c r="N391" s="66"/>
      <c r="O391" s="67"/>
      <c r="P391" s="20"/>
    </row>
    <row r="392" spans="1:16" x14ac:dyDescent="0.25">
      <c r="A392" s="70"/>
      <c r="B392" s="19"/>
      <c r="C392" s="19"/>
      <c r="D392" s="22"/>
      <c r="E392" s="19"/>
      <c r="F392" s="19"/>
      <c r="G392" s="42"/>
      <c r="H392" s="66"/>
      <c r="I392" s="66"/>
      <c r="J392" s="66"/>
      <c r="K392" s="66"/>
      <c r="L392" s="66"/>
      <c r="M392" s="66"/>
      <c r="N392" s="66"/>
      <c r="O392" s="67"/>
      <c r="P392" s="20"/>
    </row>
  </sheetData>
  <autoFilter ref="A2:F3"/>
  <mergeCells count="547">
    <mergeCell ref="P374:P378"/>
    <mergeCell ref="A157:A161"/>
    <mergeCell ref="P162:P166"/>
    <mergeCell ref="O162:O166"/>
    <mergeCell ref="A379:F383"/>
    <mergeCell ref="O379:O383"/>
    <mergeCell ref="P379:P383"/>
    <mergeCell ref="E363:E367"/>
    <mergeCell ref="A374:A378"/>
    <mergeCell ref="B374:B378"/>
    <mergeCell ref="C374:C378"/>
    <mergeCell ref="D374:D378"/>
    <mergeCell ref="E374:E378"/>
    <mergeCell ref="F374:F378"/>
    <mergeCell ref="A228:A232"/>
    <mergeCell ref="B228:B232"/>
    <mergeCell ref="C228:C232"/>
    <mergeCell ref="D228:D232"/>
    <mergeCell ref="E228:E232"/>
    <mergeCell ref="F228:F232"/>
    <mergeCell ref="O254:O258"/>
    <mergeCell ref="A254:A258"/>
    <mergeCell ref="D254:D258"/>
    <mergeCell ref="F223:F227"/>
    <mergeCell ref="A223:A227"/>
    <mergeCell ref="B223:B227"/>
    <mergeCell ref="C223:C227"/>
    <mergeCell ref="D223:D227"/>
    <mergeCell ref="E223:E227"/>
    <mergeCell ref="P184:P187"/>
    <mergeCell ref="P188:P192"/>
    <mergeCell ref="A35:A39"/>
    <mergeCell ref="B35:B39"/>
    <mergeCell ref="C35:C39"/>
    <mergeCell ref="D35:D39"/>
    <mergeCell ref="E35:E39"/>
    <mergeCell ref="F35:F39"/>
    <mergeCell ref="A50:A54"/>
    <mergeCell ref="B50:B54"/>
    <mergeCell ref="C50:C54"/>
    <mergeCell ref="D50:D54"/>
    <mergeCell ref="E50:E54"/>
    <mergeCell ref="F50:F54"/>
    <mergeCell ref="B40:B44"/>
    <mergeCell ref="C40:C44"/>
    <mergeCell ref="D40:D44"/>
    <mergeCell ref="E40:E44"/>
    <mergeCell ref="F40:F44"/>
    <mergeCell ref="A45:A49"/>
    <mergeCell ref="B45:B49"/>
    <mergeCell ref="C45:C49"/>
    <mergeCell ref="D45:D49"/>
    <mergeCell ref="E45:E49"/>
    <mergeCell ref="F45:F49"/>
    <mergeCell ref="A40:A44"/>
    <mergeCell ref="A5:A9"/>
    <mergeCell ref="B5:B9"/>
    <mergeCell ref="C5:C9"/>
    <mergeCell ref="D5:D9"/>
    <mergeCell ref="E5:E9"/>
    <mergeCell ref="F5:F9"/>
    <mergeCell ref="A1:P1"/>
    <mergeCell ref="A2:A3"/>
    <mergeCell ref="B2:B3"/>
    <mergeCell ref="C2:C3"/>
    <mergeCell ref="D2:D3"/>
    <mergeCell ref="E2:E3"/>
    <mergeCell ref="F2:F3"/>
    <mergeCell ref="G2:N2"/>
    <mergeCell ref="O2:O3"/>
    <mergeCell ref="P2:P3"/>
    <mergeCell ref="O5:O9"/>
    <mergeCell ref="P5:P9"/>
    <mergeCell ref="A10:A14"/>
    <mergeCell ref="B10:B14"/>
    <mergeCell ref="C10:C14"/>
    <mergeCell ref="D10:D14"/>
    <mergeCell ref="E10:E14"/>
    <mergeCell ref="F10:F14"/>
    <mergeCell ref="O10:O14"/>
    <mergeCell ref="P10:P14"/>
    <mergeCell ref="O20:O24"/>
    <mergeCell ref="P20:P24"/>
    <mergeCell ref="A20:A24"/>
    <mergeCell ref="B20:B24"/>
    <mergeCell ref="C20:C24"/>
    <mergeCell ref="D20:D24"/>
    <mergeCell ref="E20:E24"/>
    <mergeCell ref="F20:F24"/>
    <mergeCell ref="A15:A19"/>
    <mergeCell ref="B15:B19"/>
    <mergeCell ref="C15:C19"/>
    <mergeCell ref="D15:D19"/>
    <mergeCell ref="E15:E19"/>
    <mergeCell ref="F15:F19"/>
    <mergeCell ref="O15:O19"/>
    <mergeCell ref="P15:P19"/>
    <mergeCell ref="O30:O34"/>
    <mergeCell ref="P30:P34"/>
    <mergeCell ref="A25:A29"/>
    <mergeCell ref="B25:B29"/>
    <mergeCell ref="C25:C29"/>
    <mergeCell ref="D25:D29"/>
    <mergeCell ref="E25:E29"/>
    <mergeCell ref="F25:F29"/>
    <mergeCell ref="A30:A34"/>
    <mergeCell ref="B30:B34"/>
    <mergeCell ref="C30:C34"/>
    <mergeCell ref="D30:D34"/>
    <mergeCell ref="E30:E34"/>
    <mergeCell ref="F30:F34"/>
    <mergeCell ref="O25:O29"/>
    <mergeCell ref="P25:P29"/>
    <mergeCell ref="A61:A65"/>
    <mergeCell ref="B61:B65"/>
    <mergeCell ref="C61:C65"/>
    <mergeCell ref="D61:D65"/>
    <mergeCell ref="E61:E65"/>
    <mergeCell ref="F61:F65"/>
    <mergeCell ref="O61:O65"/>
    <mergeCell ref="P61:P65"/>
    <mergeCell ref="A55:F59"/>
    <mergeCell ref="O55:O59"/>
    <mergeCell ref="P55:P59"/>
    <mergeCell ref="A66:A70"/>
    <mergeCell ref="B66:B70"/>
    <mergeCell ref="C66:C70"/>
    <mergeCell ref="D66:D70"/>
    <mergeCell ref="E66:E70"/>
    <mergeCell ref="F66:F70"/>
    <mergeCell ref="O66:O70"/>
    <mergeCell ref="A71:A75"/>
    <mergeCell ref="B71:B75"/>
    <mergeCell ref="C71:C75"/>
    <mergeCell ref="D71:D75"/>
    <mergeCell ref="E71:E75"/>
    <mergeCell ref="F71:F75"/>
    <mergeCell ref="O71:O75"/>
    <mergeCell ref="A76:A80"/>
    <mergeCell ref="B76:B80"/>
    <mergeCell ref="C76:C80"/>
    <mergeCell ref="D76:D80"/>
    <mergeCell ref="E76:E80"/>
    <mergeCell ref="F76:F80"/>
    <mergeCell ref="O76:O80"/>
    <mergeCell ref="A81:A85"/>
    <mergeCell ref="B81:B85"/>
    <mergeCell ref="C81:C85"/>
    <mergeCell ref="D81:D85"/>
    <mergeCell ref="E81:E85"/>
    <mergeCell ref="F81:F85"/>
    <mergeCell ref="O81:O85"/>
    <mergeCell ref="E97:E101"/>
    <mergeCell ref="F97:F101"/>
    <mergeCell ref="O97:O101"/>
    <mergeCell ref="P97:P101"/>
    <mergeCell ref="A86:A90"/>
    <mergeCell ref="B86:B90"/>
    <mergeCell ref="C86:C90"/>
    <mergeCell ref="D86:D90"/>
    <mergeCell ref="E86:E90"/>
    <mergeCell ref="F86:F90"/>
    <mergeCell ref="O86:O90"/>
    <mergeCell ref="A91:F95"/>
    <mergeCell ref="O91:O95"/>
    <mergeCell ref="A97:A101"/>
    <mergeCell ref="B97:B101"/>
    <mergeCell ref="C97:C101"/>
    <mergeCell ref="D97:D101"/>
    <mergeCell ref="A102:A106"/>
    <mergeCell ref="B102:B106"/>
    <mergeCell ref="C102:C106"/>
    <mergeCell ref="D102:D106"/>
    <mergeCell ref="E102:E106"/>
    <mergeCell ref="F102:F106"/>
    <mergeCell ref="O102:O106"/>
    <mergeCell ref="P102:P106"/>
    <mergeCell ref="A107:A111"/>
    <mergeCell ref="B107:B111"/>
    <mergeCell ref="C107:C111"/>
    <mergeCell ref="D107:D111"/>
    <mergeCell ref="E107:E111"/>
    <mergeCell ref="F107:F111"/>
    <mergeCell ref="O107:O111"/>
    <mergeCell ref="P107:P111"/>
    <mergeCell ref="F112:F116"/>
    <mergeCell ref="O112:O116"/>
    <mergeCell ref="P112:P116"/>
    <mergeCell ref="A117:A121"/>
    <mergeCell ref="B117:B121"/>
    <mergeCell ref="C117:C121"/>
    <mergeCell ref="D117:D121"/>
    <mergeCell ref="E117:E121"/>
    <mergeCell ref="F117:F121"/>
    <mergeCell ref="O117:O121"/>
    <mergeCell ref="P117:P121"/>
    <mergeCell ref="A112:A116"/>
    <mergeCell ref="B112:B116"/>
    <mergeCell ref="C112:C116"/>
    <mergeCell ref="D112:D116"/>
    <mergeCell ref="E112:E116"/>
    <mergeCell ref="A188:A192"/>
    <mergeCell ref="B188:B192"/>
    <mergeCell ref="C188:C192"/>
    <mergeCell ref="D188:D192"/>
    <mergeCell ref="E188:E192"/>
    <mergeCell ref="F188:F192"/>
    <mergeCell ref="A167:F171"/>
    <mergeCell ref="A173:A177"/>
    <mergeCell ref="B173:B177"/>
    <mergeCell ref="C173:C177"/>
    <mergeCell ref="D173:D177"/>
    <mergeCell ref="E173:E177"/>
    <mergeCell ref="F173:F177"/>
    <mergeCell ref="C183:C187"/>
    <mergeCell ref="B183:B187"/>
    <mergeCell ref="A183:A187"/>
    <mergeCell ref="A178:A182"/>
    <mergeCell ref="B178:B182"/>
    <mergeCell ref="C178:C182"/>
    <mergeCell ref="F183:F187"/>
    <mergeCell ref="E183:E187"/>
    <mergeCell ref="D183:D187"/>
    <mergeCell ref="D178:D182"/>
    <mergeCell ref="E178:E182"/>
    <mergeCell ref="A193:A197"/>
    <mergeCell ref="B193:B197"/>
    <mergeCell ref="C193:C197"/>
    <mergeCell ref="D193:D197"/>
    <mergeCell ref="E193:E197"/>
    <mergeCell ref="F193:F197"/>
    <mergeCell ref="A198:A202"/>
    <mergeCell ref="B198:B202"/>
    <mergeCell ref="C198:C202"/>
    <mergeCell ref="D198:D202"/>
    <mergeCell ref="E198:E202"/>
    <mergeCell ref="F198:F202"/>
    <mergeCell ref="A203:A207"/>
    <mergeCell ref="B203:B207"/>
    <mergeCell ref="C203:C207"/>
    <mergeCell ref="D203:D207"/>
    <mergeCell ref="E203:E207"/>
    <mergeCell ref="F203:F207"/>
    <mergeCell ref="A208:A212"/>
    <mergeCell ref="B208:B212"/>
    <mergeCell ref="C208:C212"/>
    <mergeCell ref="D208:D212"/>
    <mergeCell ref="E208:E212"/>
    <mergeCell ref="F208:F212"/>
    <mergeCell ref="A213:A217"/>
    <mergeCell ref="B213:B217"/>
    <mergeCell ref="C213:C217"/>
    <mergeCell ref="D213:D217"/>
    <mergeCell ref="E213:E217"/>
    <mergeCell ref="F213:F217"/>
    <mergeCell ref="A218:A222"/>
    <mergeCell ref="B218:B222"/>
    <mergeCell ref="C218:C222"/>
    <mergeCell ref="D218:D222"/>
    <mergeCell ref="E218:E222"/>
    <mergeCell ref="F218:F222"/>
    <mergeCell ref="P244:P248"/>
    <mergeCell ref="A233:E237"/>
    <mergeCell ref="F233:F237"/>
    <mergeCell ref="A239:A243"/>
    <mergeCell ref="B239:B243"/>
    <mergeCell ref="C239:C243"/>
    <mergeCell ref="D239:D243"/>
    <mergeCell ref="E239:E243"/>
    <mergeCell ref="F239:F243"/>
    <mergeCell ref="O239:O243"/>
    <mergeCell ref="P233:P237"/>
    <mergeCell ref="O233:O237"/>
    <mergeCell ref="A244:A248"/>
    <mergeCell ref="B244:B248"/>
    <mergeCell ref="C244:C248"/>
    <mergeCell ref="D244:D248"/>
    <mergeCell ref="E244:E248"/>
    <mergeCell ref="F244:F248"/>
    <mergeCell ref="O244:O248"/>
    <mergeCell ref="A259:F263"/>
    <mergeCell ref="O259:O263"/>
    <mergeCell ref="P259:P263"/>
    <mergeCell ref="O249:O253"/>
    <mergeCell ref="A265:A269"/>
    <mergeCell ref="B265:B269"/>
    <mergeCell ref="C265:C269"/>
    <mergeCell ref="D265:D269"/>
    <mergeCell ref="E265:E269"/>
    <mergeCell ref="F265:F269"/>
    <mergeCell ref="O265:O269"/>
    <mergeCell ref="P265:P269"/>
    <mergeCell ref="P249:P253"/>
    <mergeCell ref="P254:P258"/>
    <mergeCell ref="E254:E258"/>
    <mergeCell ref="F254:F258"/>
    <mergeCell ref="A249:A253"/>
    <mergeCell ref="B249:B253"/>
    <mergeCell ref="C249:C253"/>
    <mergeCell ref="D249:D253"/>
    <mergeCell ref="E249:E253"/>
    <mergeCell ref="F249:F253"/>
    <mergeCell ref="B254:B258"/>
    <mergeCell ref="C254:C258"/>
    <mergeCell ref="A270:A274"/>
    <mergeCell ref="B270:B274"/>
    <mergeCell ref="C270:C274"/>
    <mergeCell ref="D270:D274"/>
    <mergeCell ref="E270:E274"/>
    <mergeCell ref="F270:F274"/>
    <mergeCell ref="O270:O274"/>
    <mergeCell ref="P270:P274"/>
    <mergeCell ref="A275:A279"/>
    <mergeCell ref="B275:B279"/>
    <mergeCell ref="C275:C279"/>
    <mergeCell ref="D275:D279"/>
    <mergeCell ref="E275:E279"/>
    <mergeCell ref="F275:F279"/>
    <mergeCell ref="O275:O279"/>
    <mergeCell ref="P275:P279"/>
    <mergeCell ref="A280:A284"/>
    <mergeCell ref="B280:B284"/>
    <mergeCell ref="C280:C284"/>
    <mergeCell ref="D280:D284"/>
    <mergeCell ref="E280:E284"/>
    <mergeCell ref="F280:F284"/>
    <mergeCell ref="O280:O284"/>
    <mergeCell ref="P280:P284"/>
    <mergeCell ref="A285:A289"/>
    <mergeCell ref="B285:B289"/>
    <mergeCell ref="C285:C289"/>
    <mergeCell ref="D285:D289"/>
    <mergeCell ref="E285:E289"/>
    <mergeCell ref="F285:F289"/>
    <mergeCell ref="O285:O289"/>
    <mergeCell ref="P285:P289"/>
    <mergeCell ref="O290:O294"/>
    <mergeCell ref="P290:P294"/>
    <mergeCell ref="A295:A299"/>
    <mergeCell ref="B295:B299"/>
    <mergeCell ref="C295:C299"/>
    <mergeCell ref="D295:D299"/>
    <mergeCell ref="E295:E299"/>
    <mergeCell ref="F295:F299"/>
    <mergeCell ref="O295:O299"/>
    <mergeCell ref="P295:P299"/>
    <mergeCell ref="B316:B320"/>
    <mergeCell ref="C316:C320"/>
    <mergeCell ref="A290:A294"/>
    <mergeCell ref="B290:B294"/>
    <mergeCell ref="C290:C294"/>
    <mergeCell ref="D290:D294"/>
    <mergeCell ref="E290:E294"/>
    <mergeCell ref="F290:F294"/>
    <mergeCell ref="A300:F304"/>
    <mergeCell ref="O321:O325"/>
    <mergeCell ref="B326:B330"/>
    <mergeCell ref="C326:C330"/>
    <mergeCell ref="E326:E330"/>
    <mergeCell ref="F326:F330"/>
    <mergeCell ref="O326:O330"/>
    <mergeCell ref="O300:O304"/>
    <mergeCell ref="P300:P304"/>
    <mergeCell ref="A311:A315"/>
    <mergeCell ref="B311:B315"/>
    <mergeCell ref="C311:C315"/>
    <mergeCell ref="D311:D315"/>
    <mergeCell ref="E311:E315"/>
    <mergeCell ref="F311:F315"/>
    <mergeCell ref="O311:O315"/>
    <mergeCell ref="P311:P315"/>
    <mergeCell ref="A306:A310"/>
    <mergeCell ref="B306:B310"/>
    <mergeCell ref="C306:C310"/>
    <mergeCell ref="D306:D310"/>
    <mergeCell ref="E306:E310"/>
    <mergeCell ref="F306:F310"/>
    <mergeCell ref="P306:P310"/>
    <mergeCell ref="A316:A320"/>
    <mergeCell ref="P336:P340"/>
    <mergeCell ref="P326:P330"/>
    <mergeCell ref="P321:P325"/>
    <mergeCell ref="P316:P320"/>
    <mergeCell ref="P347:P351"/>
    <mergeCell ref="A336:A340"/>
    <mergeCell ref="B336:B340"/>
    <mergeCell ref="C336:C340"/>
    <mergeCell ref="P331:P335"/>
    <mergeCell ref="A331:A335"/>
    <mergeCell ref="B331:B335"/>
    <mergeCell ref="C331:C335"/>
    <mergeCell ref="D331:D335"/>
    <mergeCell ref="E331:E335"/>
    <mergeCell ref="F331:F335"/>
    <mergeCell ref="O331:O335"/>
    <mergeCell ref="A326:A330"/>
    <mergeCell ref="D326:D330"/>
    <mergeCell ref="A321:A325"/>
    <mergeCell ref="B321:B325"/>
    <mergeCell ref="C321:C325"/>
    <mergeCell ref="D321:D325"/>
    <mergeCell ref="E321:E325"/>
    <mergeCell ref="F321:F325"/>
    <mergeCell ref="O368:O372"/>
    <mergeCell ref="P368:P372"/>
    <mergeCell ref="A357:F361"/>
    <mergeCell ref="A363:A367"/>
    <mergeCell ref="B363:B367"/>
    <mergeCell ref="C363:C367"/>
    <mergeCell ref="D363:D367"/>
    <mergeCell ref="F363:F367"/>
    <mergeCell ref="O363:O367"/>
    <mergeCell ref="P363:P367"/>
    <mergeCell ref="O357:O361"/>
    <mergeCell ref="P357:P361"/>
    <mergeCell ref="A352:A356"/>
    <mergeCell ref="B352:B356"/>
    <mergeCell ref="C352:C356"/>
    <mergeCell ref="D352:D356"/>
    <mergeCell ref="E352:E356"/>
    <mergeCell ref="F352:F356"/>
    <mergeCell ref="P352:P356"/>
    <mergeCell ref="O306:O310"/>
    <mergeCell ref="O347:O351"/>
    <mergeCell ref="O352:O356"/>
    <mergeCell ref="D336:D340"/>
    <mergeCell ref="E336:E340"/>
    <mergeCell ref="F336:F340"/>
    <mergeCell ref="A341:F345"/>
    <mergeCell ref="O341:O345"/>
    <mergeCell ref="O336:O340"/>
    <mergeCell ref="D347:D351"/>
    <mergeCell ref="E347:E351"/>
    <mergeCell ref="F347:F351"/>
    <mergeCell ref="D316:D320"/>
    <mergeCell ref="E316:E320"/>
    <mergeCell ref="F316:F320"/>
    <mergeCell ref="O316:O320"/>
    <mergeCell ref="P341:P345"/>
    <mergeCell ref="A384:F388"/>
    <mergeCell ref="A142:A146"/>
    <mergeCell ref="B142:B146"/>
    <mergeCell ref="C142:C146"/>
    <mergeCell ref="D142:D146"/>
    <mergeCell ref="E142:E146"/>
    <mergeCell ref="F142:F146"/>
    <mergeCell ref="A147:A151"/>
    <mergeCell ref="B147:B151"/>
    <mergeCell ref="C147:C151"/>
    <mergeCell ref="D147:D151"/>
    <mergeCell ref="E147:E151"/>
    <mergeCell ref="F147:F151"/>
    <mergeCell ref="A152:A156"/>
    <mergeCell ref="B162:B166"/>
    <mergeCell ref="C162:C166"/>
    <mergeCell ref="D162:D166"/>
    <mergeCell ref="E162:E166"/>
    <mergeCell ref="F162:F166"/>
    <mergeCell ref="A368:F372"/>
    <mergeCell ref="A347:A351"/>
    <mergeCell ref="B347:B351"/>
    <mergeCell ref="F178:F182"/>
    <mergeCell ref="C347:C351"/>
    <mergeCell ref="O167:O171"/>
    <mergeCell ref="B152:B156"/>
    <mergeCell ref="C152:C156"/>
    <mergeCell ref="D152:D156"/>
    <mergeCell ref="E152:E156"/>
    <mergeCell ref="F152:F156"/>
    <mergeCell ref="C132:C136"/>
    <mergeCell ref="D132:D136"/>
    <mergeCell ref="E132:E136"/>
    <mergeCell ref="F132:F136"/>
    <mergeCell ref="O132:O136"/>
    <mergeCell ref="C137:C141"/>
    <mergeCell ref="B137:B141"/>
    <mergeCell ref="B132:B136"/>
    <mergeCell ref="F157:F161"/>
    <mergeCell ref="E157:E161"/>
    <mergeCell ref="D157:D161"/>
    <mergeCell ref="C157:C161"/>
    <mergeCell ref="B157:B161"/>
    <mergeCell ref="D137:D141"/>
    <mergeCell ref="E137:E141"/>
    <mergeCell ref="F137:F141"/>
    <mergeCell ref="O137:O141"/>
    <mergeCell ref="P137:P141"/>
    <mergeCell ref="O157:O161"/>
    <mergeCell ref="A162:A166"/>
    <mergeCell ref="A137:A141"/>
    <mergeCell ref="A127:A131"/>
    <mergeCell ref="B127:B131"/>
    <mergeCell ref="C127:C131"/>
    <mergeCell ref="D127:D131"/>
    <mergeCell ref="E127:E131"/>
    <mergeCell ref="F127:F131"/>
    <mergeCell ref="O127:O131"/>
    <mergeCell ref="P127:P131"/>
    <mergeCell ref="A132:A136"/>
    <mergeCell ref="A122:A126"/>
    <mergeCell ref="B122:B126"/>
    <mergeCell ref="C122:C126"/>
    <mergeCell ref="D122:D126"/>
    <mergeCell ref="E122:E126"/>
    <mergeCell ref="F122:F126"/>
    <mergeCell ref="O122:O126"/>
    <mergeCell ref="P239:P243"/>
    <mergeCell ref="P91:P95"/>
    <mergeCell ref="P157:P161"/>
    <mergeCell ref="P132:P136"/>
    <mergeCell ref="O173:O183"/>
    <mergeCell ref="P173:P183"/>
    <mergeCell ref="P167:P171"/>
    <mergeCell ref="P193:P197"/>
    <mergeCell ref="P198:P202"/>
    <mergeCell ref="P203:P207"/>
    <mergeCell ref="P208:P212"/>
    <mergeCell ref="P213:P217"/>
    <mergeCell ref="P218:P222"/>
    <mergeCell ref="P223:P227"/>
    <mergeCell ref="P228:P232"/>
    <mergeCell ref="O198:O202"/>
    <mergeCell ref="O193:O197"/>
    <mergeCell ref="O188:O192"/>
    <mergeCell ref="O203:O207"/>
    <mergeCell ref="O208:O212"/>
    <mergeCell ref="O213:O217"/>
    <mergeCell ref="O218:O222"/>
    <mergeCell ref="P35:P39"/>
    <mergeCell ref="P40:P44"/>
    <mergeCell ref="P45:P49"/>
    <mergeCell ref="P50:P54"/>
    <mergeCell ref="O142:O146"/>
    <mergeCell ref="P142:P146"/>
    <mergeCell ref="O147:O151"/>
    <mergeCell ref="P147:P151"/>
    <mergeCell ref="O152:O156"/>
    <mergeCell ref="P152:P156"/>
    <mergeCell ref="P122:P126"/>
    <mergeCell ref="O36:O39"/>
    <mergeCell ref="O45:O49"/>
    <mergeCell ref="O50:O54"/>
    <mergeCell ref="P66:P70"/>
    <mergeCell ref="P71:P75"/>
    <mergeCell ref="P76:P80"/>
    <mergeCell ref="P81:P85"/>
    <mergeCell ref="P86:P90"/>
  </mergeCells>
  <pageMargins left="0" right="0" top="0" bottom="0" header="0.31496062992125984" footer="0.31496062992125984"/>
  <pageSetup paperSize="9" scale="40" orientation="landscape" r:id="rId1"/>
  <rowBreaks count="10" manualBreakCount="10">
    <brk id="59" max="15" man="1"/>
    <brk id="95" max="15" man="1"/>
    <brk id="141" max="15" man="1"/>
    <brk id="187" max="15" man="1"/>
    <brk id="217" max="15" man="1"/>
    <brk id="237" max="15" man="1"/>
    <brk id="263" max="15" man="1"/>
    <brk id="304" max="16383" man="1"/>
    <brk id="345" max="15" man="1"/>
    <brk id="38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Красночетайский МО</vt:lpstr>
      <vt:lpstr>'Красночетайский МО'!Область_печати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Никитина Милена Николаевна</dc:creator>
  <cp:lastModifiedBy>Адм. Красночетайского района - Екатерина Романова</cp:lastModifiedBy>
  <cp:lastPrinted>2026-02-05T08:00:20Z</cp:lastPrinted>
  <dcterms:created xsi:type="dcterms:W3CDTF">2024-11-26T04:58:15Z</dcterms:created>
  <dcterms:modified xsi:type="dcterms:W3CDTF">2026-02-13T12:31:25Z</dcterms:modified>
</cp:coreProperties>
</file>