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'Доходы-район'!$A$2:$I$91</definedName>
  </definedNames>
  <calcPr fullCalcOnLoad="1"/>
</workbook>
</file>

<file path=xl/sharedStrings.xml><?xml version="1.0" encoding="utf-8"?>
<sst xmlns="http://schemas.openxmlformats.org/spreadsheetml/2006/main" count="104" uniqueCount="100">
  <si>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</si>
  <si>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</si>
  <si>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</si>
  <si>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</si>
  <si>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</si>
  <si>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</si>
  <si>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</si>
  <si>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</si>
  <si>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</si>
  <si>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</si>
  <si>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</si>
  <si>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</si>
  <si>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</si>
  <si>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</si>
  <si>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</si>
  <si>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</si>
  <si>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</si>
  <si>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</si>
  <si>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</si>
  <si>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</si>
  <si>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</si>
  <si>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</si>
  <si>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</si>
  <si>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</si>
  <si>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</si>
  <si>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</si>
  <si>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</si>
  <si>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</si>
  <si>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</si>
  <si>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</si>
  <si>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</si>
  <si>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</si>
  <si>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</si>
  <si>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</si>
  <si>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</si>
  <si>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</si>
  <si>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</si>
  <si>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</si>
  <si>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</si>
  <si>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</si>
  <si>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</si>
  <si>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</si>
  <si>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</si>
  <si>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</si>
  <si>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</si>
  <si>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</si>
  <si>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</si>
  <si>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</si>
  <si>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</si>
  <si>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</si>
  <si>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</si>
  <si>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</si>
  <si>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</si>
  <si>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</si>
  <si>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</si>
  <si>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</si>
  <si>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</si>
  <si>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</si>
  <si>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</si>
  <si>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</si>
  <si>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</si>
  <si>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</si>
  <si>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</si>
  <si>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</si>
  <si>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</si>
  <si>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</si>
  <si>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</si>
  <si>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</si>
  <si>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</si>
  <si>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</si>
  <si>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</si>
  <si>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</si>
  <si>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</si>
  <si>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</si>
  <si>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</si>
  <si>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</si>
  <si>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</si>
  <si>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</si>
  <si>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</si>
  <si>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</si>
  <si>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</si>
  <si>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</si>
  <si>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</si>
  <si>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</si>
  <si>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</si>
  <si>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</si>
  <si>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</si>
  <si>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Доходы от сдачи в аренду имущество</t>
  </si>
  <si>
    <t>0103</t>
  </si>
  <si>
    <t>Прочие неналоговые доходы ( вкл. невыясненные поступления)</t>
  </si>
  <si>
    <t>Платежи от государственных и муниципальных унитарных предприятий</t>
  </si>
  <si>
    <t>0107</t>
  </si>
  <si>
    <t>х</t>
  </si>
  <si>
    <r>
      <t xml:space="preserve">План на 2023 год                        (с учетом решения)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</si>
  <si>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t>ИСПОЛНЕНИЕ БЮДЖЕТА ЧЕБОКСАРСКОГО МУНИЦИПАЛЬНОГО ОКРУГА 
НА 01.10.2023 ГОД</t>
  </si>
  <si>
    <t>Факт.на 01.10.2022 года</t>
  </si>
  <si>
    <t>Исполнение на 01.10.2023 года</t>
  </si>
  <si>
    <t>Факт на 01.10.2023/ факт на 01.10.2022</t>
  </si>
  <si>
    <r>
      <t xml:space="preserve">Факт на 01.10.2023 год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</t>
    </r>
  </si>
  <si>
    <r>
      <t xml:space="preserve">Темп роста факта на 01.10.2023 год                                      </t>
    </r>
    <r>
      <rPr>
        <b/>
        <i/>
        <sz val="10"/>
        <color indexed="8"/>
        <rFont val="Times New Roman"/>
        <family val="1"/>
      </rPr>
      <t xml:space="preserve"> в сопоставимых условиях 2022 года
к факту на 01.10.2022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</si>
</sst>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color indexed="8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sz val="10"/>
      <name val="TimesET"/>
      <family val="0"/>
    </font>
    <font>
      <b/>
      <sz val="10"/>
      <name val="TimesET"/>
      <family val="0"/>
    </font>
    <font>
      <b/>
      <sz val="10"/>
      <color indexed="8"/>
      <name val="TimesET"/>
      <family val="0"/>
    </font>
    <font>
      <b/>
      <i/>
      <sz val="10"/>
      <color indexed="8"/>
      <name val="Times New Roman"/>
      <family val="1"/>
    </font>
    <font>
      <b/>
      <i/>
      <sz val="10"/>
      <name val="TimesET"/>
      <family val="0"/>
    </font>
    <font>
      <b/>
      <i/>
      <sz val="10"/>
      <color indexed="8"/>
      <name val="TimesET"/>
      <family val="0"/>
    </font>
    <font>
      <sz val="10"/>
      <color indexed="8"/>
      <name val="TimesET"/>
      <family val="0"/>
    </font>
    <font>
      <i/>
      <sz val="10"/>
      <color indexed="8"/>
      <name val="TimesET"/>
      <family val="0"/>
    </font>
    <font>
      <i/>
      <sz val="10"/>
      <name val="TimesET"/>
      <family val="0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ET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ET"/>
      <family val="0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" fontId="41" fillId="0" borderId="1">
      <alignment horizontal="center" vertical="center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175" fontId="8" fillId="33" borderId="11" xfId="0" applyNumberFormat="1" applyFont="1" applyFill="1" applyBorder="1" applyAlignment="1">
      <alignment horizontal="right" vertical="center" wrapText="1"/>
    </xf>
    <xf numFmtId="4" fontId="7" fillId="33" borderId="11" xfId="54" applyNumberFormat="1" applyFont="1" applyFill="1" applyBorder="1" applyAlignment="1">
      <alignment horizontal="right" vertical="center" wrapText="1"/>
      <protection/>
    </xf>
    <xf numFmtId="2" fontId="9" fillId="33" borderId="11" xfId="54" applyNumberFormat="1" applyFont="1" applyFill="1" applyBorder="1" applyAlignment="1">
      <alignment horizontal="left" vertical="center" wrapText="1"/>
      <protection/>
    </xf>
    <xf numFmtId="4" fontId="4" fillId="0" borderId="0" xfId="0" applyNumberFormat="1" applyFont="1" applyAlignment="1">
      <alignment vertical="center" wrapText="1"/>
    </xf>
    <xf numFmtId="2" fontId="10" fillId="0" borderId="11" xfId="54" applyNumberFormat="1" applyFont="1" applyFill="1" applyBorder="1" applyAlignment="1">
      <alignment horizontal="left" vertical="center" wrapText="1"/>
      <protection/>
    </xf>
    <xf numFmtId="2" fontId="5" fillId="0" borderId="0" xfId="0" applyNumberFormat="1" applyFont="1" applyAlignment="1">
      <alignment horizontal="center" vertical="center" wrapText="1"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174" fontId="11" fillId="0" borderId="11" xfId="54" applyNumberFormat="1" applyFont="1" applyFill="1" applyBorder="1" applyAlignment="1">
      <alignment horizontal="center" vertical="center" wrapText="1"/>
      <protection/>
    </xf>
    <xf numFmtId="2" fontId="12" fillId="0" borderId="11" xfId="0" applyNumberFormat="1" applyFont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center" vertical="center" wrapText="1"/>
    </xf>
    <xf numFmtId="2" fontId="12" fillId="5" borderId="11" xfId="0" applyNumberFormat="1" applyFont="1" applyFill="1" applyBorder="1" applyAlignment="1">
      <alignment horizontal="left" vertical="center" wrapText="1"/>
    </xf>
    <xf numFmtId="175" fontId="11" fillId="5" borderId="11" xfId="54" applyNumberFormat="1" applyFont="1" applyFill="1" applyBorder="1" applyAlignment="1">
      <alignment horizontal="righ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5" borderId="11" xfId="0" applyNumberFormat="1" applyFont="1" applyFill="1" applyBorder="1" applyAlignment="1">
      <alignment horizontal="right" vertical="center" wrapText="1"/>
    </xf>
    <xf numFmtId="2" fontId="14" fillId="0" borderId="11" xfId="54" applyNumberFormat="1" applyFont="1" applyFill="1" applyBorder="1" applyAlignment="1">
      <alignment horizontal="left" vertical="center" wrapText="1"/>
      <protection/>
    </xf>
    <xf numFmtId="4" fontId="14" fillId="0" borderId="11" xfId="54" applyNumberFormat="1" applyFont="1" applyFill="1" applyBorder="1" applyAlignment="1">
      <alignment horizontal="right" vertical="center" wrapText="1"/>
      <protection/>
    </xf>
    <xf numFmtId="175" fontId="15" fillId="33" borderId="11" xfId="0" applyNumberFormat="1" applyFont="1" applyFill="1" applyBorder="1" applyAlignment="1">
      <alignment horizontal="right" vertical="center" wrapText="1"/>
    </xf>
    <xf numFmtId="4" fontId="10" fillId="0" borderId="11" xfId="54" applyNumberFormat="1" applyFont="1" applyFill="1" applyBorder="1" applyAlignment="1">
      <alignment horizontal="right" vertical="center" wrapText="1"/>
      <protection/>
    </xf>
    <xf numFmtId="4" fontId="16" fillId="33" borderId="12" xfId="0" applyNumberFormat="1" applyFont="1" applyFill="1" applyBorder="1" applyAlignment="1">
      <alignment vertical="center" wrapText="1"/>
    </xf>
    <xf numFmtId="175" fontId="16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" fontId="10" fillId="33" borderId="12" xfId="0" applyNumberFormat="1" applyFont="1" applyFill="1" applyBorder="1" applyAlignment="1">
      <alignment vertical="center" wrapText="1"/>
    </xf>
    <xf numFmtId="174" fontId="59" fillId="0" borderId="11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4" fontId="12" fillId="5" borderId="11" xfId="0" applyNumberFormat="1" applyFont="1" applyFill="1" applyBorder="1" applyAlignment="1">
      <alignment horizontal="righ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4" fontId="15" fillId="33" borderId="11" xfId="0" applyNumberFormat="1" applyFont="1" applyFill="1" applyBorder="1" applyAlignment="1">
      <alignment horizontal="right" vertical="center" wrapText="1"/>
    </xf>
    <xf numFmtId="174" fontId="16" fillId="0" borderId="11" xfId="0" applyNumberFormat="1" applyFont="1" applyBorder="1" applyAlignment="1">
      <alignment vertical="center" wrapText="1"/>
    </xf>
    <xf numFmtId="49" fontId="16" fillId="33" borderId="11" xfId="0" applyNumberFormat="1" applyFont="1" applyFill="1" applyBorder="1" applyAlignment="1">
      <alignment horizontal="left" vertical="center" wrapText="1"/>
    </xf>
    <xf numFmtId="4" fontId="16" fillId="33" borderId="11" xfId="0" applyNumberFormat="1" applyFont="1" applyFill="1" applyBorder="1" applyAlignment="1">
      <alignment horizontal="right" vertical="center" wrapText="1"/>
    </xf>
    <xf numFmtId="175" fontId="17" fillId="33" borderId="11" xfId="0" applyNumberFormat="1" applyFont="1" applyFill="1" applyBorder="1" applyAlignment="1">
      <alignment horizontal="righ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left" vertical="center" wrapText="1"/>
    </xf>
    <xf numFmtId="2" fontId="16" fillId="0" borderId="0" xfId="0" applyNumberFormat="1" applyFont="1" applyAlignment="1">
      <alignment vertical="center" wrapText="1"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" fontId="14" fillId="33" borderId="11" xfId="54" applyNumberFormat="1" applyFont="1" applyFill="1" applyBorder="1" applyAlignment="1">
      <alignment horizontal="right" vertical="center" wrapText="1"/>
      <protection/>
    </xf>
    <xf numFmtId="2" fontId="10" fillId="33" borderId="11" xfId="54" applyNumberFormat="1" applyFont="1" applyFill="1" applyBorder="1" applyAlignment="1">
      <alignment horizontal="left" vertical="center" wrapText="1"/>
      <protection/>
    </xf>
    <xf numFmtId="4" fontId="10" fillId="33" borderId="11" xfId="54" applyNumberFormat="1" applyFont="1" applyFill="1" applyBorder="1" applyAlignment="1">
      <alignment horizontal="right" vertical="center" wrapText="1"/>
      <protection/>
    </xf>
    <xf numFmtId="175" fontId="16" fillId="33" borderId="11" xfId="0" applyNumberFormat="1" applyFont="1" applyFill="1" applyBorder="1" applyAlignment="1">
      <alignment horizontal="right" vertical="center" wrapText="1"/>
    </xf>
    <xf numFmtId="4" fontId="16" fillId="33" borderId="11" xfId="0" applyNumberFormat="1" applyFont="1" applyFill="1" applyBorder="1" applyAlignment="1">
      <alignment vertical="center" wrapText="1"/>
    </xf>
    <xf numFmtId="2" fontId="11" fillId="5" borderId="11" xfId="54" applyNumberFormat="1" applyFont="1" applyFill="1" applyBorder="1" applyAlignment="1">
      <alignment horizontal="left" vertical="center" wrapText="1"/>
      <protection/>
    </xf>
    <xf numFmtId="4" fontId="11" fillId="5" borderId="11" xfId="54" applyNumberFormat="1" applyFont="1" applyFill="1" applyBorder="1" applyAlignment="1">
      <alignment horizontal="right" vertical="center" wrapText="1"/>
      <protection/>
    </xf>
    <xf numFmtId="175" fontId="12" fillId="5" borderId="11" xfId="0" applyNumberFormat="1" applyFont="1" applyFill="1" applyBorder="1" applyAlignment="1">
      <alignment horizontal="right" vertical="center" wrapText="1"/>
    </xf>
    <xf numFmtId="174" fontId="12" fillId="0" borderId="11" xfId="0" applyNumberFormat="1" applyFont="1" applyBorder="1" applyAlignment="1">
      <alignment vertical="center" wrapText="1"/>
    </xf>
    <xf numFmtId="2" fontId="11" fillId="33" borderId="11" xfId="54" applyNumberFormat="1" applyFont="1" applyFill="1" applyBorder="1" applyAlignment="1">
      <alignment horizontal="left" vertical="center" wrapText="1"/>
      <protection/>
    </xf>
    <xf numFmtId="4" fontId="11" fillId="33" borderId="11" xfId="54" applyNumberFormat="1" applyFont="1" applyFill="1" applyBorder="1" applyAlignment="1">
      <alignment horizontal="right"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174" fontId="15" fillId="0" borderId="11" xfId="0" applyNumberFormat="1" applyFont="1" applyBorder="1" applyAlignment="1">
      <alignment horizontal="right" vertical="center" wrapText="1"/>
    </xf>
    <xf numFmtId="174" fontId="15" fillId="0" borderId="11" xfId="0" applyNumberFormat="1" applyFont="1" applyBorder="1" applyAlignment="1">
      <alignment vertical="center" wrapText="1"/>
    </xf>
    <xf numFmtId="174" fontId="12" fillId="5" borderId="11" xfId="0" applyNumberFormat="1" applyFont="1" applyFill="1" applyBorder="1" applyAlignment="1">
      <alignment vertical="center" wrapText="1"/>
    </xf>
    <xf numFmtId="4" fontId="59" fillId="0" borderId="11" xfId="54" applyNumberFormat="1" applyFont="1" applyFill="1" applyBorder="1" applyAlignment="1">
      <alignment horizontal="right" vertical="center" wrapText="1"/>
      <protection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  <xf numFmtId="175" fontId="60" fillId="5" borderId="11" xfId="33" applyNumberFormat="1" applyFont="1" applyFill="1" applyBorder="1" applyAlignment="1" applyProtection="1">
      <alignment vertical="center" wrapText="1"/>
      <protection/>
    </xf>
    <xf numFmtId="175" fontId="12" fillId="33" borderId="1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1" fontId="60" fillId="5" borderId="11" xfId="33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130" zoomScaleNormal="13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140625" defaultRowHeight="15"/>
  <cols>
    <col min="1" max="1" width="38.8515625" style="1" customWidth="1"/>
    <col min="2" max="2" width="13.00390625" style="1" customWidth="1"/>
    <col min="3" max="3" width="13.7109375" style="1" customWidth="1"/>
    <col min="4" max="4" width="14.421875" style="1" customWidth="1"/>
    <col min="5" max="5" width="14.28125" style="1" hidden="1" customWidth="1"/>
    <col min="6" max="6" width="14.140625" style="2" customWidth="1"/>
    <col min="7" max="7" width="13.28125" style="2" customWidth="1"/>
    <col min="8" max="8" width="13.28125" style="2" hidden="1" customWidth="1"/>
    <col min="9" max="9" width="14.8515625" style="2" hidden="1" customWidth="1"/>
    <col min="10" max="10" width="13.140625" style="2" customWidth="1"/>
    <col min="11" max="16384" width="9.140625" style="2" customWidth="1"/>
  </cols>
  <sheetData>
    <row r="1" spans="6:8" ht="21" customHeight="1" hidden="1">
      <c r="F1" s="64"/>
      <c r="G1" s="64"/>
      <c r="H1" s="3"/>
    </row>
    <row r="2" spans="1:8" ht="43.5" customHeight="1">
      <c r="A2" s="65" t="s">
        <v>94</v>
      </c>
      <c r="B2" s="65"/>
      <c r="C2" s="65"/>
      <c r="D2" s="65"/>
      <c r="E2" s="65"/>
      <c r="F2" s="65"/>
      <c r="G2" s="65"/>
      <c r="H2" s="11"/>
    </row>
    <row r="3" spans="6:8" ht="15">
      <c r="F3" s="3"/>
      <c r="G3" s="3" t="s">
        <v>10</v>
      </c>
      <c r="H3" s="3"/>
    </row>
    <row r="4" spans="1:9" s="4" customFormat="1" ht="129.75" customHeight="1">
      <c r="A4" s="12" t="s">
        <v>9</v>
      </c>
      <c r="B4" s="13" t="s">
        <v>95</v>
      </c>
      <c r="C4" s="14" t="s">
        <v>29</v>
      </c>
      <c r="D4" s="14" t="s">
        <v>96</v>
      </c>
      <c r="E4" s="66" t="s">
        <v>93</v>
      </c>
      <c r="F4" s="15" t="s">
        <v>30</v>
      </c>
      <c r="G4" s="15" t="s">
        <v>97</v>
      </c>
      <c r="H4" s="61" t="s">
        <v>98</v>
      </c>
      <c r="I4" s="61" t="s">
        <v>99</v>
      </c>
    </row>
    <row r="5" spans="1:9" s="4" customFormat="1" ht="24" customHeight="1">
      <c r="A5" s="16" t="s">
        <v>36</v>
      </c>
      <c r="B5" s="17">
        <f>B36+B38</f>
        <v>1249795.7999999998</v>
      </c>
      <c r="C5" s="18">
        <f>C36+C38</f>
        <v>1960295.7</v>
      </c>
      <c r="D5" s="17">
        <f>D36+D38</f>
        <v>1428438.9</v>
      </c>
      <c r="E5" s="66"/>
      <c r="F5" s="19">
        <f aca="true" t="shared" si="0" ref="F5:F12">D5/C5*100</f>
        <v>72.86854223064407</v>
      </c>
      <c r="G5" s="20">
        <f aca="true" t="shared" si="1" ref="G5:G19">D5/B5*100</f>
        <v>114.29378303239619</v>
      </c>
      <c r="H5" s="62">
        <f>H6+H20+H38</f>
        <v>1525974.4965881032</v>
      </c>
      <c r="I5" s="62">
        <f>H5/B5*100</f>
        <v>122.09790564091378</v>
      </c>
    </row>
    <row r="6" spans="1:9" s="4" customFormat="1" ht="24" customHeight="1">
      <c r="A6" s="21" t="s">
        <v>13</v>
      </c>
      <c r="B6" s="22">
        <f>SUM(B7:B19)</f>
        <v>407393.2</v>
      </c>
      <c r="C6" s="22">
        <f>SUM(C7:C19)</f>
        <v>492888.60000000003</v>
      </c>
      <c r="D6" s="22">
        <f>SUM(D7:D19)</f>
        <v>342098.6</v>
      </c>
      <c r="E6" s="22"/>
      <c r="F6" s="23">
        <f t="shared" si="0"/>
        <v>69.40688017535808</v>
      </c>
      <c r="G6" s="23">
        <f t="shared" si="1"/>
        <v>83.97258471668157</v>
      </c>
      <c r="H6" s="22">
        <f>H7+H8+H9+H10+H11+H12+H13+H14+H15+H17+H18</f>
        <v>439634.1965881032</v>
      </c>
      <c r="I6" s="57">
        <f>H6/B6*100</f>
        <v>107.91397514443126</v>
      </c>
    </row>
    <row r="7" spans="1:9" ht="16.5" customHeight="1">
      <c r="A7" s="10" t="s">
        <v>14</v>
      </c>
      <c r="B7" s="24">
        <v>281556.9</v>
      </c>
      <c r="C7" s="25">
        <v>292334.4</v>
      </c>
      <c r="D7" s="24">
        <v>212583.7</v>
      </c>
      <c r="E7" s="24">
        <f>C7/44.55*64.99</f>
        <v>426460.4412121212</v>
      </c>
      <c r="F7" s="26">
        <f t="shared" si="0"/>
        <v>72.71935837862394</v>
      </c>
      <c r="G7" s="26">
        <f>D7/B7*100</f>
        <v>75.502926761873</v>
      </c>
      <c r="H7" s="60">
        <f>D7/44.55*64.99</f>
        <v>310119.2965881032</v>
      </c>
      <c r="I7" s="29">
        <f>H7/B7*100</f>
        <v>110.14444916395342</v>
      </c>
    </row>
    <row r="8" spans="1:9" ht="18" customHeight="1">
      <c r="A8" s="10" t="s">
        <v>17</v>
      </c>
      <c r="B8" s="24">
        <v>22636.3</v>
      </c>
      <c r="C8" s="28">
        <v>29075.2</v>
      </c>
      <c r="D8" s="24">
        <v>22475.8</v>
      </c>
      <c r="E8" s="24"/>
      <c r="F8" s="26">
        <f t="shared" si="0"/>
        <v>77.30230574510234</v>
      </c>
      <c r="G8" s="26">
        <f t="shared" si="1"/>
        <v>99.29096186214178</v>
      </c>
      <c r="H8" s="24">
        <f>D8</f>
        <v>22475.8</v>
      </c>
      <c r="I8" s="27">
        <f aca="true" t="shared" si="2" ref="I8:I19">H8/B8*100</f>
        <v>99.29096186214178</v>
      </c>
    </row>
    <row r="9" spans="1:9" ht="34.5" customHeight="1">
      <c r="A9" s="10" t="s">
        <v>25</v>
      </c>
      <c r="B9" s="24">
        <v>42454.2</v>
      </c>
      <c r="C9" s="25">
        <v>58100</v>
      </c>
      <c r="D9" s="24">
        <v>46799.5</v>
      </c>
      <c r="E9" s="24"/>
      <c r="F9" s="26">
        <f t="shared" si="0"/>
        <v>80.54991394148021</v>
      </c>
      <c r="G9" s="26">
        <f>D9/B9*100</f>
        <v>110.23526529766197</v>
      </c>
      <c r="H9" s="24">
        <f aca="true" t="shared" si="3" ref="H9:H19">D9</f>
        <v>46799.5</v>
      </c>
      <c r="I9" s="27">
        <f t="shared" si="2"/>
        <v>110.23526529766197</v>
      </c>
    </row>
    <row r="10" spans="1:9" ht="17.25" customHeight="1">
      <c r="A10" s="10" t="s">
        <v>0</v>
      </c>
      <c r="B10" s="24">
        <v>-45</v>
      </c>
      <c r="C10" s="25">
        <v>0</v>
      </c>
      <c r="D10" s="24">
        <v>-196.8</v>
      </c>
      <c r="E10" s="24"/>
      <c r="F10" s="26">
        <v>0</v>
      </c>
      <c r="G10" s="26" t="s">
        <v>92</v>
      </c>
      <c r="H10" s="24">
        <f t="shared" si="3"/>
        <v>-196.8</v>
      </c>
      <c r="I10" s="27">
        <f t="shared" si="2"/>
        <v>437.33333333333337</v>
      </c>
    </row>
    <row r="11" spans="1:9" ht="18" customHeight="1">
      <c r="A11" s="10" t="s">
        <v>1</v>
      </c>
      <c r="B11" s="24">
        <v>23136.6</v>
      </c>
      <c r="C11" s="25">
        <v>23520</v>
      </c>
      <c r="D11" s="24">
        <v>25162.6</v>
      </c>
      <c r="E11" s="24"/>
      <c r="F11" s="26">
        <f t="shared" si="0"/>
        <v>106.98384353741497</v>
      </c>
      <c r="G11" s="26">
        <f>D11/B11*100</f>
        <v>108.75668853677722</v>
      </c>
      <c r="H11" s="24">
        <f t="shared" si="3"/>
        <v>25162.6</v>
      </c>
      <c r="I11" s="27">
        <f t="shared" si="2"/>
        <v>108.75668853677722</v>
      </c>
    </row>
    <row r="12" spans="1:9" ht="18" customHeight="1">
      <c r="A12" s="30" t="s">
        <v>16</v>
      </c>
      <c r="B12" s="24">
        <v>7573.6</v>
      </c>
      <c r="C12" s="25">
        <v>11200</v>
      </c>
      <c r="D12" s="24">
        <v>7243.6</v>
      </c>
      <c r="E12" s="24"/>
      <c r="F12" s="26">
        <f t="shared" si="0"/>
        <v>64.67500000000001</v>
      </c>
      <c r="G12" s="26">
        <f>D12/B12*100</f>
        <v>95.64275905777966</v>
      </c>
      <c r="H12" s="24">
        <f t="shared" si="3"/>
        <v>7243.6</v>
      </c>
      <c r="I12" s="27">
        <f t="shared" si="2"/>
        <v>95.64275905777966</v>
      </c>
    </row>
    <row r="13" spans="1:9" ht="15">
      <c r="A13" s="10" t="s">
        <v>22</v>
      </c>
      <c r="B13" s="24">
        <v>2229.7</v>
      </c>
      <c r="C13" s="25">
        <v>18300</v>
      </c>
      <c r="D13" s="24">
        <v>900.8</v>
      </c>
      <c r="E13" s="24"/>
      <c r="F13" s="26" t="s">
        <v>92</v>
      </c>
      <c r="G13" s="26" t="s">
        <v>92</v>
      </c>
      <c r="H13" s="24">
        <f t="shared" si="3"/>
        <v>900.8</v>
      </c>
      <c r="I13" s="27">
        <f t="shared" si="2"/>
        <v>40.40005381889941</v>
      </c>
    </row>
    <row r="14" spans="1:9" ht="15">
      <c r="A14" s="10" t="s">
        <v>18</v>
      </c>
      <c r="B14" s="24">
        <v>1741.9</v>
      </c>
      <c r="C14" s="25">
        <v>7000</v>
      </c>
      <c r="D14" s="24">
        <v>1648.9</v>
      </c>
      <c r="E14" s="24"/>
      <c r="F14" s="26">
        <f>D14/C14*100</f>
        <v>23.555714285714288</v>
      </c>
      <c r="G14" s="26">
        <f>D14/B14*100</f>
        <v>94.66100235375166</v>
      </c>
      <c r="H14" s="24">
        <f t="shared" si="3"/>
        <v>1648.9</v>
      </c>
      <c r="I14" s="27">
        <f t="shared" si="2"/>
        <v>94.66100235375166</v>
      </c>
    </row>
    <row r="15" spans="1:9" ht="15">
      <c r="A15" s="10" t="s">
        <v>23</v>
      </c>
      <c r="B15" s="24">
        <v>21148.9</v>
      </c>
      <c r="C15" s="25">
        <v>47000</v>
      </c>
      <c r="D15" s="24">
        <v>21619.2</v>
      </c>
      <c r="E15" s="24"/>
      <c r="F15" s="26">
        <f>D15/C15*100</f>
        <v>45.99829787234043</v>
      </c>
      <c r="G15" s="26">
        <f t="shared" si="1"/>
        <v>102.2237563182955</v>
      </c>
      <c r="H15" s="24">
        <f t="shared" si="3"/>
        <v>21619.2</v>
      </c>
      <c r="I15" s="27">
        <f t="shared" si="2"/>
        <v>102.2237563182955</v>
      </c>
    </row>
    <row r="16" spans="1:9" ht="46.5" customHeight="1" hidden="1">
      <c r="A16" s="10" t="s">
        <v>2</v>
      </c>
      <c r="B16" s="24"/>
      <c r="C16" s="25"/>
      <c r="D16" s="24"/>
      <c r="E16" s="24"/>
      <c r="F16" s="26" t="e">
        <f>D16/C16*100</f>
        <v>#DIV/0!</v>
      </c>
      <c r="G16" s="26" t="e">
        <f t="shared" si="1"/>
        <v>#DIV/0!</v>
      </c>
      <c r="H16" s="24">
        <f t="shared" si="3"/>
        <v>0</v>
      </c>
      <c r="I16" s="27" t="e">
        <f t="shared" si="2"/>
        <v>#DIV/0!</v>
      </c>
    </row>
    <row r="17" spans="1:9" ht="32.25" customHeight="1">
      <c r="A17" s="10" t="s">
        <v>11</v>
      </c>
      <c r="B17" s="24">
        <v>6.3</v>
      </c>
      <c r="C17" s="25">
        <v>9</v>
      </c>
      <c r="D17" s="24">
        <v>22.6</v>
      </c>
      <c r="E17" s="24"/>
      <c r="F17" s="26">
        <f>D17/C17*100</f>
        <v>251.11111111111111</v>
      </c>
      <c r="G17" s="26">
        <f t="shared" si="1"/>
        <v>358.73015873015873</v>
      </c>
      <c r="H17" s="24">
        <f t="shared" si="3"/>
        <v>22.6</v>
      </c>
      <c r="I17" s="27">
        <f t="shared" si="2"/>
        <v>358.73015873015873</v>
      </c>
    </row>
    <row r="18" spans="1:9" ht="19.5" customHeight="1">
      <c r="A18" s="10" t="s">
        <v>3</v>
      </c>
      <c r="B18" s="24">
        <v>4953.5</v>
      </c>
      <c r="C18" s="25">
        <v>6350</v>
      </c>
      <c r="D18" s="24">
        <v>3838.7</v>
      </c>
      <c r="E18" s="24"/>
      <c r="F18" s="26">
        <f>D18/C18*100</f>
        <v>60.451968503937</v>
      </c>
      <c r="G18" s="26">
        <f t="shared" si="1"/>
        <v>77.49470071666498</v>
      </c>
      <c r="H18" s="24">
        <f t="shared" si="3"/>
        <v>3838.7</v>
      </c>
      <c r="I18" s="27">
        <f t="shared" si="2"/>
        <v>77.49470071666498</v>
      </c>
    </row>
    <row r="19" spans="1:9" ht="20.25" customHeight="1">
      <c r="A19" s="30" t="s">
        <v>15</v>
      </c>
      <c r="B19" s="24">
        <v>0.3</v>
      </c>
      <c r="C19" s="25">
        <v>0</v>
      </c>
      <c r="D19" s="24">
        <v>0</v>
      </c>
      <c r="E19" s="24"/>
      <c r="F19" s="26">
        <v>0</v>
      </c>
      <c r="G19" s="26">
        <f t="shared" si="1"/>
        <v>0</v>
      </c>
      <c r="H19" s="26">
        <f t="shared" si="3"/>
        <v>0</v>
      </c>
      <c r="I19" s="27">
        <f t="shared" si="2"/>
        <v>0</v>
      </c>
    </row>
    <row r="20" spans="1:9" s="4" customFormat="1" ht="16.5" customHeight="1">
      <c r="A20" s="21" t="s">
        <v>8</v>
      </c>
      <c r="B20" s="22">
        <f>SUM(B21:B35)</f>
        <v>66996.6</v>
      </c>
      <c r="C20" s="22">
        <f>SUM(C21:C35)</f>
        <v>42220</v>
      </c>
      <c r="D20" s="22">
        <f>SUM(D21:D35)</f>
        <v>64196.600000000006</v>
      </c>
      <c r="E20" s="22"/>
      <c r="F20" s="23">
        <f>D20/C20*100</f>
        <v>152.0525817148271</v>
      </c>
      <c r="G20" s="23">
        <f>D20/B20*100</f>
        <v>95.82068343766699</v>
      </c>
      <c r="H20" s="23">
        <f>H23+H24+H25+H26+H27+H28+H29+H30+H31+H34+H35</f>
        <v>64196.600000000006</v>
      </c>
      <c r="I20" s="57">
        <f>H20/B20*100</f>
        <v>95.82068343766699</v>
      </c>
    </row>
    <row r="21" spans="1:9" ht="15">
      <c r="A21" s="10" t="s">
        <v>4</v>
      </c>
      <c r="B21" s="24"/>
      <c r="C21" s="25">
        <v>0</v>
      </c>
      <c r="D21" s="24"/>
      <c r="E21" s="24"/>
      <c r="F21" s="26"/>
      <c r="G21" s="26"/>
      <c r="H21" s="26"/>
      <c r="I21" s="27"/>
    </row>
    <row r="22" spans="1:9" ht="38.25" customHeight="1">
      <c r="A22" s="10" t="s">
        <v>12</v>
      </c>
      <c r="B22" s="24"/>
      <c r="C22" s="25">
        <v>0</v>
      </c>
      <c r="D22" s="24"/>
      <c r="E22" s="24"/>
      <c r="F22" s="26"/>
      <c r="G22" s="26"/>
      <c r="H22" s="26"/>
      <c r="I22" s="27"/>
    </row>
    <row r="23" spans="1:9" ht="15">
      <c r="A23" s="10" t="s">
        <v>21</v>
      </c>
      <c r="B23" s="24">
        <v>19546.8</v>
      </c>
      <c r="C23" s="25">
        <v>16440</v>
      </c>
      <c r="D23" s="24">
        <v>20247.8</v>
      </c>
      <c r="E23" s="24"/>
      <c r="F23" s="26">
        <f>D23/C23*100</f>
        <v>123.161800486618</v>
      </c>
      <c r="G23" s="26">
        <f>D23/B23*100</f>
        <v>103.58626475944912</v>
      </c>
      <c r="H23" s="24">
        <f>D23</f>
        <v>20247.8</v>
      </c>
      <c r="I23" s="27">
        <f>H23/B23*100</f>
        <v>103.58626475944912</v>
      </c>
    </row>
    <row r="24" spans="1:11" ht="15">
      <c r="A24" s="10" t="s">
        <v>87</v>
      </c>
      <c r="B24" s="24">
        <v>4899.3</v>
      </c>
      <c r="C24" s="25">
        <v>3900</v>
      </c>
      <c r="D24" s="24">
        <v>2618.9</v>
      </c>
      <c r="E24" s="24"/>
      <c r="F24" s="26">
        <f>D24/C24*100</f>
        <v>67.15128205128205</v>
      </c>
      <c r="G24" s="26">
        <f>D24/B24*100</f>
        <v>53.45457514338783</v>
      </c>
      <c r="H24" s="24">
        <f aca="true" t="shared" si="4" ref="H24:H31">D24</f>
        <v>2618.9</v>
      </c>
      <c r="I24" s="27">
        <f aca="true" t="shared" si="5" ref="I24:I35">H24/B24*100</f>
        <v>53.45457514338783</v>
      </c>
      <c r="K24" s="9"/>
    </row>
    <row r="25" spans="1:11" ht="110.25" customHeight="1">
      <c r="A25" s="10" t="s">
        <v>24</v>
      </c>
      <c r="B25" s="24">
        <v>1611.5</v>
      </c>
      <c r="C25" s="25">
        <v>2080</v>
      </c>
      <c r="D25" s="24">
        <v>1747.8</v>
      </c>
      <c r="E25" s="24"/>
      <c r="F25" s="26">
        <f>D25/C25*100</f>
        <v>84.02884615384615</v>
      </c>
      <c r="G25" s="26">
        <f>D25/B25*100</f>
        <v>108.45795842382873</v>
      </c>
      <c r="H25" s="24">
        <f t="shared" si="4"/>
        <v>1747.8</v>
      </c>
      <c r="I25" s="27">
        <f t="shared" si="5"/>
        <v>108.45795842382873</v>
      </c>
      <c r="K25" s="9"/>
    </row>
    <row r="26" spans="1:9" ht="32.25" customHeight="1">
      <c r="A26" s="10" t="s">
        <v>90</v>
      </c>
      <c r="B26" s="24">
        <v>0</v>
      </c>
      <c r="C26" s="25">
        <v>0</v>
      </c>
      <c r="D26" s="24">
        <v>124</v>
      </c>
      <c r="E26" s="24"/>
      <c r="F26" s="26">
        <v>0</v>
      </c>
      <c r="G26" s="26">
        <v>0</v>
      </c>
      <c r="H26" s="24">
        <f t="shared" si="4"/>
        <v>124</v>
      </c>
      <c r="I26" s="27"/>
    </row>
    <row r="27" spans="1:9" ht="25.5">
      <c r="A27" s="10" t="s">
        <v>5</v>
      </c>
      <c r="B27" s="24">
        <v>2807.7</v>
      </c>
      <c r="C27" s="28">
        <v>2800</v>
      </c>
      <c r="D27" s="24">
        <v>2241.8</v>
      </c>
      <c r="E27" s="24"/>
      <c r="F27" s="26">
        <f>D27/C27*100</f>
        <v>80.06428571428572</v>
      </c>
      <c r="G27" s="26">
        <f>D27/B27*100</f>
        <v>79.84471275421164</v>
      </c>
      <c r="H27" s="24">
        <f t="shared" si="4"/>
        <v>2241.8</v>
      </c>
      <c r="I27" s="27">
        <f t="shared" si="5"/>
        <v>79.84471275421164</v>
      </c>
    </row>
    <row r="28" spans="1:9" ht="25.5">
      <c r="A28" s="10" t="s">
        <v>6</v>
      </c>
      <c r="B28" s="24">
        <v>2515.9</v>
      </c>
      <c r="C28" s="25">
        <v>0</v>
      </c>
      <c r="D28" s="24">
        <v>3186.9</v>
      </c>
      <c r="E28" s="24"/>
      <c r="F28" s="26">
        <f>D28/B28*100</f>
        <v>126.67037640605747</v>
      </c>
      <c r="G28" s="26">
        <f>D28/B28*100</f>
        <v>126.67037640605747</v>
      </c>
      <c r="H28" s="24">
        <f t="shared" si="4"/>
        <v>3186.9</v>
      </c>
      <c r="I28" s="27">
        <f t="shared" si="5"/>
        <v>126.67037640605747</v>
      </c>
    </row>
    <row r="29" spans="1:9" ht="28.5" customHeight="1">
      <c r="A29" s="10" t="s">
        <v>19</v>
      </c>
      <c r="B29" s="24">
        <v>1239.1</v>
      </c>
      <c r="C29" s="25">
        <v>0</v>
      </c>
      <c r="D29" s="24">
        <v>548.7</v>
      </c>
      <c r="E29" s="24"/>
      <c r="F29" s="26">
        <f>D29/B29*100</f>
        <v>44.28214026309419</v>
      </c>
      <c r="G29" s="26">
        <f>D29/B29*100</f>
        <v>44.28214026309419</v>
      </c>
      <c r="H29" s="24">
        <f t="shared" si="4"/>
        <v>548.7</v>
      </c>
      <c r="I29" s="27">
        <f t="shared" si="5"/>
        <v>44.28214026309419</v>
      </c>
    </row>
    <row r="30" spans="1:9" ht="17.25" customHeight="1">
      <c r="A30" s="10" t="s">
        <v>20</v>
      </c>
      <c r="B30" s="24">
        <v>22704.7</v>
      </c>
      <c r="C30" s="28">
        <v>14000</v>
      </c>
      <c r="D30" s="24">
        <v>15712.7</v>
      </c>
      <c r="E30" s="24"/>
      <c r="F30" s="26">
        <f>D30/C30*100</f>
        <v>112.23357142857144</v>
      </c>
      <c r="G30" s="26">
        <f>D30/B30*100</f>
        <v>69.20461402264729</v>
      </c>
      <c r="H30" s="24">
        <f t="shared" si="4"/>
        <v>15712.7</v>
      </c>
      <c r="I30" s="27">
        <f t="shared" si="5"/>
        <v>69.20461402264729</v>
      </c>
    </row>
    <row r="31" spans="1:9" ht="15">
      <c r="A31" s="10" t="s">
        <v>7</v>
      </c>
      <c r="B31" s="24">
        <v>2405.9</v>
      </c>
      <c r="C31" s="25">
        <v>3000</v>
      </c>
      <c r="D31" s="24">
        <v>1437.5</v>
      </c>
      <c r="E31" s="24"/>
      <c r="F31" s="26">
        <f>D31/C31*100</f>
        <v>47.91666666666667</v>
      </c>
      <c r="G31" s="26">
        <f>D31/B31*100</f>
        <v>59.74895049669562</v>
      </c>
      <c r="H31" s="24">
        <f t="shared" si="4"/>
        <v>1437.5</v>
      </c>
      <c r="I31" s="27">
        <f t="shared" si="5"/>
        <v>59.74895049669562</v>
      </c>
    </row>
    <row r="32" spans="1:9" ht="34.5" customHeight="1">
      <c r="A32" s="10" t="s">
        <v>26</v>
      </c>
      <c r="B32" s="24"/>
      <c r="C32" s="25"/>
      <c r="D32" s="24"/>
      <c r="E32" s="24"/>
      <c r="F32" s="26"/>
      <c r="G32" s="26"/>
      <c r="H32" s="24"/>
      <c r="I32" s="27"/>
    </row>
    <row r="33" spans="1:9" ht="24" customHeight="1">
      <c r="A33" s="10" t="s">
        <v>42</v>
      </c>
      <c r="B33" s="24"/>
      <c r="C33" s="25"/>
      <c r="D33" s="24"/>
      <c r="E33" s="24"/>
      <c r="F33" s="48"/>
      <c r="G33" s="48"/>
      <c r="H33" s="24"/>
      <c r="I33" s="27"/>
    </row>
    <row r="34" spans="1:9" ht="30" customHeight="1">
      <c r="A34" s="10" t="s">
        <v>89</v>
      </c>
      <c r="B34" s="24">
        <v>163.1</v>
      </c>
      <c r="C34" s="49">
        <v>0</v>
      </c>
      <c r="D34" s="24">
        <v>885.5</v>
      </c>
      <c r="E34" s="24"/>
      <c r="F34" s="48">
        <v>0</v>
      </c>
      <c r="G34" s="48">
        <f aca="true" t="shared" si="6" ref="G34:G39">D34/B34*100</f>
        <v>542.9184549356223</v>
      </c>
      <c r="H34" s="24">
        <f>D34</f>
        <v>885.5</v>
      </c>
      <c r="I34" s="27">
        <f t="shared" si="5"/>
        <v>542.9184549356223</v>
      </c>
    </row>
    <row r="35" spans="1:9" ht="18.75" customHeight="1">
      <c r="A35" s="10" t="s">
        <v>28</v>
      </c>
      <c r="B35" s="24">
        <v>9102.6</v>
      </c>
      <c r="C35" s="49">
        <v>0</v>
      </c>
      <c r="D35" s="24">
        <v>15445</v>
      </c>
      <c r="E35" s="24"/>
      <c r="F35" s="48">
        <v>0</v>
      </c>
      <c r="G35" s="48">
        <f t="shared" si="6"/>
        <v>169.67679564080592</v>
      </c>
      <c r="H35" s="24">
        <f>D35</f>
        <v>15445</v>
      </c>
      <c r="I35" s="27">
        <f t="shared" si="5"/>
        <v>169.67679564080592</v>
      </c>
    </row>
    <row r="36" spans="1:9" s="5" customFormat="1" ht="24.75" customHeight="1">
      <c r="A36" s="50" t="s">
        <v>40</v>
      </c>
      <c r="B36" s="51">
        <f>B6+B20</f>
        <v>474389.80000000005</v>
      </c>
      <c r="C36" s="51">
        <f>C6+C20</f>
        <v>535108.6000000001</v>
      </c>
      <c r="D36" s="51">
        <f>D6+D20</f>
        <v>406295.19999999995</v>
      </c>
      <c r="E36" s="51"/>
      <c r="F36" s="52">
        <f>D36/C36*100</f>
        <v>75.92761544105251</v>
      </c>
      <c r="G36" s="52">
        <f t="shared" si="6"/>
        <v>85.64585494882056</v>
      </c>
      <c r="H36" s="52">
        <f>H6+H20</f>
        <v>503830.79658810317</v>
      </c>
      <c r="I36" s="59">
        <f>H36/B36*100</f>
        <v>106.20607706744605</v>
      </c>
    </row>
    <row r="37" spans="1:9" s="5" customFormat="1" ht="32.25" customHeight="1">
      <c r="A37" s="54" t="s">
        <v>27</v>
      </c>
      <c r="B37" s="55">
        <f>B36-B35</f>
        <v>465287.20000000007</v>
      </c>
      <c r="C37" s="55">
        <f>C36-C35</f>
        <v>535108.6000000001</v>
      </c>
      <c r="D37" s="55">
        <f>D36-D35</f>
        <v>390850.19999999995</v>
      </c>
      <c r="E37" s="55"/>
      <c r="F37" s="56">
        <f>D37/C37*100</f>
        <v>73.04128545121493</v>
      </c>
      <c r="G37" s="56">
        <f t="shared" si="6"/>
        <v>84.00192397297839</v>
      </c>
      <c r="H37" s="56">
        <f>H36-H35</f>
        <v>488385.79658810317</v>
      </c>
      <c r="I37" s="53">
        <f>H37/B37*100</f>
        <v>104.96437395829996</v>
      </c>
    </row>
    <row r="38" spans="1:9" s="5" customFormat="1" ht="34.5" customHeight="1">
      <c r="A38" s="50" t="s">
        <v>39</v>
      </c>
      <c r="B38" s="51">
        <f>B39+B45+B46</f>
        <v>775405.9999999999</v>
      </c>
      <c r="C38" s="51">
        <f>C39+C45+C46+C44</f>
        <v>1425187.0999999999</v>
      </c>
      <c r="D38" s="51">
        <f>D39+D45+D46+D44</f>
        <v>1022143.7000000001</v>
      </c>
      <c r="E38" s="51"/>
      <c r="F38" s="52">
        <f aca="true" t="shared" si="7" ref="F38:F46">D38/C38*100</f>
        <v>71.71996575046184</v>
      </c>
      <c r="G38" s="52">
        <f t="shared" si="6"/>
        <v>131.82045276925896</v>
      </c>
      <c r="H38" s="52">
        <f>H39+H44+H45+H46</f>
        <v>1022143.7000000001</v>
      </c>
      <c r="I38" s="59">
        <f>H38/B38*100</f>
        <v>131.82045276925896</v>
      </c>
    </row>
    <row r="39" spans="1:9" s="5" customFormat="1" ht="36" customHeight="1">
      <c r="A39" s="44" t="s">
        <v>31</v>
      </c>
      <c r="B39" s="45">
        <f>B40+B41+B42+B43+B44</f>
        <v>773837.3999999999</v>
      </c>
      <c r="C39" s="45">
        <f>C40+C41+C42+C43</f>
        <v>1427695.3</v>
      </c>
      <c r="D39" s="45">
        <f>D40+D41+D42+D43</f>
        <v>1024826.7000000001</v>
      </c>
      <c r="E39" s="45"/>
      <c r="F39" s="23">
        <f t="shared" si="7"/>
        <v>71.78189211661619</v>
      </c>
      <c r="G39" s="23">
        <f t="shared" si="6"/>
        <v>132.4343718719204</v>
      </c>
      <c r="H39" s="23">
        <f>H40+H41+H42+H43</f>
        <v>1024826.7000000001</v>
      </c>
      <c r="I39" s="58">
        <f aca="true" t="shared" si="8" ref="I39:I46">H39/B39*100</f>
        <v>132.4343718719204</v>
      </c>
    </row>
    <row r="40" spans="1:9" s="5" customFormat="1" ht="21" customHeight="1">
      <c r="A40" s="46" t="s">
        <v>32</v>
      </c>
      <c r="B40" s="47">
        <v>2082.6</v>
      </c>
      <c r="C40" s="47">
        <v>198891.9</v>
      </c>
      <c r="D40" s="47">
        <v>159655.5</v>
      </c>
      <c r="E40" s="47"/>
      <c r="F40" s="26">
        <f t="shared" si="7"/>
        <v>80.27249978505913</v>
      </c>
      <c r="G40" s="26">
        <f aca="true" t="shared" si="9" ref="G40:G46">D40/B40*100</f>
        <v>7666.162489196197</v>
      </c>
      <c r="H40" s="47">
        <f>D40</f>
        <v>159655.5</v>
      </c>
      <c r="I40" s="34">
        <f t="shared" si="8"/>
        <v>7666.162489196197</v>
      </c>
    </row>
    <row r="41" spans="1:9" s="5" customFormat="1" ht="20.25" customHeight="1">
      <c r="A41" s="46" t="s">
        <v>33</v>
      </c>
      <c r="B41" s="47">
        <v>281745.6</v>
      </c>
      <c r="C41" s="47">
        <v>468280.4</v>
      </c>
      <c r="D41" s="47">
        <v>275508</v>
      </c>
      <c r="E41" s="47"/>
      <c r="F41" s="26">
        <f t="shared" si="7"/>
        <v>58.83398066628456</v>
      </c>
      <c r="G41" s="26">
        <f t="shared" si="9"/>
        <v>97.78608787501918</v>
      </c>
      <c r="H41" s="47">
        <f>D41</f>
        <v>275508</v>
      </c>
      <c r="I41" s="34">
        <f t="shared" si="8"/>
        <v>97.78608787501918</v>
      </c>
    </row>
    <row r="42" spans="1:9" s="5" customFormat="1" ht="21.75" customHeight="1">
      <c r="A42" s="46" t="s">
        <v>34</v>
      </c>
      <c r="B42" s="47">
        <v>466036.9</v>
      </c>
      <c r="C42" s="47">
        <v>708003.8</v>
      </c>
      <c r="D42" s="47">
        <v>548284.8</v>
      </c>
      <c r="E42" s="47"/>
      <c r="F42" s="26">
        <f t="shared" si="7"/>
        <v>77.44094028873857</v>
      </c>
      <c r="G42" s="26">
        <f t="shared" si="9"/>
        <v>117.64836647055202</v>
      </c>
      <c r="H42" s="47">
        <f>D42</f>
        <v>548284.8</v>
      </c>
      <c r="I42" s="34">
        <f t="shared" si="8"/>
        <v>117.64836647055202</v>
      </c>
    </row>
    <row r="43" spans="1:9" s="5" customFormat="1" ht="22.5" customHeight="1">
      <c r="A43" s="46" t="s">
        <v>35</v>
      </c>
      <c r="B43" s="47">
        <v>23492.1</v>
      </c>
      <c r="C43" s="47">
        <v>52519.2</v>
      </c>
      <c r="D43" s="47">
        <v>41378.4</v>
      </c>
      <c r="E43" s="47"/>
      <c r="F43" s="26">
        <f t="shared" si="7"/>
        <v>78.78718640040215</v>
      </c>
      <c r="G43" s="26">
        <f t="shared" si="9"/>
        <v>176.13751005657224</v>
      </c>
      <c r="H43" s="47">
        <f>D43</f>
        <v>41378.4</v>
      </c>
      <c r="I43" s="34">
        <f t="shared" si="8"/>
        <v>176.13751005657224</v>
      </c>
    </row>
    <row r="44" spans="1:9" s="5" customFormat="1" ht="22.5" customHeight="1">
      <c r="A44" s="46" t="s">
        <v>43</v>
      </c>
      <c r="B44" s="47">
        <v>480.2</v>
      </c>
      <c r="C44" s="47">
        <v>-33.3</v>
      </c>
      <c r="D44" s="47">
        <v>-33.3</v>
      </c>
      <c r="E44" s="47"/>
      <c r="F44" s="26">
        <f t="shared" si="7"/>
        <v>100</v>
      </c>
      <c r="G44" s="26">
        <f t="shared" si="9"/>
        <v>-6.934610578925447</v>
      </c>
      <c r="H44" s="47">
        <f>D44</f>
        <v>-33.3</v>
      </c>
      <c r="I44" s="34">
        <f t="shared" si="8"/>
        <v>-6.934610578925447</v>
      </c>
    </row>
    <row r="45" spans="1:9" s="5" customFormat="1" ht="54.75" customHeight="1">
      <c r="A45" s="8" t="s">
        <v>37</v>
      </c>
      <c r="B45" s="7">
        <v>4765.7</v>
      </c>
      <c r="C45" s="7">
        <v>1175.9</v>
      </c>
      <c r="D45" s="7">
        <v>1175.9</v>
      </c>
      <c r="E45" s="7"/>
      <c r="F45" s="63">
        <f t="shared" si="7"/>
        <v>100</v>
      </c>
      <c r="G45" s="6">
        <f t="shared" si="9"/>
        <v>24.674234634995912</v>
      </c>
      <c r="H45" s="7">
        <v>1175.9</v>
      </c>
      <c r="I45" s="53">
        <f t="shared" si="8"/>
        <v>24.674234634995912</v>
      </c>
    </row>
    <row r="46" spans="1:9" s="5" customFormat="1" ht="20.25" customHeight="1">
      <c r="A46" s="8" t="s">
        <v>38</v>
      </c>
      <c r="B46" s="7">
        <v>-3197.1</v>
      </c>
      <c r="C46" s="7">
        <v>-3650.8</v>
      </c>
      <c r="D46" s="7">
        <v>-3825.6</v>
      </c>
      <c r="E46" s="7"/>
      <c r="F46" s="63">
        <f t="shared" si="7"/>
        <v>104.78799167305795</v>
      </c>
      <c r="G46" s="6">
        <f t="shared" si="9"/>
        <v>119.65844046166838</v>
      </c>
      <c r="H46" s="7">
        <f>D46</f>
        <v>-3825.6</v>
      </c>
      <c r="I46" s="53">
        <f t="shared" si="8"/>
        <v>119.65844046166838</v>
      </c>
    </row>
    <row r="47" spans="1:9" ht="20.25" customHeight="1">
      <c r="A47" s="16" t="s">
        <v>41</v>
      </c>
      <c r="B47" s="31">
        <f>B48+B57+B61+B67+B56+B72+B73+B80+B83+B88</f>
        <v>1240341.4</v>
      </c>
      <c r="C47" s="31">
        <f>C48+C57+C61+C67+C56+C72+C73+C80+C83+C88</f>
        <v>2212500.5</v>
      </c>
      <c r="D47" s="31">
        <f>D48+D57+D61+D67+D56+D72+D73+D80+D83+D88</f>
        <v>1454535.5999999999</v>
      </c>
      <c r="E47" s="31"/>
      <c r="F47" s="19">
        <f>D47/C47*100</f>
        <v>65.74170717701531</v>
      </c>
      <c r="G47" s="19">
        <f>D47/B47*100</f>
        <v>117.26897126871683</v>
      </c>
      <c r="H47" s="19">
        <f>H48+H56+H57+H61+H67+H72+H73+H80+H83+H88</f>
        <v>1454535.5999999996</v>
      </c>
      <c r="I47" s="19">
        <f>H47/B47*100</f>
        <v>117.2689712687168</v>
      </c>
    </row>
    <row r="48" spans="1:9" ht="20.25" customHeight="1">
      <c r="A48" s="32" t="s">
        <v>74</v>
      </c>
      <c r="B48" s="33">
        <f>B49+B50+B52+B55+B51+B54</f>
        <v>77928.19999999998</v>
      </c>
      <c r="C48" s="33">
        <f>C49+C50+C52+C53+C55+C51+C54</f>
        <v>136992.4</v>
      </c>
      <c r="D48" s="33">
        <f>D49+D50+D52+D53+D55+D51+D54</f>
        <v>97568.79999999999</v>
      </c>
      <c r="E48" s="33"/>
      <c r="F48" s="26">
        <f>D48/C48*100</f>
        <v>71.22205319419179</v>
      </c>
      <c r="G48" s="26">
        <f aca="true" t="shared" si="10" ref="G48:G90">D48/B48*100</f>
        <v>125.20345651509982</v>
      </c>
      <c r="H48" s="33">
        <f>H49+H50+H52+H53+H55+H51+H54</f>
        <v>97568.79999999999</v>
      </c>
      <c r="I48" s="58">
        <f>H48/B48*100</f>
        <v>125.20345651509982</v>
      </c>
    </row>
    <row r="49" spans="1:9" ht="20.25" customHeight="1">
      <c r="A49" s="35" t="s">
        <v>88</v>
      </c>
      <c r="B49" s="36">
        <v>0.7</v>
      </c>
      <c r="C49" s="36">
        <v>0</v>
      </c>
      <c r="D49" s="36">
        <v>0</v>
      </c>
      <c r="E49" s="36"/>
      <c r="F49" s="26">
        <v>0</v>
      </c>
      <c r="G49" s="26">
        <v>0</v>
      </c>
      <c r="H49" s="36">
        <f>D49</f>
        <v>0</v>
      </c>
      <c r="I49" s="34">
        <f aca="true" t="shared" si="11" ref="I49:I90">H49/B49*100</f>
        <v>0</v>
      </c>
    </row>
    <row r="50" spans="1:9" ht="20.25" customHeight="1">
      <c r="A50" s="35" t="s">
        <v>44</v>
      </c>
      <c r="B50" s="36">
        <v>51307.7</v>
      </c>
      <c r="C50" s="36">
        <v>98661.3</v>
      </c>
      <c r="D50" s="36">
        <v>67101</v>
      </c>
      <c r="E50" s="36"/>
      <c r="F50" s="26">
        <f aca="true" t="shared" si="12" ref="F50:F90">D50/C50*100</f>
        <v>68.01146954276905</v>
      </c>
      <c r="G50" s="26">
        <f t="shared" si="10"/>
        <v>130.7815396129626</v>
      </c>
      <c r="H50" s="36">
        <f aca="true" t="shared" si="13" ref="H50:H55">D50</f>
        <v>67101</v>
      </c>
      <c r="I50" s="34">
        <f t="shared" si="11"/>
        <v>130.7815396129626</v>
      </c>
    </row>
    <row r="51" spans="1:9" ht="20.25" customHeight="1">
      <c r="A51" s="35" t="s">
        <v>82</v>
      </c>
      <c r="B51" s="36">
        <v>129.4</v>
      </c>
      <c r="C51" s="36">
        <v>5.5</v>
      </c>
      <c r="D51" s="36">
        <v>5.5</v>
      </c>
      <c r="E51" s="36"/>
      <c r="F51" s="26">
        <f t="shared" si="12"/>
        <v>100</v>
      </c>
      <c r="G51" s="26">
        <f t="shared" si="10"/>
        <v>4.250386398763524</v>
      </c>
      <c r="H51" s="36">
        <f t="shared" si="13"/>
        <v>5.5</v>
      </c>
      <c r="I51" s="34">
        <f t="shared" si="11"/>
        <v>4.250386398763524</v>
      </c>
    </row>
    <row r="52" spans="1:9" ht="20.25" customHeight="1">
      <c r="A52" s="35" t="s">
        <v>45</v>
      </c>
      <c r="B52" s="36">
        <v>5787.9</v>
      </c>
      <c r="C52" s="36">
        <v>7641.5</v>
      </c>
      <c r="D52" s="36">
        <v>5730.3</v>
      </c>
      <c r="E52" s="36"/>
      <c r="F52" s="26">
        <f t="shared" si="12"/>
        <v>74.98920369037492</v>
      </c>
      <c r="G52" s="26">
        <f t="shared" si="10"/>
        <v>99.00482040118177</v>
      </c>
      <c r="H52" s="36">
        <f t="shared" si="13"/>
        <v>5730.3</v>
      </c>
      <c r="I52" s="34">
        <f t="shared" si="11"/>
        <v>99.00482040118177</v>
      </c>
    </row>
    <row r="53" spans="1:9" ht="20.25" customHeight="1">
      <c r="A53" s="35" t="s">
        <v>91</v>
      </c>
      <c r="B53" s="36">
        <v>0</v>
      </c>
      <c r="C53" s="36">
        <v>860</v>
      </c>
      <c r="D53" s="36">
        <v>834.9</v>
      </c>
      <c r="E53" s="36"/>
      <c r="F53" s="26">
        <f t="shared" si="12"/>
        <v>97.0813953488372</v>
      </c>
      <c r="G53" s="26">
        <v>0</v>
      </c>
      <c r="H53" s="36">
        <f t="shared" si="13"/>
        <v>834.9</v>
      </c>
      <c r="I53" s="34">
        <v>0</v>
      </c>
    </row>
    <row r="54" spans="1:9" ht="20.25" customHeight="1">
      <c r="A54" s="35" t="s">
        <v>83</v>
      </c>
      <c r="B54" s="36">
        <v>0</v>
      </c>
      <c r="C54" s="36">
        <v>828.5</v>
      </c>
      <c r="D54" s="36">
        <v>0</v>
      </c>
      <c r="E54" s="36"/>
      <c r="F54" s="26">
        <f t="shared" si="12"/>
        <v>0</v>
      </c>
      <c r="G54" s="26">
        <v>0</v>
      </c>
      <c r="H54" s="36">
        <f t="shared" si="13"/>
        <v>0</v>
      </c>
      <c r="I54" s="34"/>
    </row>
    <row r="55" spans="1:9" ht="20.25" customHeight="1">
      <c r="A55" s="35" t="s">
        <v>46</v>
      </c>
      <c r="B55" s="36">
        <v>20702.5</v>
      </c>
      <c r="C55" s="36">
        <v>28995.6</v>
      </c>
      <c r="D55" s="36">
        <v>23897.1</v>
      </c>
      <c r="E55" s="36"/>
      <c r="F55" s="26">
        <f t="shared" si="12"/>
        <v>82.41629764515996</v>
      </c>
      <c r="G55" s="26">
        <f t="shared" si="10"/>
        <v>115.43098659582176</v>
      </c>
      <c r="H55" s="36">
        <f t="shared" si="13"/>
        <v>23897.1</v>
      </c>
      <c r="I55" s="34">
        <f t="shared" si="11"/>
        <v>115.43098659582176</v>
      </c>
    </row>
    <row r="56" spans="1:9" ht="20.25" customHeight="1">
      <c r="A56" s="32" t="s">
        <v>47</v>
      </c>
      <c r="B56" s="33">
        <v>1900.4</v>
      </c>
      <c r="C56" s="33">
        <v>3279.2</v>
      </c>
      <c r="D56" s="33">
        <v>1533.8</v>
      </c>
      <c r="E56" s="33"/>
      <c r="F56" s="23">
        <f t="shared" si="12"/>
        <v>46.77360331788241</v>
      </c>
      <c r="G56" s="23">
        <f t="shared" si="10"/>
        <v>80.70932435276784</v>
      </c>
      <c r="H56" s="33">
        <f>D56</f>
        <v>1533.8</v>
      </c>
      <c r="I56" s="58">
        <f t="shared" si="11"/>
        <v>80.70932435276784</v>
      </c>
    </row>
    <row r="57" spans="1:9" ht="20.25" customHeight="1">
      <c r="A57" s="32" t="s">
        <v>75</v>
      </c>
      <c r="B57" s="33">
        <f>B58+B59+B60</f>
        <v>10575.7</v>
      </c>
      <c r="C57" s="33">
        <f>C58+C59+C60</f>
        <v>15292</v>
      </c>
      <c r="D57" s="33">
        <f>D58+D59+D60</f>
        <v>8241.8</v>
      </c>
      <c r="E57" s="33"/>
      <c r="F57" s="23">
        <f t="shared" si="12"/>
        <v>53.8961548522103</v>
      </c>
      <c r="G57" s="23">
        <f t="shared" si="10"/>
        <v>77.93148444074622</v>
      </c>
      <c r="H57" s="33">
        <f>H58+H59+H60</f>
        <v>8241.8</v>
      </c>
      <c r="I57" s="58">
        <f t="shared" si="11"/>
        <v>77.93148444074622</v>
      </c>
    </row>
    <row r="58" spans="1:9" ht="20.25" customHeight="1">
      <c r="A58" s="35" t="s">
        <v>48</v>
      </c>
      <c r="B58" s="36">
        <v>1794</v>
      </c>
      <c r="C58" s="36">
        <v>2609.4</v>
      </c>
      <c r="D58" s="36">
        <v>1918</v>
      </c>
      <c r="E58" s="36"/>
      <c r="F58" s="26">
        <f t="shared" si="12"/>
        <v>73.50348739173756</v>
      </c>
      <c r="G58" s="26">
        <f t="shared" si="10"/>
        <v>106.9119286510591</v>
      </c>
      <c r="H58" s="36">
        <f>D58</f>
        <v>1918</v>
      </c>
      <c r="I58" s="34">
        <f t="shared" si="11"/>
        <v>106.9119286510591</v>
      </c>
    </row>
    <row r="59" spans="1:9" ht="20.25" customHeight="1">
      <c r="A59" s="35" t="s">
        <v>49</v>
      </c>
      <c r="B59" s="36">
        <v>8206</v>
      </c>
      <c r="C59" s="36">
        <v>9125.4</v>
      </c>
      <c r="D59" s="36">
        <v>5955.8</v>
      </c>
      <c r="E59" s="36"/>
      <c r="F59" s="26">
        <f t="shared" si="12"/>
        <v>65.2661801126526</v>
      </c>
      <c r="G59" s="26">
        <f t="shared" si="10"/>
        <v>72.57860102364124</v>
      </c>
      <c r="H59" s="36">
        <f>D59</f>
        <v>5955.8</v>
      </c>
      <c r="I59" s="34">
        <f t="shared" si="11"/>
        <v>72.57860102364124</v>
      </c>
    </row>
    <row r="60" spans="1:9" ht="20.25" customHeight="1">
      <c r="A60" s="35" t="s">
        <v>50</v>
      </c>
      <c r="B60" s="36">
        <v>575.7</v>
      </c>
      <c r="C60" s="36">
        <v>3557.2</v>
      </c>
      <c r="D60" s="36">
        <v>368</v>
      </c>
      <c r="E60" s="36"/>
      <c r="F60" s="26">
        <f t="shared" si="12"/>
        <v>10.345215337906218</v>
      </c>
      <c r="G60" s="26">
        <f t="shared" si="10"/>
        <v>63.92218169185339</v>
      </c>
      <c r="H60" s="36">
        <f>D60</f>
        <v>368</v>
      </c>
      <c r="I60" s="34">
        <f t="shared" si="11"/>
        <v>63.92218169185339</v>
      </c>
    </row>
    <row r="61" spans="1:9" ht="20.25" customHeight="1">
      <c r="A61" s="32" t="s">
        <v>76</v>
      </c>
      <c r="B61" s="33">
        <f>B62+B63+B65+B66+B64</f>
        <v>219777.9</v>
      </c>
      <c r="C61" s="33">
        <f>C62+C63+C65+C66+C64</f>
        <v>352613.4</v>
      </c>
      <c r="D61" s="33">
        <f>D62+D63+D65+D66+D64</f>
        <v>190676.7</v>
      </c>
      <c r="E61" s="33"/>
      <c r="F61" s="23">
        <f t="shared" si="12"/>
        <v>54.075284716916606</v>
      </c>
      <c r="G61" s="23">
        <f t="shared" si="10"/>
        <v>86.7588142392843</v>
      </c>
      <c r="H61" s="33">
        <f>H62+H63+H65+H66+H64</f>
        <v>190676.7</v>
      </c>
      <c r="I61" s="58">
        <f t="shared" si="11"/>
        <v>86.7588142392843</v>
      </c>
    </row>
    <row r="62" spans="1:9" ht="20.25" customHeight="1">
      <c r="A62" s="35" t="s">
        <v>51</v>
      </c>
      <c r="B62" s="36">
        <v>629</v>
      </c>
      <c r="C62" s="36">
        <v>2367</v>
      </c>
      <c r="D62" s="36">
        <v>2131.8</v>
      </c>
      <c r="E62" s="36"/>
      <c r="F62" s="26">
        <f t="shared" si="12"/>
        <v>90.06337135614703</v>
      </c>
      <c r="G62" s="37">
        <f t="shared" si="10"/>
        <v>338.91891891891896</v>
      </c>
      <c r="H62" s="36">
        <f>D62</f>
        <v>2131.8</v>
      </c>
      <c r="I62" s="34">
        <f t="shared" si="11"/>
        <v>338.91891891891896</v>
      </c>
    </row>
    <row r="63" spans="1:9" ht="20.25" customHeight="1">
      <c r="A63" s="35" t="s">
        <v>52</v>
      </c>
      <c r="B63" s="36">
        <v>1296.3</v>
      </c>
      <c r="C63" s="36">
        <v>1905.4</v>
      </c>
      <c r="D63" s="36">
        <v>568.7</v>
      </c>
      <c r="E63" s="36"/>
      <c r="F63" s="26">
        <f t="shared" si="12"/>
        <v>29.84675133830167</v>
      </c>
      <c r="G63" s="37">
        <f t="shared" si="10"/>
        <v>43.87101751137855</v>
      </c>
      <c r="H63" s="36">
        <f>D63</f>
        <v>568.7</v>
      </c>
      <c r="I63" s="34">
        <f t="shared" si="11"/>
        <v>43.87101751137855</v>
      </c>
    </row>
    <row r="64" spans="1:9" ht="20.25" customHeight="1">
      <c r="A64" s="35" t="s">
        <v>84</v>
      </c>
      <c r="B64" s="36">
        <v>0</v>
      </c>
      <c r="C64" s="36">
        <v>0</v>
      </c>
      <c r="D64" s="36">
        <v>0</v>
      </c>
      <c r="E64" s="36"/>
      <c r="F64" s="26">
        <v>0</v>
      </c>
      <c r="G64" s="37">
        <v>0</v>
      </c>
      <c r="H64" s="36">
        <f>D64</f>
        <v>0</v>
      </c>
      <c r="I64" s="34">
        <v>0</v>
      </c>
    </row>
    <row r="65" spans="1:9" ht="20.25" customHeight="1">
      <c r="A65" s="35" t="s">
        <v>53</v>
      </c>
      <c r="B65" s="36">
        <v>215806.1</v>
      </c>
      <c r="C65" s="36">
        <v>336617.7</v>
      </c>
      <c r="D65" s="36">
        <v>182455.2</v>
      </c>
      <c r="E65" s="36"/>
      <c r="F65" s="26">
        <f t="shared" si="12"/>
        <v>54.202497373132786</v>
      </c>
      <c r="G65" s="26">
        <f t="shared" si="10"/>
        <v>84.5458955979465</v>
      </c>
      <c r="H65" s="36">
        <f>D65</f>
        <v>182455.2</v>
      </c>
      <c r="I65" s="34">
        <f t="shared" si="11"/>
        <v>84.5458955979465</v>
      </c>
    </row>
    <row r="66" spans="1:9" ht="20.25" customHeight="1">
      <c r="A66" s="35" t="s">
        <v>54</v>
      </c>
      <c r="B66" s="36">
        <v>2046.5</v>
      </c>
      <c r="C66" s="36">
        <v>11723.3</v>
      </c>
      <c r="D66" s="36">
        <v>5521</v>
      </c>
      <c r="E66" s="36"/>
      <c r="F66" s="26">
        <f t="shared" si="12"/>
        <v>47.094248206563</v>
      </c>
      <c r="G66" s="26">
        <f t="shared" si="10"/>
        <v>269.7776691913022</v>
      </c>
      <c r="H66" s="36">
        <f>D66</f>
        <v>5521</v>
      </c>
      <c r="I66" s="34">
        <f t="shared" si="11"/>
        <v>269.7776691913022</v>
      </c>
    </row>
    <row r="67" spans="1:9" ht="20.25" customHeight="1">
      <c r="A67" s="32" t="s">
        <v>77</v>
      </c>
      <c r="B67" s="33">
        <f>B68+B69+B70+B71</f>
        <v>188038.2</v>
      </c>
      <c r="C67" s="33">
        <f>C68+C69+C70+C71</f>
        <v>332064.5</v>
      </c>
      <c r="D67" s="33">
        <f>D68+D69+D70+D71</f>
        <v>179936.6</v>
      </c>
      <c r="E67" s="33"/>
      <c r="F67" s="23">
        <f t="shared" si="12"/>
        <v>54.18724374330891</v>
      </c>
      <c r="G67" s="23">
        <f t="shared" si="10"/>
        <v>95.69151374561126</v>
      </c>
      <c r="H67" s="33">
        <f>H68+H69+H70+H71</f>
        <v>179936.6</v>
      </c>
      <c r="I67" s="58">
        <f t="shared" si="11"/>
        <v>95.69151374561126</v>
      </c>
    </row>
    <row r="68" spans="1:9" ht="20.25" customHeight="1">
      <c r="A68" s="35" t="s">
        <v>55</v>
      </c>
      <c r="B68" s="36">
        <v>3992.1</v>
      </c>
      <c r="C68" s="36">
        <v>35818.7</v>
      </c>
      <c r="D68" s="36">
        <v>28203.9</v>
      </c>
      <c r="E68" s="36"/>
      <c r="F68" s="26">
        <f t="shared" si="12"/>
        <v>78.74071364957412</v>
      </c>
      <c r="G68" s="26">
        <f t="shared" si="10"/>
        <v>706.492823326069</v>
      </c>
      <c r="H68" s="36">
        <f>D68</f>
        <v>28203.9</v>
      </c>
      <c r="I68" s="34">
        <f t="shared" si="11"/>
        <v>706.492823326069</v>
      </c>
    </row>
    <row r="69" spans="1:9" ht="20.25" customHeight="1">
      <c r="A69" s="35" t="s">
        <v>56</v>
      </c>
      <c r="B69" s="36">
        <v>91616.8</v>
      </c>
      <c r="C69" s="36">
        <v>151649.4</v>
      </c>
      <c r="D69" s="36">
        <v>66437.8</v>
      </c>
      <c r="E69" s="36"/>
      <c r="F69" s="26">
        <f t="shared" si="12"/>
        <v>43.810130471996594</v>
      </c>
      <c r="G69" s="26">
        <f t="shared" si="10"/>
        <v>72.51704927480549</v>
      </c>
      <c r="H69" s="36">
        <f>D69</f>
        <v>66437.8</v>
      </c>
      <c r="I69" s="34">
        <f t="shared" si="11"/>
        <v>72.51704927480549</v>
      </c>
    </row>
    <row r="70" spans="1:9" ht="21.75" customHeight="1">
      <c r="A70" s="35" t="s">
        <v>57</v>
      </c>
      <c r="B70" s="36">
        <v>92429.3</v>
      </c>
      <c r="C70" s="36">
        <v>144596.4</v>
      </c>
      <c r="D70" s="36">
        <v>85294.9</v>
      </c>
      <c r="E70" s="36"/>
      <c r="F70" s="26">
        <f t="shared" si="12"/>
        <v>58.988259735373774</v>
      </c>
      <c r="G70" s="26">
        <f t="shared" si="10"/>
        <v>92.28123549567073</v>
      </c>
      <c r="H70" s="36">
        <f>D70</f>
        <v>85294.9</v>
      </c>
      <c r="I70" s="34">
        <f t="shared" si="11"/>
        <v>92.28123549567073</v>
      </c>
    </row>
    <row r="71" spans="1:9" ht="20.25" customHeight="1" hidden="1">
      <c r="A71" s="35" t="s">
        <v>58</v>
      </c>
      <c r="B71" s="36">
        <v>0</v>
      </c>
      <c r="C71" s="36">
        <v>0</v>
      </c>
      <c r="D71" s="36">
        <v>0</v>
      </c>
      <c r="E71" s="36"/>
      <c r="F71" s="26">
        <v>0</v>
      </c>
      <c r="G71" s="26" t="e">
        <f t="shared" si="10"/>
        <v>#DIV/0!</v>
      </c>
      <c r="H71" s="36">
        <f>D71</f>
        <v>0</v>
      </c>
      <c r="I71" s="34"/>
    </row>
    <row r="72" spans="1:9" ht="20.25" customHeight="1">
      <c r="A72" s="32" t="s">
        <v>59</v>
      </c>
      <c r="B72" s="33">
        <v>2018.4</v>
      </c>
      <c r="C72" s="33">
        <v>1499</v>
      </c>
      <c r="D72" s="33">
        <v>129.6</v>
      </c>
      <c r="E72" s="33"/>
      <c r="F72" s="23">
        <f t="shared" si="12"/>
        <v>8.645763842561708</v>
      </c>
      <c r="G72" s="63">
        <f t="shared" si="10"/>
        <v>6.420927467300832</v>
      </c>
      <c r="H72" s="33">
        <f>D72</f>
        <v>129.6</v>
      </c>
      <c r="I72" s="58">
        <f t="shared" si="11"/>
        <v>6.420927467300832</v>
      </c>
    </row>
    <row r="73" spans="1:9" ht="20.25" customHeight="1">
      <c r="A73" s="32" t="s">
        <v>78</v>
      </c>
      <c r="B73" s="38">
        <f>B74+B75+B76+B77+B78+B79</f>
        <v>603868</v>
      </c>
      <c r="C73" s="33">
        <f>C74+C75+C76+C77+C78+C79</f>
        <v>1063674.4000000001</v>
      </c>
      <c r="D73" s="33">
        <f>D74+D75+D76+D77+D78+D79</f>
        <v>749630.7999999998</v>
      </c>
      <c r="E73" s="33"/>
      <c r="F73" s="23">
        <f t="shared" si="12"/>
        <v>70.47558914645306</v>
      </c>
      <c r="G73" s="23">
        <f t="shared" si="10"/>
        <v>124.13818914067309</v>
      </c>
      <c r="H73" s="33">
        <f>H74+H75+H76+H77+H78+H79</f>
        <v>749630.7999999998</v>
      </c>
      <c r="I73" s="58">
        <f t="shared" si="11"/>
        <v>124.13818914067309</v>
      </c>
    </row>
    <row r="74" spans="1:9" ht="20.25" customHeight="1">
      <c r="A74" s="35" t="s">
        <v>60</v>
      </c>
      <c r="B74" s="36">
        <v>151765.4</v>
      </c>
      <c r="C74" s="36">
        <v>226299.7</v>
      </c>
      <c r="D74" s="36">
        <v>184203.8</v>
      </c>
      <c r="E74" s="36"/>
      <c r="F74" s="26">
        <f t="shared" si="12"/>
        <v>81.39816358572281</v>
      </c>
      <c r="G74" s="26">
        <f t="shared" si="10"/>
        <v>121.37404177763838</v>
      </c>
      <c r="H74" s="36">
        <f aca="true" t="shared" si="14" ref="H74:H79">D74</f>
        <v>184203.8</v>
      </c>
      <c r="I74" s="34">
        <f t="shared" si="11"/>
        <v>121.37404177763838</v>
      </c>
    </row>
    <row r="75" spans="1:9" ht="20.25" customHeight="1">
      <c r="A75" s="35" t="s">
        <v>61</v>
      </c>
      <c r="B75" s="36">
        <v>397909.1</v>
      </c>
      <c r="C75" s="36">
        <v>742507.4</v>
      </c>
      <c r="D75" s="36">
        <v>497643.1</v>
      </c>
      <c r="E75" s="36"/>
      <c r="F75" s="26">
        <f t="shared" si="12"/>
        <v>67.0219717675541</v>
      </c>
      <c r="G75" s="26">
        <f t="shared" si="10"/>
        <v>125.06451850435187</v>
      </c>
      <c r="H75" s="36">
        <f t="shared" si="14"/>
        <v>497643.1</v>
      </c>
      <c r="I75" s="34">
        <f t="shared" si="11"/>
        <v>125.06451850435187</v>
      </c>
    </row>
    <row r="76" spans="1:9" ht="20.25" customHeight="1">
      <c r="A76" s="35" t="s">
        <v>62</v>
      </c>
      <c r="B76" s="36">
        <v>44904.7</v>
      </c>
      <c r="C76" s="36">
        <v>72705.9</v>
      </c>
      <c r="D76" s="36">
        <v>55393.1</v>
      </c>
      <c r="E76" s="36"/>
      <c r="F76" s="26">
        <f t="shared" si="12"/>
        <v>76.18790221976484</v>
      </c>
      <c r="G76" s="26">
        <f t="shared" si="10"/>
        <v>123.35702053459883</v>
      </c>
      <c r="H76" s="36">
        <f t="shared" si="14"/>
        <v>55393.1</v>
      </c>
      <c r="I76" s="34">
        <f t="shared" si="11"/>
        <v>123.35702053459883</v>
      </c>
    </row>
    <row r="77" spans="1:9" ht="20.25" customHeight="1">
      <c r="A77" s="35" t="s">
        <v>64</v>
      </c>
      <c r="B77" s="36">
        <v>0</v>
      </c>
      <c r="C77" s="36">
        <v>126.6</v>
      </c>
      <c r="D77" s="36">
        <v>16.7</v>
      </c>
      <c r="E77" s="36"/>
      <c r="F77" s="26">
        <f t="shared" si="12"/>
        <v>13.191153238546605</v>
      </c>
      <c r="G77" s="26">
        <v>0</v>
      </c>
      <c r="H77" s="36">
        <f t="shared" si="14"/>
        <v>16.7</v>
      </c>
      <c r="I77" s="34">
        <v>0</v>
      </c>
    </row>
    <row r="78" spans="1:9" ht="20.25" customHeight="1">
      <c r="A78" s="35" t="s">
        <v>63</v>
      </c>
      <c r="B78" s="36">
        <v>5647.8</v>
      </c>
      <c r="C78" s="36">
        <v>0</v>
      </c>
      <c r="D78" s="36">
        <v>0</v>
      </c>
      <c r="E78" s="36"/>
      <c r="F78" s="26">
        <v>0</v>
      </c>
      <c r="G78" s="26">
        <f t="shared" si="10"/>
        <v>0</v>
      </c>
      <c r="H78" s="36">
        <f t="shared" si="14"/>
        <v>0</v>
      </c>
      <c r="I78" s="34">
        <f t="shared" si="11"/>
        <v>0</v>
      </c>
    </row>
    <row r="79" spans="1:9" ht="20.25" customHeight="1">
      <c r="A79" s="35" t="s">
        <v>65</v>
      </c>
      <c r="B79" s="36">
        <v>3641</v>
      </c>
      <c r="C79" s="36">
        <v>22034.8</v>
      </c>
      <c r="D79" s="36">
        <v>12374.1</v>
      </c>
      <c r="E79" s="36"/>
      <c r="F79" s="26">
        <f t="shared" si="12"/>
        <v>56.15707880262131</v>
      </c>
      <c r="G79" s="26">
        <f t="shared" si="10"/>
        <v>339.85443559461686</v>
      </c>
      <c r="H79" s="36">
        <f t="shared" si="14"/>
        <v>12374.1</v>
      </c>
      <c r="I79" s="34">
        <f t="shared" si="11"/>
        <v>339.85443559461686</v>
      </c>
    </row>
    <row r="80" spans="1:9" ht="20.25" customHeight="1">
      <c r="A80" s="32" t="s">
        <v>79</v>
      </c>
      <c r="B80" s="33">
        <f>B81+B82</f>
        <v>92110.7</v>
      </c>
      <c r="C80" s="33">
        <f>C81+C82</f>
        <v>196179.6</v>
      </c>
      <c r="D80" s="33">
        <f>D81+D82</f>
        <v>130620.09999999999</v>
      </c>
      <c r="E80" s="33"/>
      <c r="F80" s="23">
        <f t="shared" si="12"/>
        <v>66.58189740421531</v>
      </c>
      <c r="G80" s="23">
        <f t="shared" si="10"/>
        <v>141.807737863245</v>
      </c>
      <c r="H80" s="33">
        <f>H81+H82</f>
        <v>130620.09999999999</v>
      </c>
      <c r="I80" s="58">
        <f t="shared" si="11"/>
        <v>141.807737863245</v>
      </c>
    </row>
    <row r="81" spans="1:9" ht="20.25" customHeight="1">
      <c r="A81" s="35" t="s">
        <v>66</v>
      </c>
      <c r="B81" s="36">
        <v>89950.3</v>
      </c>
      <c r="C81" s="36">
        <v>190581.6</v>
      </c>
      <c r="D81" s="36">
        <v>127235.2</v>
      </c>
      <c r="E81" s="36"/>
      <c r="F81" s="26">
        <f t="shared" si="12"/>
        <v>66.76153416699199</v>
      </c>
      <c r="G81" s="26">
        <f t="shared" si="10"/>
        <v>141.45055658513647</v>
      </c>
      <c r="H81" s="36">
        <f>D81</f>
        <v>127235.2</v>
      </c>
      <c r="I81" s="34">
        <f t="shared" si="11"/>
        <v>141.45055658513647</v>
      </c>
    </row>
    <row r="82" spans="1:9" ht="20.25" customHeight="1">
      <c r="A82" s="35" t="s">
        <v>67</v>
      </c>
      <c r="B82" s="36">
        <v>2160.4</v>
      </c>
      <c r="C82" s="36">
        <v>5598</v>
      </c>
      <c r="D82" s="36">
        <v>3384.9</v>
      </c>
      <c r="E82" s="36"/>
      <c r="F82" s="26">
        <f t="shared" si="12"/>
        <v>60.46623794212219</v>
      </c>
      <c r="G82" s="26">
        <f t="shared" si="10"/>
        <v>156.67931864469543</v>
      </c>
      <c r="H82" s="36">
        <f>D82</f>
        <v>3384.9</v>
      </c>
      <c r="I82" s="34">
        <f t="shared" si="11"/>
        <v>156.67931864469543</v>
      </c>
    </row>
    <row r="83" spans="1:9" ht="20.25" customHeight="1">
      <c r="A83" s="32" t="s">
        <v>80</v>
      </c>
      <c r="B83" s="33">
        <f>B84+B85+B86+B87</f>
        <v>40977.9</v>
      </c>
      <c r="C83" s="33">
        <f>C84+C85+C86+C87</f>
        <v>77834.7</v>
      </c>
      <c r="D83" s="33">
        <f>D84+D85+D86+D87</f>
        <v>68478.7</v>
      </c>
      <c r="E83" s="33"/>
      <c r="F83" s="23">
        <f t="shared" si="12"/>
        <v>87.97965431870361</v>
      </c>
      <c r="G83" s="23">
        <f t="shared" si="10"/>
        <v>167.11129657693536</v>
      </c>
      <c r="H83" s="33">
        <f>H84+H85+H86+H87</f>
        <v>68478.7</v>
      </c>
      <c r="I83" s="58">
        <f t="shared" si="11"/>
        <v>167.11129657693536</v>
      </c>
    </row>
    <row r="84" spans="1:9" ht="20.25" customHeight="1">
      <c r="A84" s="35" t="s">
        <v>68</v>
      </c>
      <c r="B84" s="36">
        <v>520.5</v>
      </c>
      <c r="C84" s="36">
        <v>743.8</v>
      </c>
      <c r="D84" s="36">
        <v>354.4</v>
      </c>
      <c r="E84" s="36"/>
      <c r="F84" s="26">
        <f t="shared" si="12"/>
        <v>47.64721699381555</v>
      </c>
      <c r="G84" s="37">
        <f t="shared" si="10"/>
        <v>68.08837656099904</v>
      </c>
      <c r="H84" s="36">
        <f>D84</f>
        <v>354.4</v>
      </c>
      <c r="I84" s="34">
        <f t="shared" si="11"/>
        <v>68.08837656099904</v>
      </c>
    </row>
    <row r="85" spans="1:9" ht="20.25" customHeight="1">
      <c r="A85" s="35" t="s">
        <v>69</v>
      </c>
      <c r="B85" s="36">
        <v>8007.9</v>
      </c>
      <c r="C85" s="36">
        <v>12917.8</v>
      </c>
      <c r="D85" s="36">
        <v>10193.4</v>
      </c>
      <c r="E85" s="36"/>
      <c r="F85" s="26">
        <f t="shared" si="12"/>
        <v>78.90972146960009</v>
      </c>
      <c r="G85" s="37">
        <f t="shared" si="10"/>
        <v>127.29179934814371</v>
      </c>
      <c r="H85" s="36">
        <f>D85</f>
        <v>10193.4</v>
      </c>
      <c r="I85" s="34">
        <f t="shared" si="11"/>
        <v>127.29179934814371</v>
      </c>
    </row>
    <row r="86" spans="1:9" ht="20.25" customHeight="1">
      <c r="A86" s="35" t="s">
        <v>70</v>
      </c>
      <c r="B86" s="36">
        <v>32390.9</v>
      </c>
      <c r="C86" s="36">
        <v>64052.3</v>
      </c>
      <c r="D86" s="36">
        <v>57854.9</v>
      </c>
      <c r="E86" s="36"/>
      <c r="F86" s="26">
        <f t="shared" si="12"/>
        <v>90.32446922280698</v>
      </c>
      <c r="G86" s="37">
        <f t="shared" si="10"/>
        <v>178.61467263953764</v>
      </c>
      <c r="H86" s="36">
        <f>D86</f>
        <v>57854.9</v>
      </c>
      <c r="I86" s="34">
        <f t="shared" si="11"/>
        <v>178.61467263953764</v>
      </c>
    </row>
    <row r="87" spans="1:9" ht="20.25" customHeight="1">
      <c r="A87" s="35" t="s">
        <v>71</v>
      </c>
      <c r="B87" s="36">
        <v>58.6</v>
      </c>
      <c r="C87" s="36">
        <v>120.8</v>
      </c>
      <c r="D87" s="36">
        <v>76</v>
      </c>
      <c r="E87" s="36"/>
      <c r="F87" s="26">
        <f t="shared" si="12"/>
        <v>62.913907284768214</v>
      </c>
      <c r="G87" s="37">
        <f t="shared" si="10"/>
        <v>129.6928327645051</v>
      </c>
      <c r="H87" s="36">
        <f>D87</f>
        <v>76</v>
      </c>
      <c r="I87" s="34">
        <f t="shared" si="11"/>
        <v>129.6928327645051</v>
      </c>
    </row>
    <row r="88" spans="1:9" ht="20.25" customHeight="1">
      <c r="A88" s="32" t="s">
        <v>81</v>
      </c>
      <c r="B88" s="33">
        <f>B89+B90</f>
        <v>3146</v>
      </c>
      <c r="C88" s="33">
        <f>C89+C90</f>
        <v>33071.3</v>
      </c>
      <c r="D88" s="33">
        <f>D89+D90</f>
        <v>27718.7</v>
      </c>
      <c r="E88" s="33"/>
      <c r="F88" s="23">
        <f t="shared" si="12"/>
        <v>83.81496947504331</v>
      </c>
      <c r="G88" s="23">
        <f t="shared" si="10"/>
        <v>881.0775588048316</v>
      </c>
      <c r="H88" s="33">
        <f>H89+H90</f>
        <v>27718.7</v>
      </c>
      <c r="I88" s="58">
        <f t="shared" si="11"/>
        <v>881.0775588048316</v>
      </c>
    </row>
    <row r="89" spans="1:9" ht="20.25" customHeight="1">
      <c r="A89" s="35" t="s">
        <v>72</v>
      </c>
      <c r="B89" s="36">
        <v>2046.9</v>
      </c>
      <c r="C89" s="36">
        <v>23716.9</v>
      </c>
      <c r="D89" s="36">
        <v>19474.7</v>
      </c>
      <c r="E89" s="36"/>
      <c r="F89" s="26">
        <f t="shared" si="12"/>
        <v>82.11317667992022</v>
      </c>
      <c r="G89" s="37">
        <f t="shared" si="10"/>
        <v>951.4241047437588</v>
      </c>
      <c r="H89" s="36">
        <f>D89</f>
        <v>19474.7</v>
      </c>
      <c r="I89" s="34">
        <f t="shared" si="11"/>
        <v>951.4241047437588</v>
      </c>
    </row>
    <row r="90" spans="1:9" ht="20.25" customHeight="1">
      <c r="A90" s="35" t="s">
        <v>73</v>
      </c>
      <c r="B90" s="36">
        <v>1099.1</v>
      </c>
      <c r="C90" s="36">
        <v>9354.4</v>
      </c>
      <c r="D90" s="36">
        <v>8244</v>
      </c>
      <c r="E90" s="36"/>
      <c r="F90" s="26">
        <f t="shared" si="12"/>
        <v>88.12965021807919</v>
      </c>
      <c r="G90" s="37">
        <f t="shared" si="10"/>
        <v>750.0682376489856</v>
      </c>
      <c r="H90" s="36">
        <f>D90</f>
        <v>8244</v>
      </c>
      <c r="I90" s="34">
        <f t="shared" si="11"/>
        <v>750.0682376489856</v>
      </c>
    </row>
    <row r="91" spans="1:9" ht="20.25" customHeight="1">
      <c r="A91" s="39" t="s">
        <v>85</v>
      </c>
      <c r="B91" s="40">
        <f>B5-B47</f>
        <v>9454.399999999907</v>
      </c>
      <c r="C91" s="40">
        <f>C5-C47</f>
        <v>-252204.80000000005</v>
      </c>
      <c r="D91" s="40">
        <f>D5-D47</f>
        <v>-26096.699999999953</v>
      </c>
      <c r="E91" s="40"/>
      <c r="F91" s="41" t="s">
        <v>86</v>
      </c>
      <c r="G91" s="41" t="s">
        <v>86</v>
      </c>
      <c r="H91" s="40">
        <f>H5-H47</f>
        <v>71438.89658810361</v>
      </c>
      <c r="I91" s="41" t="s">
        <v>86</v>
      </c>
    </row>
    <row r="92" spans="1:9" ht="20.25" customHeight="1">
      <c r="A92" s="42"/>
      <c r="B92" s="42"/>
      <c r="C92" s="42"/>
      <c r="D92" s="42"/>
      <c r="E92" s="42"/>
      <c r="F92" s="43"/>
      <c r="G92" s="43"/>
      <c r="H92" s="43"/>
      <c r="I92" s="43"/>
    </row>
  </sheetData>
  <sheetProtection/>
  <mergeCells count="3">
    <mergeCell ref="F1:G1"/>
    <mergeCell ref="A2:G2"/>
    <mergeCell ref="E4:E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2023-10-04T13:56:59Z</cp:lastPrinted>
  <dcterms:created xsi:type="dcterms:W3CDTF">2008-11-10T05:44:55Z</dcterms:created>
  <dcterms:modified xsi:type="dcterms:W3CDTF">2023-10-09T07:38:58Z</dcterms:modified>
  <cp:category/>
  <cp:version/>
  <cp:contentType/>
  <cp:contentStatus/>
</cp:coreProperties>
</file>