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6380" windowHeight="8076" tabRatio="500"/>
  </bookViews>
  <sheets>
    <sheet name="Лист1" sheetId="1" r:id="rId1"/>
  </sheets>
  <definedNames>
    <definedName name="_xlnm.Print_Area" localSheetId="0">Лист1!$A$1:$L$45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6" i="1" l="1"/>
  <c r="J6" i="1"/>
  <c r="I6" i="1"/>
  <c r="H6" i="1"/>
  <c r="G6" i="1"/>
  <c r="F6" i="1"/>
  <c r="J45" i="1" l="1"/>
  <c r="H45" i="1"/>
  <c r="F45" i="1"/>
  <c r="E45" i="1" s="1"/>
  <c r="E44" i="1"/>
  <c r="E43" i="1"/>
  <c r="E20" i="1" l="1"/>
  <c r="E19" i="1"/>
  <c r="E18" i="1"/>
  <c r="E17" i="1"/>
  <c r="E16" i="1"/>
  <c r="E15" i="1"/>
  <c r="E14" i="1"/>
  <c r="E13" i="1"/>
  <c r="J21" i="1" l="1"/>
  <c r="H21" i="1"/>
  <c r="F21" i="1"/>
  <c r="E32" i="1"/>
  <c r="J34" i="1"/>
  <c r="J33" i="1" s="1"/>
  <c r="H34" i="1"/>
  <c r="H33" i="1" s="1"/>
  <c r="F34" i="1"/>
  <c r="F33" i="1" s="1"/>
  <c r="E35" i="1"/>
  <c r="E34" i="1" s="1"/>
  <c r="E33" i="1" s="1"/>
  <c r="J27" i="1"/>
  <c r="H27" i="1"/>
  <c r="K24" i="1"/>
  <c r="J24" i="1"/>
  <c r="I24" i="1"/>
  <c r="H24" i="1"/>
  <c r="G24" i="1"/>
  <c r="E23" i="1"/>
  <c r="E22" i="1"/>
  <c r="E21" i="1" s="1"/>
  <c r="E30" i="1"/>
  <c r="E29" i="1"/>
  <c r="E28" i="1"/>
  <c r="E26" i="1"/>
  <c r="E25" i="1"/>
  <c r="E12" i="1"/>
  <c r="E11" i="1"/>
  <c r="E10" i="1"/>
  <c r="E9" i="1"/>
  <c r="E8" i="1"/>
  <c r="E6" i="1" l="1"/>
  <c r="H5" i="1"/>
  <c r="G5" i="1"/>
  <c r="I5" i="1"/>
  <c r="K5" i="1"/>
  <c r="J5" i="1"/>
  <c r="J42" i="1"/>
  <c r="H42" i="1"/>
  <c r="H38" i="1" s="1"/>
  <c r="F42" i="1"/>
  <c r="J38" i="1"/>
  <c r="E37" i="1"/>
  <c r="E40" i="1"/>
  <c r="E41" i="1" l="1"/>
  <c r="F38" i="1"/>
  <c r="F36" i="1" s="1"/>
  <c r="E42" i="1"/>
  <c r="J36" i="1"/>
  <c r="J31" i="1" s="1"/>
  <c r="H36" i="1"/>
  <c r="H31" i="1" s="1"/>
  <c r="E38" i="1" l="1"/>
  <c r="E36" i="1"/>
  <c r="F31" i="1" l="1"/>
  <c r="F27" i="1" l="1"/>
  <c r="E27" i="1" s="1"/>
  <c r="E31" i="1" l="1"/>
  <c r="F24" i="1"/>
  <c r="E24" i="1" s="1"/>
  <c r="F5" i="1" l="1"/>
  <c r="E5" i="1" s="1"/>
</calcChain>
</file>

<file path=xl/sharedStrings.xml><?xml version="1.0" encoding="utf-8"?>
<sst xmlns="http://schemas.openxmlformats.org/spreadsheetml/2006/main" count="164" uniqueCount="123">
  <si>
    <t>№  п/п</t>
  </si>
  <si>
    <t xml:space="preserve">Наименование мероприятия </t>
  </si>
  <si>
    <t>Ответственный исполнитель</t>
  </si>
  <si>
    <t>Сроки выполнения мероприятия</t>
  </si>
  <si>
    <t>Ожидаемый результат, тыс. рублей</t>
  </si>
  <si>
    <t>Обоснование мероприятия (расчет)</t>
  </si>
  <si>
    <t>Увеличение собственных доходов (экономия расходов) от реализации мероприятий</t>
  </si>
  <si>
    <t>Исполнение от  реализации мероприятий</t>
  </si>
  <si>
    <t>1.</t>
  </si>
  <si>
    <t>Создание дополнительных рабочих мест</t>
  </si>
  <si>
    <t>Наименование организации, срок ввода, вид налогов от данной организации</t>
  </si>
  <si>
    <t>1.1</t>
  </si>
  <si>
    <t>1.2</t>
  </si>
  <si>
    <t>1.3</t>
  </si>
  <si>
    <t>1.4</t>
  </si>
  <si>
    <t>1.5</t>
  </si>
  <si>
    <t>1.6</t>
  </si>
  <si>
    <t>1.7</t>
  </si>
  <si>
    <t>2.</t>
  </si>
  <si>
    <t>Осуществление мероприятий по погашению задолженности в местный бюджет</t>
  </si>
  <si>
    <t>2.1</t>
  </si>
  <si>
    <t>3.</t>
  </si>
  <si>
    <t>4.</t>
  </si>
  <si>
    <t>Принятие мер по увеличению неналоговых доходов в бюджет муниципального образования</t>
  </si>
  <si>
    <t>отдел имущественных и земельных отношений</t>
  </si>
  <si>
    <t>4.1</t>
  </si>
  <si>
    <t xml:space="preserve">Мониторинг поступления платы за наем жилых помещений, находящихся в муниципальной собственности, в местный бюджет, а также принятие мер по взысканию образующейся задолженности </t>
  </si>
  <si>
    <t>4.2</t>
  </si>
  <si>
    <t>5.</t>
  </si>
  <si>
    <t>Проведение мероприятий по выявлению собственников земельных участков и другого недвижимого имущества и привлечению их к налогообложению, содействие в оформлении прав собственности на земельные участки и имущество физических лиц</t>
  </si>
  <si>
    <t>5.1</t>
  </si>
  <si>
    <t xml:space="preserve">Создание актуальной информационной базы данных об объектах недвижимого имущества </t>
  </si>
  <si>
    <t>5.2</t>
  </si>
  <si>
    <t>Выявление собственников земельных участков и другого недвижимого имущества в целях привлечения их к налогообложению</t>
  </si>
  <si>
    <t>5.3</t>
  </si>
  <si>
    <t>Содействие в оформлении прав собственности на земельные участки и имущество физических лиц</t>
  </si>
  <si>
    <t xml:space="preserve">Меры по оптимизации численности работников  органов местного самоуправления муниципальных образований </t>
  </si>
  <si>
    <t>Оказание муниципальных услуг  (выполнение работ)</t>
  </si>
  <si>
    <t>руководители учреждений</t>
  </si>
  <si>
    <t>Повышение эффективности муниципальных  закупок (обоснованность закупок, начальных (максимальных) цен контрактов, проведение экспертизы качества поставляемого товара, результатов выполненной работы), исключение фактов заключения контрактов с недобросовестными поставщиками (подрядчиками, исполнителями)</t>
  </si>
  <si>
    <t>2.1.1</t>
  </si>
  <si>
    <t>Экономия бюджетных средств по итогам размещения заказов</t>
  </si>
  <si>
    <t>Оптимизация  численности работников муниципальных учреждений</t>
  </si>
  <si>
    <t xml:space="preserve">руководители учреждений </t>
  </si>
  <si>
    <t>3.1</t>
  </si>
  <si>
    <t>3.2</t>
  </si>
  <si>
    <t>сокращение штатных единиц работников отрасли образования</t>
  </si>
  <si>
    <t>отдел образования</t>
  </si>
  <si>
    <t>3.2.1</t>
  </si>
  <si>
    <t>сокращение штатных единиц работников аппарата управления отдела образования</t>
  </si>
  <si>
    <t>3.2.2.</t>
  </si>
  <si>
    <t>сокращение штатных единиц работников учреждений дошкольного и общего образования детей</t>
  </si>
  <si>
    <t>отдел образования, руководители учреждений</t>
  </si>
  <si>
    <t>3.2.3.</t>
  </si>
  <si>
    <t>сокращение штатных единиц работников учреждений дополнительного образования детей</t>
  </si>
  <si>
    <t>3.3</t>
  </si>
  <si>
    <t>3.3.1</t>
  </si>
  <si>
    <t>3.3.2.</t>
  </si>
  <si>
    <t>сокращение штатных единиц работников учреждений культуры</t>
  </si>
  <si>
    <t>Осуществление мониторинга и принятие мер по своевременному погашению задолженности по арендной плате за земельные участки и муниципальное имущество</t>
  </si>
  <si>
    <t xml:space="preserve">сокращение штатных единиц работников администрации Ядринского муниципального округа  Чувашской Республики </t>
  </si>
  <si>
    <t>1.8</t>
  </si>
  <si>
    <t>1.9</t>
  </si>
  <si>
    <t>1.10</t>
  </si>
  <si>
    <t>1.11</t>
  </si>
  <si>
    <t>1.12</t>
  </si>
  <si>
    <t>1.13</t>
  </si>
  <si>
    <t>Повышение доходного потенциала Ядринского муниципального округа Чувашской Республики, всего</t>
  </si>
  <si>
    <t>Оптимизация бюджетных расходов бюджета Ядринского муниципального округа Чувашской Республики, всего</t>
  </si>
  <si>
    <t xml:space="preserve">отдел организационно-контрольной и кадровой работы </t>
  </si>
  <si>
    <t>сокращение штатных единиц работников отрасли культуры и муниципальных учреждений культуры</t>
  </si>
  <si>
    <t>сокращение штатных единиц работников аппарата управления сектора культуры</t>
  </si>
  <si>
    <t>Недопущение увеличения численности муниципальных служащих Ядринского муниципального округа Чувашской Республики, а также работников муниципальных учреждений Ядринского муниципального округа Чувашской Республики</t>
  </si>
  <si>
    <t>органы местного самоуправления Ядринского муниципального округа Чувашской Республики, руководители муниципальных учреждений</t>
  </si>
  <si>
    <t>отдел экономики и инвестиционной деятельности, отдел сельского хозяйства</t>
  </si>
  <si>
    <t>отдел экономики и инвестиционной деятельности, финансовый отдел, МИФНС №8 по ЧР (по согласованию), Клиентская служба в Ядринском районе (на правах отдела) УФПР в г. Шумерля (Межрайонного) (по согласованию), ГУ - РО ФСС РФ по Чувашской Республике -Чувашии(по согласованию), Прокуратура Ядринского района ЧР (по согласованию)</t>
  </si>
  <si>
    <t>отдел имущественных и земельных отношений, отдел экономики и инвестиционной деятельности, финансовый отдел</t>
  </si>
  <si>
    <t>сектор закупок отдела экономики и инвестиционной деятельности, руководители учреждений</t>
  </si>
  <si>
    <t xml:space="preserve">2025 год (тыс. рублей)
</t>
  </si>
  <si>
    <t>Вовлечение в оборот всех земельных участков, включенных в Единый информационный ресурс о свободных от застройки земельных участках, расположенных на территории Ядринского муниципального округа Чувашской Республики, путем предоставления их в аренду или в собственность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</si>
  <si>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</si>
  <si>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 xml:space="preserve">Приложение к постановлению администрации  Ядринского муниципального округа  Чувашской Республики                             от 18.02.2025 № 247 </t>
  </si>
  <si>
    <t xml:space="preserve">ПЛАН МЕРОПРИЯТИЙ («ДОРОЖНАЯ КАРТА»)
по увеличению собственных доходов, оптимизации бюджетных расходов, сокращению нерезультативных расходов за счет имеющихся резервов 
Ядринского муниципального округа Чувашской Республики на 2025-2027 годы
</t>
  </si>
  <si>
    <t xml:space="preserve">2026 год (тыс. рублей)
</t>
  </si>
  <si>
    <t>2027 год (тыс. рублей)</t>
  </si>
  <si>
    <t>2025-2027</t>
  </si>
  <si>
    <r>
      <rPr>
        <b/>
        <i/>
        <u/>
        <sz val="9"/>
        <rFont val="Times New Roman"/>
        <family val="1"/>
        <charset val="204"/>
      </rPr>
      <t>2025 год:</t>
    </r>
    <r>
      <rPr>
        <i/>
        <sz val="9"/>
        <rFont val="Times New Roman"/>
        <family val="1"/>
        <charset val="204"/>
      </rPr>
      <t xml:space="preserve"> закрытие Засурского стр.подр. в МАОУ "СОШ №3" г.Ядрина с 01.09.2025 г., оптимизация шт.числ. 12 ед., экономия ФОТ - 2804,5 тыс.руб. </t>
    </r>
    <r>
      <rPr>
        <b/>
        <i/>
        <u/>
        <sz val="9"/>
        <rFont val="Times New Roman"/>
        <family val="1"/>
        <charset val="204"/>
      </rPr>
      <t>2026 год:</t>
    </r>
    <r>
      <rPr>
        <i/>
        <sz val="9"/>
        <rFont val="Times New Roman"/>
        <family val="1"/>
        <charset val="204"/>
      </rPr>
      <t xml:space="preserve"> присоединение МБОУ "Николаевская ООШ", как структурное подразделение к МБОУ "Верхнеачакская СОШ" с сохранением шт. численности работников. Присоединение МБОУ "Персирланская ООШ", МБОУ "Балдаевская СОШ" и МБОУ "Кукшумская ООШ" как структурные подразделения к МБОУ "СОШ №2" с сохранением штатной численности.  Присоединение МБОУ "Селоядринская СОШ" как структурное подразделение к МБОУ "Ювановская СОШ" с сохранением штатной численности. Присоединение МБОУ "Большечурашевская СОШ" как структукрное подразделение к МБОУ "Советская СОШ" с сохранением штатной численности.  </t>
    </r>
  </si>
  <si>
    <t>В результате инвентаризации объектов недвижимого имущества и земельных участков планируется дополнительно привлечь в налоговый оборот в сумме не менее, чем 15 тыс. рублей</t>
  </si>
  <si>
    <t>На торги будут выставляться земельные участки, включенные в Единый информационный ресурс о свободных от застройки земельных участках, расположенных на территории Ядринского муниципального округа Чувашской Республики. В 2025 году планируется реализовать в собственность и аренду на сумму не менее, чем на 100 тыс. рублей</t>
  </si>
  <si>
    <t>По состоянию на 01.01.2025 сумма задолженности по договорам найма ( в т.ч. специализированного) составляет 1053,356 тыс. рублей, в течение 2025 года планируется погасить образовавшуюся задолженность на сумму не менее 351,1тыс. рублей</t>
  </si>
  <si>
    <t>Общая сумма задолженности по договорам аренды земельных участков и объектов недвижимости составляет 1590,011 тыс. рублей, в течение 2025 года планируется погасить образовавшуюся задолженность на сумму не менее 530,0 тыс. рублей</t>
  </si>
  <si>
    <t xml:space="preserve">Активизация работы комиссий по легализации объектов налогообложения. Количество планируемых Межведомственных рейдов по снижению неформальной занятости:  2025 год - 10; 2026 год - 15;  2027 год - 20.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</si>
  <si>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«Стеллажная система хранения продукции», ОАО «Ядринмолоко». Срок ввода - III кв. 2025 года. Вводится 4 рабочих места.  Средняя заработная плата в месяц — 40000 рублей. НДФЛ. </t>
  </si>
  <si>
    <t>III кв. 2025 года-завершение 2025 год</t>
  </si>
  <si>
    <t>"Производство специализированной защитной обуви", АО "Феникс". Срок ввода - III кв. 2025 года. Вводится 30 рабочих мест.  Средняя заработная плата в месяц — 30000 рублей. НДФЛ</t>
  </si>
  <si>
    <t xml:space="preserve"> IV кв. 2026 года -завершение 2026 год</t>
  </si>
  <si>
    <r>
      <rPr>
        <b/>
        <i/>
        <u/>
        <sz val="9"/>
        <rFont val="Times New Roman"/>
        <family val="1"/>
        <charset val="204"/>
      </rPr>
      <t>Расчет:</t>
    </r>
    <r>
      <rPr>
        <i/>
        <sz val="9"/>
        <rFont val="Times New Roman"/>
        <family val="1"/>
        <charset val="204"/>
      </rPr>
      <t xml:space="preserve"> 30,0 тыс.руб.*12 мес.*30 раб.= 10800,0 тыс.руб., НДФЛ(13%) - 1404,0 тыс. руб., в том числе в бюджет Ядринского МО </t>
    </r>
    <r>
      <rPr>
        <b/>
        <i/>
        <u/>
        <sz val="9"/>
        <rFont val="Times New Roman"/>
        <family val="1"/>
        <charset val="204"/>
      </rPr>
      <t>на 2025 год: с III кв.</t>
    </r>
    <r>
      <rPr>
        <i/>
        <sz val="9"/>
        <rFont val="Times New Roman"/>
        <family val="1"/>
        <charset val="204"/>
      </rPr>
      <t xml:space="preserve">  (50,56%+18%) - 481,291 тыс. руб.;  </t>
    </r>
    <r>
      <rPr>
        <b/>
        <i/>
        <u/>
        <sz val="9"/>
        <rFont val="Times New Roman"/>
        <family val="1"/>
        <charset val="204"/>
      </rPr>
      <t>на 2026 год</t>
    </r>
    <r>
      <rPr>
        <i/>
        <sz val="9"/>
        <rFont val="Times New Roman"/>
        <family val="1"/>
        <charset val="204"/>
      </rPr>
      <t xml:space="preserve"> (53,54%+18%) - 1004,422 тыс. руб.; </t>
    </r>
    <r>
      <rPr>
        <b/>
        <i/>
        <u/>
        <sz val="9"/>
        <rFont val="Times New Roman"/>
        <family val="1"/>
        <charset val="204"/>
      </rPr>
      <t xml:space="preserve">на 2027 год  </t>
    </r>
    <r>
      <rPr>
        <i/>
        <sz val="9"/>
        <rFont val="Times New Roman"/>
        <family val="1"/>
        <charset val="204"/>
      </rPr>
      <t>(53,78%+18%) - 1007,791 тыс. руб.</t>
    </r>
  </si>
  <si>
    <t xml:space="preserve">"Строительство комплектующих для металлической тары", ООО "Гидростан-Сервис". Срок ввода - III кв. 2025г. Вводится 20 рабочих мест. Средняя заработная плата в месяц — 30000 рублей. НДФЛ.   </t>
  </si>
  <si>
    <r>
      <rPr>
        <b/>
        <i/>
        <u/>
        <sz val="9"/>
        <rFont val="Times New Roman"/>
        <family val="1"/>
        <charset val="204"/>
      </rPr>
      <t>Расчет:</t>
    </r>
    <r>
      <rPr>
        <i/>
        <sz val="9"/>
        <rFont val="Times New Roman"/>
        <family val="1"/>
        <charset val="204"/>
      </rPr>
      <t xml:space="preserve"> 30,0 тыс.руб.*12 мес.*20 раб.= 7200,0 тыс.руб., НДФЛ(13%) - 936,0 тыс. руб., в том числе в бюджет Ядринского МО </t>
    </r>
    <r>
      <rPr>
        <b/>
        <i/>
        <u/>
        <sz val="9"/>
        <rFont val="Times New Roman"/>
        <family val="1"/>
        <charset val="204"/>
      </rPr>
      <t>на 2025 год: с III кв.</t>
    </r>
    <r>
      <rPr>
        <i/>
        <sz val="9"/>
        <rFont val="Times New Roman"/>
        <family val="1"/>
        <charset val="204"/>
      </rPr>
      <t xml:space="preserve">  (50,56%+18%) - 320,861 тыс. руб.;  </t>
    </r>
    <r>
      <rPr>
        <b/>
        <i/>
        <u/>
        <sz val="9"/>
        <rFont val="Times New Roman"/>
        <family val="1"/>
        <charset val="204"/>
      </rPr>
      <t>на 2026 год</t>
    </r>
    <r>
      <rPr>
        <i/>
        <sz val="9"/>
        <rFont val="Times New Roman"/>
        <family val="1"/>
        <charset val="204"/>
      </rPr>
      <t xml:space="preserve"> (53,54%+18%) - 669,614 тыс. руб.; </t>
    </r>
    <r>
      <rPr>
        <b/>
        <i/>
        <u/>
        <sz val="9"/>
        <rFont val="Times New Roman"/>
        <family val="1"/>
        <charset val="204"/>
      </rPr>
      <t xml:space="preserve">на 2027 год  </t>
    </r>
    <r>
      <rPr>
        <i/>
        <sz val="9"/>
        <rFont val="Times New Roman"/>
        <family val="1"/>
        <charset val="204"/>
      </rPr>
      <t>(53,78%+18%) - 671,861 тыс. руб.</t>
    </r>
  </si>
  <si>
    <t xml:space="preserve">"Строительство овощехранилища с автоматическим регулированием климата", СОССПК "НИМЕ". Срок ввода — 2025 гг. Вводится 5 рабочих мест. Средняя заработная плата в месяц — 25000 рублей. НДФЛ.   </t>
  </si>
  <si>
    <t xml:space="preserve">"Организация производства саженцев", ООО "РусХмель". Срок ввода — 2025 гг. Вводится 2 рабочих мест.а Средняя заработная плата в месяц — 25000 рублей. НДФЛ.   </t>
  </si>
  <si>
    <t xml:space="preserve">"Многофункциональный торгово-гостиничный комплекс в г. Ядрин", ООО «Строительная компания «РЕАМ-СТРОЙ». Вводится 30 рабочих мест. Средняя заработная плата в месяц — 25000 рублей. НДФЛ.   </t>
  </si>
  <si>
    <t>2025-2030</t>
  </si>
  <si>
    <r>
      <rPr>
        <b/>
        <i/>
        <u/>
        <sz val="9"/>
        <rFont val="Times New Roman"/>
        <family val="1"/>
        <charset val="204"/>
      </rPr>
      <t>Расчет:</t>
    </r>
    <r>
      <rPr>
        <i/>
        <sz val="9"/>
        <rFont val="Times New Roman"/>
        <family val="1"/>
        <charset val="204"/>
      </rPr>
      <t xml:space="preserve"> 25,0 тыс.руб.*12 мес.*30 раб.= 9000,0 тыс.руб., НДФЛ(13%) - 1170,0 тыс. руб., в том числе в бюджет Ядринского МО </t>
    </r>
    <r>
      <rPr>
        <b/>
        <i/>
        <u/>
        <sz val="9"/>
        <rFont val="Times New Roman"/>
        <family val="1"/>
        <charset val="204"/>
      </rPr>
      <t>на 2025 год</t>
    </r>
    <r>
      <rPr>
        <i/>
        <sz val="9"/>
        <rFont val="Times New Roman"/>
        <family val="1"/>
        <charset val="204"/>
      </rPr>
      <t xml:space="preserve">  (50,56%+18%) - 802,152 тыс. руб.;  </t>
    </r>
    <r>
      <rPr>
        <b/>
        <i/>
        <u/>
        <sz val="9"/>
        <rFont val="Times New Roman"/>
        <family val="1"/>
        <charset val="204"/>
      </rPr>
      <t>на 2026 год</t>
    </r>
    <r>
      <rPr>
        <i/>
        <sz val="9"/>
        <rFont val="Times New Roman"/>
        <family val="1"/>
        <charset val="204"/>
      </rPr>
      <t xml:space="preserve"> (53,54%+18%) - 837,018 тыс. руб.; </t>
    </r>
    <r>
      <rPr>
        <b/>
        <i/>
        <u/>
        <sz val="9"/>
        <rFont val="Times New Roman"/>
        <family val="1"/>
        <charset val="204"/>
      </rPr>
      <t xml:space="preserve">на 2027 год  </t>
    </r>
    <r>
      <rPr>
        <i/>
        <sz val="9"/>
        <rFont val="Times New Roman"/>
        <family val="1"/>
        <charset val="204"/>
      </rPr>
      <t>(53,78%+18%) - 839,826 тыс. руб.</t>
    </r>
  </si>
  <si>
    <t xml:space="preserve">"Закладка питомника", ООО "РусХмель". Срок ввода — 2025г г. Вводится 1 рабочее место. Средняя заработная плата в месяц — 30000 рублей. НДФЛ.  </t>
  </si>
  <si>
    <t xml:space="preserve">"Строительство 10 га хмельников д. Наснары", ООО "РусХмель". Срок ввода — 2025г г. Вводится 5 рабочих мест. Средняя заработная плата в месяц — 30000 рублей. НДФЛ.  </t>
  </si>
  <si>
    <t xml:space="preserve">"Покупка и ввод в эксплуатацию пресса и гранулятора", ООО "РусХмель". Срок ввода — 2026г г. Вводится 2 рабочих места. Средняя заработная плата в месяц — 30000 рублей. НДФЛ.  </t>
  </si>
  <si>
    <t>2025-2026</t>
  </si>
  <si>
    <t xml:space="preserve">"Строительсто тепличного хозяйства", ООО "Позитив". Срок ввода - 2025-2030 гг. Вводится 15 рабочих мест. Средняя заработная плата в месяц — 25000 рублей. НДФЛ.  </t>
  </si>
  <si>
    <r>
      <rPr>
        <b/>
        <i/>
        <u/>
        <sz val="9"/>
        <rFont val="Times New Roman"/>
        <family val="1"/>
        <charset val="204"/>
      </rPr>
      <t>Расчет:</t>
    </r>
    <r>
      <rPr>
        <i/>
        <sz val="9"/>
        <rFont val="Times New Roman"/>
        <family val="1"/>
        <charset val="204"/>
      </rPr>
      <t xml:space="preserve"> 25,0 тыс.руб.*12 мес.*15 раб.= 4500,0 тыс.руб., НДФЛ(13%) - 585,0 тыс. руб., в том числе в бюджет Ядринского МО </t>
    </r>
    <r>
      <rPr>
        <b/>
        <i/>
        <u/>
        <sz val="9"/>
        <rFont val="Times New Roman"/>
        <family val="1"/>
        <charset val="204"/>
      </rPr>
      <t>на 2025 год</t>
    </r>
    <r>
      <rPr>
        <i/>
        <sz val="9"/>
        <rFont val="Times New Roman"/>
        <family val="1"/>
        <charset val="204"/>
      </rPr>
      <t xml:space="preserve">  (50,56%+18%) - 401,076 тыс. руб.;  </t>
    </r>
    <r>
      <rPr>
        <b/>
        <i/>
        <u/>
        <sz val="9"/>
        <rFont val="Times New Roman"/>
        <family val="1"/>
        <charset val="204"/>
      </rPr>
      <t>на 2026 год</t>
    </r>
    <r>
      <rPr>
        <i/>
        <sz val="9"/>
        <rFont val="Times New Roman"/>
        <family val="1"/>
        <charset val="204"/>
      </rPr>
      <t xml:space="preserve"> (53,54%+18%) - 418,509 тыс. руб.; </t>
    </r>
    <r>
      <rPr>
        <b/>
        <i/>
        <u/>
        <sz val="9"/>
        <rFont val="Times New Roman"/>
        <family val="1"/>
        <charset val="204"/>
      </rPr>
      <t xml:space="preserve">на 2027 год  </t>
    </r>
    <r>
      <rPr>
        <i/>
        <sz val="9"/>
        <rFont val="Times New Roman"/>
        <family val="1"/>
        <charset val="204"/>
      </rPr>
      <t>(53,78%+18%) - 419,913 тыс. руб.</t>
    </r>
  </si>
  <si>
    <t xml:space="preserve">"Строительство торгового объекта", ИП Краснова Л.Н. Срок ввода - 2026 год. Вводится 5 рабочих мест. Средняя заработная плата в месяц — 25000 рублей. НДФЛ.  </t>
  </si>
  <si>
    <t>"Реконструкция помещения под объект общественного питания (кафе), ИП Лотова О.В. Срок ввода - 2025 г. Вводится 7 рабочих мест. Средняя заработная плата - 25000 руб. НДФЛ.</t>
  </si>
  <si>
    <r>
      <rPr>
        <b/>
        <i/>
        <u/>
        <sz val="9"/>
        <rFont val="Times New Roman"/>
        <family val="1"/>
        <charset val="204"/>
      </rPr>
      <t>Расчет:</t>
    </r>
    <r>
      <rPr>
        <i/>
        <sz val="9"/>
        <rFont val="Times New Roman"/>
        <family val="1"/>
        <charset val="204"/>
      </rPr>
      <t xml:space="preserve"> 40,0 тыс.руб.*12 мес.*4 раб.= 1920,0 тыс.руб., НДФЛ(13%) - 249,6 тыс. руб., в том числе в бюджет Ядринского МО </t>
    </r>
    <r>
      <rPr>
        <b/>
        <i/>
        <u/>
        <sz val="9"/>
        <rFont val="Times New Roman"/>
        <family val="1"/>
        <charset val="204"/>
      </rPr>
      <t>на 2025год: с III кв.</t>
    </r>
    <r>
      <rPr>
        <i/>
        <sz val="9"/>
        <rFont val="Times New Roman"/>
        <family val="1"/>
        <charset val="204"/>
      </rPr>
      <t xml:space="preserve"> (50,56%+18%) - 85,563 тыс. руб.;  </t>
    </r>
    <r>
      <rPr>
        <b/>
        <i/>
        <u/>
        <sz val="9"/>
        <rFont val="Times New Roman"/>
        <family val="1"/>
        <charset val="204"/>
      </rPr>
      <t>на 2026 год</t>
    </r>
    <r>
      <rPr>
        <i/>
        <sz val="9"/>
        <rFont val="Times New Roman"/>
        <family val="1"/>
        <charset val="204"/>
      </rPr>
      <t xml:space="preserve"> (53,54%+18%) - 178,564 тыс. руб.; </t>
    </r>
    <r>
      <rPr>
        <b/>
        <i/>
        <u/>
        <sz val="9"/>
        <rFont val="Times New Roman"/>
        <family val="1"/>
        <charset val="204"/>
      </rPr>
      <t xml:space="preserve">на 2027 год  </t>
    </r>
    <r>
      <rPr>
        <i/>
        <sz val="9"/>
        <rFont val="Times New Roman"/>
        <family val="1"/>
        <charset val="204"/>
      </rPr>
      <t>(53,78%+18%) - 179,163 тыс. руб.</t>
    </r>
  </si>
  <si>
    <r>
      <rPr>
        <b/>
        <i/>
        <u/>
        <sz val="9"/>
        <rFont val="Times New Roman"/>
        <family val="1"/>
        <charset val="204"/>
      </rPr>
      <t>Расчет:</t>
    </r>
    <r>
      <rPr>
        <i/>
        <sz val="9"/>
        <rFont val="Times New Roman"/>
        <family val="1"/>
        <charset val="204"/>
      </rPr>
      <t xml:space="preserve"> 40,0 тыс.руб.*12 мес.*4 раб.= 1920,0 тыс.руб., НДФЛ(13%) - 249,6 тыс. руб., в том числе в бюджет Ядринского МО </t>
    </r>
    <r>
      <rPr>
        <b/>
        <i/>
        <u/>
        <sz val="9"/>
        <rFont val="Times New Roman"/>
        <family val="1"/>
        <charset val="204"/>
      </rPr>
      <t>на 2025 год</t>
    </r>
    <r>
      <rPr>
        <i/>
        <sz val="9"/>
        <rFont val="Times New Roman"/>
        <family val="1"/>
        <charset val="204"/>
      </rPr>
      <t xml:space="preserve">  (50,56%+18%) - 0,0 тыс. руб.;  </t>
    </r>
    <r>
      <rPr>
        <b/>
        <i/>
        <u/>
        <sz val="9"/>
        <rFont val="Times New Roman"/>
        <family val="1"/>
        <charset val="204"/>
      </rPr>
      <t>на 2026 год: с IV кв.</t>
    </r>
    <r>
      <rPr>
        <i/>
        <sz val="9"/>
        <rFont val="Times New Roman"/>
        <family val="1"/>
        <charset val="204"/>
      </rPr>
      <t xml:space="preserve"> (53,54%+18%) - 44,641 тыс. руб.; </t>
    </r>
    <r>
      <rPr>
        <b/>
        <i/>
        <u/>
        <sz val="9"/>
        <rFont val="Times New Roman"/>
        <family val="1"/>
        <charset val="204"/>
      </rPr>
      <t xml:space="preserve">на 2027 год  </t>
    </r>
    <r>
      <rPr>
        <i/>
        <sz val="9"/>
        <rFont val="Times New Roman"/>
        <family val="1"/>
        <charset val="204"/>
      </rPr>
      <t>(53,78%+18%) - 179,163 тыс. руб.</t>
    </r>
  </si>
  <si>
    <r>
      <rPr>
        <b/>
        <i/>
        <u/>
        <sz val="9"/>
        <rFont val="Times New Roman"/>
        <family val="1"/>
        <charset val="204"/>
      </rPr>
      <t>Расчет:</t>
    </r>
    <r>
      <rPr>
        <i/>
        <sz val="9"/>
        <rFont val="Times New Roman"/>
        <family val="1"/>
        <charset val="204"/>
      </rPr>
      <t xml:space="preserve"> 25,0 тыс.руб.*12 мес.*5 раб.= 1500,0 тыс.руб., НДФЛ(13%) - 195,0 тыс. руб., в том числе в бюджет Ядринского МО </t>
    </r>
    <r>
      <rPr>
        <b/>
        <i/>
        <u/>
        <sz val="9"/>
        <rFont val="Times New Roman"/>
        <family val="1"/>
        <charset val="204"/>
      </rPr>
      <t>на 2025 год</t>
    </r>
    <r>
      <rPr>
        <i/>
        <sz val="9"/>
        <rFont val="Times New Roman"/>
        <family val="1"/>
        <charset val="204"/>
      </rPr>
      <t xml:space="preserve">  (50,56%+18%) - 133,692 тыс. руб.; на 2026 год (53,54%+18%) - 139,503 тыс. руб.; на 2027 год  (53,78%+18%) - 139,971 тыс. руб.</t>
    </r>
  </si>
  <si>
    <r>
      <rPr>
        <b/>
        <i/>
        <u/>
        <sz val="9"/>
        <rFont val="Times New Roman"/>
        <family val="1"/>
        <charset val="204"/>
      </rPr>
      <t>Расчет:</t>
    </r>
    <r>
      <rPr>
        <i/>
        <sz val="9"/>
        <rFont val="Times New Roman"/>
        <family val="1"/>
        <charset val="204"/>
      </rPr>
      <t xml:space="preserve"> 25,0 тыс.руб.*12 мес.*2 раб.= 600,0 тыс.руб., НДФЛ(13%) - 78,0 тыс. руб., в том числе в бюджет Ядринского МО </t>
    </r>
    <r>
      <rPr>
        <b/>
        <i/>
        <u/>
        <sz val="9"/>
        <rFont val="Times New Roman"/>
        <family val="1"/>
        <charset val="204"/>
      </rPr>
      <t>на 2025 год</t>
    </r>
    <r>
      <rPr>
        <i/>
        <sz val="9"/>
        <rFont val="Times New Roman"/>
        <family val="1"/>
        <charset val="204"/>
      </rPr>
      <t xml:space="preserve">  (50,56%+18%) - 53,477 тыс. руб.; на 2026 год (53,54%+18%) - 55,801 тыс. руб.; на 2027 год  (53,78%+18%) - 55,988 тыс. руб.</t>
    </r>
  </si>
  <si>
    <r>
      <rPr>
        <b/>
        <i/>
        <u/>
        <sz val="9"/>
        <rFont val="Times New Roman"/>
        <family val="1"/>
        <charset val="204"/>
      </rPr>
      <t>Расчет:</t>
    </r>
    <r>
      <rPr>
        <i/>
        <sz val="9"/>
        <rFont val="Times New Roman"/>
        <family val="1"/>
        <charset val="204"/>
      </rPr>
      <t xml:space="preserve"> 30,0 тыс.руб.*12 мес.*1 раб.= 360,0 тыс.руб., НДФЛ(13%) - 46,8 тыс. руб., в том числе в бюджет Ядринского МО </t>
    </r>
    <r>
      <rPr>
        <b/>
        <i/>
        <u/>
        <sz val="9"/>
        <rFont val="Times New Roman"/>
        <family val="1"/>
        <charset val="204"/>
      </rPr>
      <t>на 2025 год</t>
    </r>
    <r>
      <rPr>
        <i/>
        <sz val="9"/>
        <rFont val="Times New Roman"/>
        <family val="1"/>
        <charset val="204"/>
      </rPr>
      <t xml:space="preserve">  (50,56%+18%) - 32,086 тыс. руб.; на 2026 год (53,54%+18%) - 33,481 тыс. руб.; на 2027 год  (53,78%+18%) - 33,593 тыс. руб.</t>
    </r>
  </si>
  <si>
    <r>
      <rPr>
        <b/>
        <i/>
        <u/>
        <sz val="9"/>
        <rFont val="Times New Roman"/>
        <family val="1"/>
        <charset val="204"/>
      </rPr>
      <t>Расчет:</t>
    </r>
    <r>
      <rPr>
        <i/>
        <sz val="9"/>
        <rFont val="Times New Roman"/>
        <family val="1"/>
        <charset val="204"/>
      </rPr>
      <t xml:space="preserve"> 30,0 тыс.руб.*12 мес.*5 раб.= 1800,0 тыс.руб., НДФЛ(13%) - 234,0 тыс. руб., в том числе в бюджет Ядринского МО </t>
    </r>
    <r>
      <rPr>
        <b/>
        <i/>
        <u/>
        <sz val="9"/>
        <rFont val="Times New Roman"/>
        <family val="1"/>
        <charset val="204"/>
      </rPr>
      <t>на 2025 год</t>
    </r>
    <r>
      <rPr>
        <i/>
        <sz val="9"/>
        <rFont val="Times New Roman"/>
        <family val="1"/>
        <charset val="204"/>
      </rPr>
      <t xml:space="preserve">  (50,56%+18%) - 160,430 тыс. руб.;  </t>
    </r>
    <r>
      <rPr>
        <b/>
        <i/>
        <u/>
        <sz val="9"/>
        <rFont val="Times New Roman"/>
        <family val="1"/>
        <charset val="204"/>
      </rPr>
      <t>на 2026 год</t>
    </r>
    <r>
      <rPr>
        <i/>
        <sz val="9"/>
        <rFont val="Times New Roman"/>
        <family val="1"/>
        <charset val="204"/>
      </rPr>
      <t xml:space="preserve"> (53,54%+18%) - 167,404 тыс. руб.; </t>
    </r>
    <r>
      <rPr>
        <b/>
        <i/>
        <u/>
        <sz val="9"/>
        <rFont val="Times New Roman"/>
        <family val="1"/>
        <charset val="204"/>
      </rPr>
      <t xml:space="preserve">на 2027 год  </t>
    </r>
    <r>
      <rPr>
        <i/>
        <sz val="9"/>
        <rFont val="Times New Roman"/>
        <family val="1"/>
        <charset val="204"/>
      </rPr>
      <t>(53,78%+18%) - 167,965 тыс. руб.</t>
    </r>
  </si>
  <si>
    <r>
      <rPr>
        <b/>
        <i/>
        <u/>
        <sz val="9"/>
        <rFont val="Times New Roman"/>
        <family val="1"/>
        <charset val="204"/>
      </rPr>
      <t>Расчет:</t>
    </r>
    <r>
      <rPr>
        <i/>
        <sz val="9"/>
        <rFont val="Times New Roman"/>
        <family val="1"/>
        <charset val="204"/>
      </rPr>
      <t xml:space="preserve"> 30,0 тыс.руб.*12 мес.*2 раб.= 720,0 тыс.руб., НДФЛ(13%) - 93,6 тыс. руб., в том числе в бюджет Ядринского МО </t>
    </r>
    <r>
      <rPr>
        <b/>
        <i/>
        <u/>
        <sz val="9"/>
        <rFont val="Times New Roman"/>
        <family val="1"/>
        <charset val="204"/>
      </rPr>
      <t>на 2025 год</t>
    </r>
    <r>
      <rPr>
        <i/>
        <sz val="9"/>
        <rFont val="Times New Roman"/>
        <family val="1"/>
        <charset val="204"/>
      </rPr>
      <t xml:space="preserve">  (50,56%+18%) - 0,0 тыс. руб.;  </t>
    </r>
    <r>
      <rPr>
        <b/>
        <i/>
        <u/>
        <sz val="9"/>
        <rFont val="Times New Roman"/>
        <family val="1"/>
        <charset val="204"/>
      </rPr>
      <t>на 2026 год</t>
    </r>
    <r>
      <rPr>
        <i/>
        <sz val="9"/>
        <rFont val="Times New Roman"/>
        <family val="1"/>
        <charset val="204"/>
      </rPr>
      <t xml:space="preserve"> (53,54%+18%) - 66,961 тыс. руб.; </t>
    </r>
    <r>
      <rPr>
        <b/>
        <i/>
        <u/>
        <sz val="9"/>
        <rFont val="Times New Roman"/>
        <family val="1"/>
        <charset val="204"/>
      </rPr>
      <t xml:space="preserve">на 2027 год  </t>
    </r>
    <r>
      <rPr>
        <i/>
        <sz val="9"/>
        <rFont val="Times New Roman"/>
        <family val="1"/>
        <charset val="204"/>
      </rPr>
      <t>(53,78%+18%) - 67,186 тыс. руб.</t>
    </r>
  </si>
  <si>
    <r>
      <rPr>
        <b/>
        <i/>
        <u/>
        <sz val="9"/>
        <rFont val="Times New Roman"/>
        <family val="1"/>
        <charset val="204"/>
      </rPr>
      <t>Расчет:</t>
    </r>
    <r>
      <rPr>
        <i/>
        <sz val="9"/>
        <rFont val="Times New Roman"/>
        <family val="1"/>
        <charset val="204"/>
      </rPr>
      <t xml:space="preserve"> 25,0 тыс.руб.*12 мес.*5 раб.= 1500,0 тыс.руб., НДФЛ(13%) - 195,0 тыс. руб., в том числе в бюджет Ядринского МО </t>
    </r>
    <r>
      <rPr>
        <b/>
        <i/>
        <u/>
        <sz val="9"/>
        <rFont val="Times New Roman"/>
        <family val="1"/>
        <charset val="204"/>
      </rPr>
      <t>на 2025 год</t>
    </r>
    <r>
      <rPr>
        <i/>
        <sz val="9"/>
        <rFont val="Times New Roman"/>
        <family val="1"/>
        <charset val="204"/>
      </rPr>
      <t xml:space="preserve">  (50,56%+18%) - 133,692 тыс. руб.;  </t>
    </r>
    <r>
      <rPr>
        <b/>
        <i/>
        <u/>
        <sz val="9"/>
        <rFont val="Times New Roman"/>
        <family val="1"/>
        <charset val="204"/>
      </rPr>
      <t>на 2026 год</t>
    </r>
    <r>
      <rPr>
        <i/>
        <sz val="9"/>
        <rFont val="Times New Roman"/>
        <family val="1"/>
        <charset val="204"/>
      </rPr>
      <t xml:space="preserve"> (53,54%+18%) - 139,503 тыс. руб.; </t>
    </r>
    <r>
      <rPr>
        <b/>
        <i/>
        <u/>
        <sz val="9"/>
        <rFont val="Times New Roman"/>
        <family val="1"/>
        <charset val="204"/>
      </rPr>
      <t xml:space="preserve">на 2027 год  </t>
    </r>
    <r>
      <rPr>
        <i/>
        <sz val="9"/>
        <rFont val="Times New Roman"/>
        <family val="1"/>
        <charset val="204"/>
      </rPr>
      <t>(53,78%+18%) - 139,971 тыс. руб.</t>
    </r>
  </si>
  <si>
    <r>
      <rPr>
        <b/>
        <i/>
        <u/>
        <sz val="9"/>
        <rFont val="Times New Roman"/>
        <family val="1"/>
        <charset val="204"/>
      </rPr>
      <t>Расчет:</t>
    </r>
    <r>
      <rPr>
        <i/>
        <sz val="9"/>
        <rFont val="Times New Roman"/>
        <family val="1"/>
        <charset val="204"/>
      </rPr>
      <t xml:space="preserve"> 25,0 тыс.руб.*12 мес.*7 раб.= 2100,0 тыс.руб., НДФЛ(13%) - 273,0 тыс. руб., в том числе в бюджет Ядринского МО </t>
    </r>
    <r>
      <rPr>
        <b/>
        <i/>
        <u/>
        <sz val="9"/>
        <rFont val="Times New Roman"/>
        <family val="1"/>
        <charset val="204"/>
      </rPr>
      <t>на 2025 год</t>
    </r>
    <r>
      <rPr>
        <i/>
        <sz val="9"/>
        <rFont val="Times New Roman"/>
        <family val="1"/>
        <charset val="204"/>
      </rPr>
      <t xml:space="preserve">  (50,56%+18%) - 187,168 тыс. руб.;  </t>
    </r>
    <r>
      <rPr>
        <b/>
        <i/>
        <u/>
        <sz val="9"/>
        <rFont val="Times New Roman"/>
        <family val="1"/>
        <charset val="204"/>
      </rPr>
      <t>на 2026 год</t>
    </r>
    <r>
      <rPr>
        <i/>
        <sz val="9"/>
        <rFont val="Times New Roman"/>
        <family val="1"/>
        <charset val="204"/>
      </rPr>
      <t xml:space="preserve"> (53,54%+18%) - 195,304 тыс. руб.; </t>
    </r>
    <r>
      <rPr>
        <b/>
        <i/>
        <u/>
        <sz val="9"/>
        <rFont val="Times New Roman"/>
        <family val="1"/>
        <charset val="204"/>
      </rPr>
      <t xml:space="preserve">на 2027 год  </t>
    </r>
    <r>
      <rPr>
        <i/>
        <sz val="9"/>
        <rFont val="Times New Roman"/>
        <family val="1"/>
        <charset val="204"/>
      </rPr>
      <t>(53,78%+18%) - 195,959 тыс. руб.</t>
    </r>
  </si>
  <si>
    <t xml:space="preserve">«Приобретение линии розлива молока и молочных продуктов в ПЭТ-бутылку", ОАО «Ядринмолоко». Срок ввода - IV кв. 2026 года. Вводится 4 рабочих места.  Средняя заработная плата в месяц — 40000 рублей. НДФЛ. </t>
  </si>
  <si>
    <t>отдел по культуре, туризму и архивному делу, руководители учреждений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</si>
</sst>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rgb="FF000000"/>
      <name val="Calibri"/>
      <family val="2"/>
      <charset val="1"/>
    </font>
    <font>
      <b/>
      <sz val="8"/>
      <color rgb="FF000000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i/>
      <u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/>
    <xf numFmtId="0" fontId="0" fillId="2" borderId="0" xfId="0" applyFill="1"/>
    <xf numFmtId="2" fontId="0" fillId="0" borderId="0" xfId="0" applyNumberFormat="1"/>
    <xf numFmtId="0" fontId="3" fillId="0" borderId="0" xfId="0" applyFont="1"/>
    <xf numFmtId="0" fontId="3" fillId="0" borderId="0" xfId="0" applyFont="1" applyAlignment="1">
      <alignment vertical="top" wrapText="1"/>
    </xf>
    <xf numFmtId="0" fontId="1" fillId="0" borderId="2" xfId="0" applyFont="1" applyBorder="1" applyAlignment="1">
      <alignment horizontal="center" vertical="center" wrapText="1" readingOrder="1"/>
    </xf>
    <xf numFmtId="0" fontId="8" fillId="3" borderId="2" xfId="0" applyFont="1" applyFill="1" applyBorder="1" applyAlignment="1">
      <alignment horizontal="left" vertical="center" wrapText="1" readingOrder="1"/>
    </xf>
    <xf numFmtId="0" fontId="8" fillId="3" borderId="2" xfId="0" applyFont="1" applyFill="1" applyBorder="1" applyAlignment="1">
      <alignment horizontal="center" vertical="center" wrapText="1" readingOrder="1"/>
    </xf>
    <xf numFmtId="4" fontId="8" fillId="3" borderId="2" xfId="0" applyNumberFormat="1" applyFont="1" applyFill="1" applyBorder="1" applyAlignment="1">
      <alignment horizontal="center" vertical="center" wrapText="1" readingOrder="1"/>
    </xf>
    <xf numFmtId="0" fontId="8" fillId="3" borderId="2" xfId="0" applyFont="1" applyFill="1" applyBorder="1" applyAlignment="1">
      <alignment horizontal="left" wrapText="1" readingOrder="1"/>
    </xf>
    <xf numFmtId="0" fontId="7" fillId="3" borderId="2" xfId="0" applyFont="1" applyFill="1" applyBorder="1" applyAlignment="1">
      <alignment horizontal="left" vertical="top" wrapText="1" readingOrder="1"/>
    </xf>
    <xf numFmtId="0" fontId="6" fillId="3" borderId="2" xfId="0" applyFont="1" applyFill="1" applyBorder="1" applyAlignment="1">
      <alignment horizontal="left" vertical="top" wrapText="1" readingOrder="1"/>
    </xf>
    <xf numFmtId="0" fontId="4" fillId="3" borderId="2" xfId="0" applyFont="1" applyFill="1" applyBorder="1" applyAlignment="1">
      <alignment horizontal="left" vertical="top" wrapText="1" readingOrder="1"/>
    </xf>
    <xf numFmtId="0" fontId="8" fillId="3" borderId="2" xfId="0" applyFont="1" applyFill="1" applyBorder="1" applyAlignment="1">
      <alignment horizontal="left" vertical="top" wrapText="1" readingOrder="1"/>
    </xf>
    <xf numFmtId="0" fontId="8" fillId="3" borderId="2" xfId="0" applyFont="1" applyFill="1" applyBorder="1" applyAlignment="1">
      <alignment horizontal="center" vertical="top" wrapText="1" readingOrder="1"/>
    </xf>
    <xf numFmtId="4" fontId="8" fillId="3" borderId="2" xfId="0" applyNumberFormat="1" applyFont="1" applyFill="1" applyBorder="1" applyAlignment="1">
      <alignment horizontal="center" vertical="top" wrapText="1" readingOrder="1"/>
    </xf>
    <xf numFmtId="0" fontId="5" fillId="3" borderId="2" xfId="0" applyFont="1" applyFill="1" applyBorder="1" applyAlignment="1">
      <alignment horizontal="left" vertical="top" wrapText="1" readingOrder="1"/>
    </xf>
    <xf numFmtId="0" fontId="7" fillId="3" borderId="2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left" vertical="top" wrapText="1" readingOrder="1"/>
    </xf>
    <xf numFmtId="4" fontId="10" fillId="3" borderId="2" xfId="0" applyNumberFormat="1" applyFont="1" applyFill="1" applyBorder="1" applyAlignment="1">
      <alignment horizontal="center" vertical="center" wrapText="1" readingOrder="1"/>
    </xf>
    <xf numFmtId="4" fontId="10" fillId="3" borderId="2" xfId="0" applyNumberFormat="1" applyFont="1" applyFill="1" applyBorder="1" applyAlignment="1">
      <alignment horizontal="center" vertical="top" wrapText="1" readingOrder="1"/>
    </xf>
    <xf numFmtId="4" fontId="11" fillId="3" borderId="2" xfId="0" applyNumberFormat="1" applyFont="1" applyFill="1" applyBorder="1" applyAlignment="1">
      <alignment horizontal="center" vertical="top" wrapText="1" readingOrder="1"/>
    </xf>
    <xf numFmtId="0" fontId="5" fillId="3" borderId="2" xfId="0" applyFont="1" applyFill="1" applyBorder="1" applyAlignment="1">
      <alignment horizontal="center" vertical="top" wrapText="1" readingOrder="1"/>
    </xf>
    <xf numFmtId="4" fontId="5" fillId="3" borderId="2" xfId="0" applyNumberFormat="1" applyFont="1" applyFill="1" applyBorder="1" applyAlignment="1">
      <alignment horizontal="center" vertical="top" wrapText="1" readingOrder="1"/>
    </xf>
    <xf numFmtId="0" fontId="4" fillId="3" borderId="2" xfId="0" applyFont="1" applyFill="1" applyBorder="1" applyAlignment="1">
      <alignment horizontal="center" vertical="top" wrapText="1" readingOrder="1"/>
    </xf>
    <xf numFmtId="4" fontId="12" fillId="3" borderId="2" xfId="0" applyNumberFormat="1" applyFont="1" applyFill="1" applyBorder="1" applyAlignment="1">
      <alignment horizontal="center" vertical="top" wrapText="1" readingOrder="1"/>
    </xf>
    <xf numFmtId="4" fontId="4" fillId="3" borderId="2" xfId="0" applyNumberFormat="1" applyFont="1" applyFill="1" applyBorder="1" applyAlignment="1">
      <alignment horizontal="center" vertical="top" wrapText="1" readingOrder="1"/>
    </xf>
    <xf numFmtId="4" fontId="4" fillId="3" borderId="2" xfId="0" applyNumberFormat="1" applyFont="1" applyFill="1" applyBorder="1" applyAlignment="1">
      <alignment horizontal="center" vertical="top"/>
    </xf>
    <xf numFmtId="4" fontId="13" fillId="3" borderId="2" xfId="0" applyNumberFormat="1" applyFont="1" applyFill="1" applyBorder="1" applyAlignment="1">
      <alignment horizontal="center" vertical="top" wrapText="1" readingOrder="1"/>
    </xf>
    <xf numFmtId="49" fontId="5" fillId="3" borderId="2" xfId="0" applyNumberFormat="1" applyFont="1" applyFill="1" applyBorder="1" applyAlignment="1">
      <alignment horizontal="center" vertical="top" wrapText="1" readingOrder="1"/>
    </xf>
    <xf numFmtId="49" fontId="4" fillId="3" borderId="2" xfId="0" applyNumberFormat="1" applyFont="1" applyFill="1" applyBorder="1" applyAlignment="1">
      <alignment horizontal="center" vertical="top" wrapText="1" readingOrder="1"/>
    </xf>
    <xf numFmtId="0" fontId="12" fillId="3" borderId="2" xfId="0" applyFont="1" applyFill="1" applyBorder="1" applyAlignment="1">
      <alignment vertical="top" wrapText="1" readingOrder="1"/>
    </xf>
    <xf numFmtId="0" fontId="4" fillId="3" borderId="2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justify" vertical="top" wrapText="1"/>
    </xf>
    <xf numFmtId="0" fontId="5" fillId="3" borderId="2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vertical="top" wrapText="1"/>
    </xf>
    <xf numFmtId="0" fontId="15" fillId="3" borderId="2" xfId="0" applyFont="1" applyFill="1" applyBorder="1" applyAlignment="1">
      <alignment horizontal="left" vertical="top" wrapText="1" readingOrder="1"/>
    </xf>
    <xf numFmtId="4" fontId="11" fillId="3" borderId="2" xfId="0" applyNumberFormat="1" applyFont="1" applyFill="1" applyBorder="1" applyAlignment="1">
      <alignment horizontal="center" vertical="top"/>
    </xf>
    <xf numFmtId="4" fontId="16" fillId="3" borderId="2" xfId="0" applyNumberFormat="1" applyFont="1" applyFill="1" applyBorder="1" applyAlignment="1">
      <alignment horizontal="center" vertical="top" wrapText="1" readingOrder="1"/>
    </xf>
    <xf numFmtId="0" fontId="0" fillId="0" borderId="0" xfId="0" applyBorder="1"/>
    <xf numFmtId="0" fontId="15" fillId="4" borderId="0" xfId="0" applyFont="1" applyFill="1" applyBorder="1" applyAlignment="1">
      <alignment horizontal="left" vertical="top" wrapText="1" readingOrder="1"/>
    </xf>
    <xf numFmtId="0" fontId="5" fillId="3" borderId="2" xfId="0" applyFont="1" applyFill="1" applyBorder="1" applyAlignment="1">
      <alignment vertical="top" wrapText="1" readingOrder="1"/>
    </xf>
    <xf numFmtId="0" fontId="11" fillId="3" borderId="2" xfId="0" applyFont="1" applyFill="1" applyBorder="1" applyAlignment="1">
      <alignment vertical="top" wrapText="1" readingOrder="1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4" fontId="11" fillId="3" borderId="2" xfId="0" applyNumberFormat="1" applyFont="1" applyFill="1" applyBorder="1" applyAlignment="1">
      <alignment horizontal="center" vertical="top" wrapText="1"/>
    </xf>
    <xf numFmtId="4" fontId="11" fillId="0" borderId="2" xfId="0" applyNumberFormat="1" applyFont="1" applyFill="1" applyBorder="1" applyAlignment="1">
      <alignment horizontal="center" vertical="top" wrapText="1" readingOrder="1"/>
    </xf>
    <xf numFmtId="4" fontId="11" fillId="0" borderId="2" xfId="0" applyNumberFormat="1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center" vertical="top" wrapText="1" readingOrder="1"/>
    </xf>
    <xf numFmtId="0" fontId="11" fillId="0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top" wrapText="1" readingOrder="1"/>
    </xf>
    <xf numFmtId="0" fontId="15" fillId="0" borderId="2" xfId="0" applyFont="1" applyFill="1" applyBorder="1" applyAlignment="1">
      <alignment horizontal="left" vertical="top" wrapText="1" readingOrder="1"/>
    </xf>
    <xf numFmtId="0" fontId="11" fillId="0" borderId="2" xfId="0" applyFont="1" applyFill="1" applyBorder="1" applyAlignment="1">
      <alignment vertical="top" wrapText="1"/>
    </xf>
    <xf numFmtId="4" fontId="5" fillId="0" borderId="2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 readingOrder="1"/>
    </xf>
    <xf numFmtId="0" fontId="4" fillId="0" borderId="2" xfId="0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center" vertical="top" wrapText="1"/>
    </xf>
    <xf numFmtId="0" fontId="8" fillId="3" borderId="2" xfId="0" applyFont="1" applyFill="1" applyBorder="1" applyAlignment="1">
      <alignment horizontal="left" vertical="center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4" fontId="12" fillId="3" borderId="2" xfId="0" applyNumberFormat="1" applyFont="1" applyFill="1" applyBorder="1" applyAlignment="1">
      <alignment horizontal="center" vertical="center" wrapText="1" readingOrder="1"/>
    </xf>
    <xf numFmtId="0" fontId="8" fillId="3" borderId="2" xfId="0" applyFont="1" applyFill="1" applyBorder="1" applyAlignment="1">
      <alignment horizontal="left" vertical="top" wrapText="1" readingOrder="1"/>
    </xf>
    <xf numFmtId="0" fontId="2" fillId="0" borderId="3" xfId="0" applyFont="1" applyBorder="1" applyAlignment="1">
      <alignment horizontal="center" vertical="top" wrapText="1"/>
    </xf>
    <xf numFmtId="4" fontId="4" fillId="3" borderId="2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left" vertical="top" wrapText="1" readingOrder="1"/>
    </xf>
    <xf numFmtId="0" fontId="5" fillId="3" borderId="5" xfId="0" applyFont="1" applyFill="1" applyBorder="1" applyAlignment="1">
      <alignment horizontal="left" vertical="top" wrapText="1" readingOrder="1"/>
    </xf>
    <xf numFmtId="0" fontId="5" fillId="3" borderId="6" xfId="0" applyFont="1" applyFill="1" applyBorder="1" applyAlignment="1">
      <alignment horizontal="left" vertical="top" wrapText="1" readingOrder="1"/>
    </xf>
    <xf numFmtId="0" fontId="7" fillId="3" borderId="2" xfId="0" applyFont="1" applyFill="1" applyBorder="1" applyAlignment="1">
      <alignment horizontal="left" vertical="center" wrapText="1" readingOrder="1"/>
    </xf>
    <xf numFmtId="0" fontId="5" fillId="3" borderId="2" xfId="0" applyFont="1" applyFill="1" applyBorder="1" applyAlignment="1">
      <alignment horizontal="left" vertical="top" wrapText="1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47"/>
  <sheetViews>
    <sheetView tabSelected="1" view="pageBreakPreview" topLeftCell="A39" zoomScale="90" zoomScaleNormal="75" zoomScalePageLayoutView="90" workbookViewId="0">
      <selection activeCell="C45" sqref="C45"/>
    </sheetView>
  </sheetViews>
  <sheetFormatPr defaultColWidth="9.109375" defaultRowHeight="14.4" x14ac:dyDescent="0.3"/>
  <cols>
    <col min="1" max="1" width="5" style="1" customWidth="1"/>
    <col min="2" max="2" width="46" style="1" customWidth="1"/>
    <col min="3" max="3" width="28" style="1" customWidth="1"/>
    <col min="4" max="4" width="12.33203125" style="1" customWidth="1"/>
    <col min="5" max="5" width="12" style="1" customWidth="1"/>
    <col min="6" max="6" width="11.44140625" style="1" customWidth="1"/>
    <col min="7" max="11" width="11" style="1" customWidth="1"/>
    <col min="12" max="12" width="58" style="1" customWidth="1"/>
    <col min="13" max="1022" width="9.109375" style="1"/>
  </cols>
  <sheetData>
    <row r="1" spans="1:12" ht="50.25" customHeight="1" x14ac:dyDescent="0.3">
      <c r="A1" s="4"/>
      <c r="B1" s="5"/>
      <c r="C1" s="5"/>
      <c r="D1" s="5"/>
      <c r="E1" s="5"/>
      <c r="F1" s="5"/>
      <c r="G1" s="5"/>
      <c r="H1" s="5"/>
      <c r="I1" s="4"/>
      <c r="K1" s="44" t="s">
        <v>80</v>
      </c>
      <c r="L1" s="45" t="s">
        <v>81</v>
      </c>
    </row>
    <row r="2" spans="1:12" ht="60.75" customHeight="1" x14ac:dyDescent="0.3">
      <c r="A2" s="57" t="s">
        <v>82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16.2" customHeight="1" x14ac:dyDescent="0.3">
      <c r="A3" s="56" t="s">
        <v>0</v>
      </c>
      <c r="B3" s="56" t="s">
        <v>1</v>
      </c>
      <c r="C3" s="56" t="s">
        <v>2</v>
      </c>
      <c r="D3" s="56" t="s">
        <v>3</v>
      </c>
      <c r="E3" s="56" t="s">
        <v>4</v>
      </c>
      <c r="F3" s="55" t="s">
        <v>78</v>
      </c>
      <c r="G3" s="55"/>
      <c r="H3" s="55" t="s">
        <v>83</v>
      </c>
      <c r="I3" s="55"/>
      <c r="J3" s="55" t="s">
        <v>84</v>
      </c>
      <c r="K3" s="55"/>
      <c r="L3" s="56" t="s">
        <v>5</v>
      </c>
    </row>
    <row r="4" spans="1:12" ht="84.75" customHeight="1" x14ac:dyDescent="0.3">
      <c r="A4" s="56"/>
      <c r="B4" s="56"/>
      <c r="C4" s="56"/>
      <c r="D4" s="56"/>
      <c r="E4" s="56"/>
      <c r="F4" s="6" t="s">
        <v>6</v>
      </c>
      <c r="G4" s="6" t="s">
        <v>7</v>
      </c>
      <c r="H4" s="6" t="s">
        <v>6</v>
      </c>
      <c r="I4" s="6" t="s">
        <v>7</v>
      </c>
      <c r="J4" s="6" t="s">
        <v>6</v>
      </c>
      <c r="K4" s="6" t="s">
        <v>7</v>
      </c>
      <c r="L4" s="56"/>
    </row>
    <row r="5" spans="1:12" ht="51" customHeight="1" x14ac:dyDescent="0.3">
      <c r="A5" s="58" t="s">
        <v>67</v>
      </c>
      <c r="B5" s="58"/>
      <c r="C5" s="7"/>
      <c r="D5" s="8" t="s">
        <v>85</v>
      </c>
      <c r="E5" s="20">
        <f>SUM(F5+H5+J5)</f>
        <v>13743.93</v>
      </c>
      <c r="F5" s="9">
        <f t="shared" ref="F5:K5" si="0">SUM(F6+F21+F23+F24+F27)</f>
        <v>3787.5880000000002</v>
      </c>
      <c r="G5" s="9">
        <f t="shared" si="0"/>
        <v>0</v>
      </c>
      <c r="H5" s="9">
        <f t="shared" si="0"/>
        <v>4921.8250000000007</v>
      </c>
      <c r="I5" s="9">
        <f t="shared" si="0"/>
        <v>0</v>
      </c>
      <c r="J5" s="9">
        <f t="shared" si="0"/>
        <v>5034.5170000000007</v>
      </c>
      <c r="K5" s="9">
        <f t="shared" si="0"/>
        <v>0</v>
      </c>
      <c r="L5" s="10"/>
    </row>
    <row r="6" spans="1:12" ht="14.25" customHeight="1" x14ac:dyDescent="0.3">
      <c r="A6" s="59" t="s">
        <v>8</v>
      </c>
      <c r="B6" s="13" t="s">
        <v>9</v>
      </c>
      <c r="C6" s="68" t="s">
        <v>74</v>
      </c>
      <c r="D6" s="59"/>
      <c r="E6" s="60">
        <f>SUM(F6+H6+J6)</f>
        <v>10840.563000000002</v>
      </c>
      <c r="F6" s="63">
        <f t="shared" ref="F6:K6" si="1">SUM(F8:F20)</f>
        <v>2791.4880000000003</v>
      </c>
      <c r="G6" s="63">
        <f t="shared" si="1"/>
        <v>0</v>
      </c>
      <c r="H6" s="63">
        <f t="shared" si="1"/>
        <v>3950.7250000000004</v>
      </c>
      <c r="I6" s="63">
        <f t="shared" si="1"/>
        <v>0</v>
      </c>
      <c r="J6" s="63">
        <f t="shared" si="1"/>
        <v>4098.3500000000004</v>
      </c>
      <c r="K6" s="63">
        <f t="shared" si="1"/>
        <v>0</v>
      </c>
      <c r="L6" s="67"/>
    </row>
    <row r="7" spans="1:12" ht="24.75" customHeight="1" x14ac:dyDescent="0.3">
      <c r="A7" s="59"/>
      <c r="B7" s="13" t="s">
        <v>10</v>
      </c>
      <c r="C7" s="68"/>
      <c r="D7" s="59"/>
      <c r="E7" s="60"/>
      <c r="F7" s="63"/>
      <c r="G7" s="63"/>
      <c r="H7" s="63"/>
      <c r="I7" s="63"/>
      <c r="J7" s="63"/>
      <c r="K7" s="63"/>
      <c r="L7" s="67"/>
    </row>
    <row r="8" spans="1:12" s="2" customFormat="1" ht="60" customHeight="1" x14ac:dyDescent="0.3">
      <c r="A8" s="30" t="s">
        <v>11</v>
      </c>
      <c r="B8" s="50" t="s">
        <v>92</v>
      </c>
      <c r="C8" s="43" t="s">
        <v>74</v>
      </c>
      <c r="D8" s="51" t="s">
        <v>93</v>
      </c>
      <c r="E8" s="22">
        <f>SUM(F8+H8+J8)</f>
        <v>443.29</v>
      </c>
      <c r="F8" s="47">
        <v>85.563000000000002</v>
      </c>
      <c r="G8" s="47"/>
      <c r="H8" s="48">
        <v>178.56399999999999</v>
      </c>
      <c r="I8" s="47"/>
      <c r="J8" s="47">
        <v>179.16300000000001</v>
      </c>
      <c r="K8" s="47"/>
      <c r="L8" s="52" t="s">
        <v>112</v>
      </c>
    </row>
    <row r="9" spans="1:12" s="2" customFormat="1" ht="54.6" customHeight="1" x14ac:dyDescent="0.3">
      <c r="A9" s="30" t="s">
        <v>12</v>
      </c>
      <c r="B9" s="50" t="s">
        <v>121</v>
      </c>
      <c r="C9" s="43" t="s">
        <v>74</v>
      </c>
      <c r="D9" s="51" t="s">
        <v>95</v>
      </c>
      <c r="E9" s="22">
        <f t="shared" ref="E9:E20" si="2">SUM(F9+H9+J9)</f>
        <v>223.804</v>
      </c>
      <c r="F9" s="47">
        <v>0</v>
      </c>
      <c r="G9" s="22"/>
      <c r="H9" s="48">
        <v>44.640999999999998</v>
      </c>
      <c r="I9" s="47"/>
      <c r="J9" s="47">
        <v>179.16300000000001</v>
      </c>
      <c r="K9" s="47"/>
      <c r="L9" s="52" t="s">
        <v>113</v>
      </c>
    </row>
    <row r="10" spans="1:12" s="2" customFormat="1" ht="63.75" customHeight="1" x14ac:dyDescent="0.3">
      <c r="A10" s="30" t="s">
        <v>13</v>
      </c>
      <c r="B10" s="53" t="s">
        <v>94</v>
      </c>
      <c r="C10" s="43" t="s">
        <v>74</v>
      </c>
      <c r="D10" s="51" t="s">
        <v>85</v>
      </c>
      <c r="E10" s="47">
        <f t="shared" si="2"/>
        <v>2493.5039999999999</v>
      </c>
      <c r="F10" s="47">
        <v>481.291</v>
      </c>
      <c r="G10" s="47"/>
      <c r="H10" s="48">
        <v>1004.422</v>
      </c>
      <c r="I10" s="47"/>
      <c r="J10" s="47">
        <v>1007.7910000000001</v>
      </c>
      <c r="K10" s="47"/>
      <c r="L10" s="52" t="s">
        <v>96</v>
      </c>
    </row>
    <row r="11" spans="1:12" s="2" customFormat="1" ht="59.25" customHeight="1" x14ac:dyDescent="0.3">
      <c r="A11" s="30" t="s">
        <v>14</v>
      </c>
      <c r="B11" s="53" t="s">
        <v>97</v>
      </c>
      <c r="C11" s="42" t="s">
        <v>74</v>
      </c>
      <c r="D11" s="51" t="s">
        <v>85</v>
      </c>
      <c r="E11" s="22">
        <f t="shared" si="2"/>
        <v>1662.336</v>
      </c>
      <c r="F11" s="47">
        <v>320.86099999999999</v>
      </c>
      <c r="G11" s="47"/>
      <c r="H11" s="48">
        <v>669.61400000000003</v>
      </c>
      <c r="I11" s="47"/>
      <c r="J11" s="47">
        <v>671.86099999999999</v>
      </c>
      <c r="K11" s="49"/>
      <c r="L11" s="52" t="s">
        <v>98</v>
      </c>
    </row>
    <row r="12" spans="1:12" s="2" customFormat="1" ht="51" customHeight="1" x14ac:dyDescent="0.3">
      <c r="A12" s="30" t="s">
        <v>15</v>
      </c>
      <c r="B12" s="53" t="s">
        <v>99</v>
      </c>
      <c r="C12" s="42" t="s">
        <v>74</v>
      </c>
      <c r="D12" s="51">
        <v>2025</v>
      </c>
      <c r="E12" s="22">
        <f t="shared" si="2"/>
        <v>413.166</v>
      </c>
      <c r="F12" s="47">
        <v>133.69200000000001</v>
      </c>
      <c r="G12" s="47"/>
      <c r="H12" s="48">
        <v>139.50299999999999</v>
      </c>
      <c r="I12" s="47"/>
      <c r="J12" s="47">
        <v>139.971</v>
      </c>
      <c r="K12" s="47"/>
      <c r="L12" s="52" t="s">
        <v>114</v>
      </c>
    </row>
    <row r="13" spans="1:12" s="2" customFormat="1" ht="48" customHeight="1" x14ac:dyDescent="0.3">
      <c r="A13" s="30" t="s">
        <v>16</v>
      </c>
      <c r="B13" s="53" t="s">
        <v>100</v>
      </c>
      <c r="C13" s="42" t="s">
        <v>74</v>
      </c>
      <c r="D13" s="51">
        <v>2025</v>
      </c>
      <c r="E13" s="22">
        <f t="shared" si="2"/>
        <v>165.26599999999999</v>
      </c>
      <c r="F13" s="47">
        <v>53.476999999999997</v>
      </c>
      <c r="G13" s="47"/>
      <c r="H13" s="48">
        <v>55.801000000000002</v>
      </c>
      <c r="I13" s="47"/>
      <c r="J13" s="47">
        <v>55.988</v>
      </c>
      <c r="K13" s="47"/>
      <c r="L13" s="52" t="s">
        <v>115</v>
      </c>
    </row>
    <row r="14" spans="1:12" s="2" customFormat="1" ht="48" customHeight="1" x14ac:dyDescent="0.3">
      <c r="A14" s="30" t="s">
        <v>17</v>
      </c>
      <c r="B14" s="53" t="s">
        <v>101</v>
      </c>
      <c r="C14" s="43" t="s">
        <v>74</v>
      </c>
      <c r="D14" s="51" t="s">
        <v>102</v>
      </c>
      <c r="E14" s="22">
        <f t="shared" si="2"/>
        <v>2478.9960000000001</v>
      </c>
      <c r="F14" s="47">
        <v>802.15200000000004</v>
      </c>
      <c r="G14" s="47"/>
      <c r="H14" s="48">
        <v>837.01800000000003</v>
      </c>
      <c r="I14" s="47"/>
      <c r="J14" s="47">
        <v>839.82600000000002</v>
      </c>
      <c r="K14" s="47"/>
      <c r="L14" s="52" t="s">
        <v>103</v>
      </c>
    </row>
    <row r="15" spans="1:12" s="2" customFormat="1" ht="48.75" customHeight="1" x14ac:dyDescent="0.3">
      <c r="A15" s="30" t="s">
        <v>61</v>
      </c>
      <c r="B15" s="53" t="s">
        <v>104</v>
      </c>
      <c r="C15" s="42" t="s">
        <v>74</v>
      </c>
      <c r="D15" s="51">
        <v>2025</v>
      </c>
      <c r="E15" s="22">
        <f t="shared" si="2"/>
        <v>99.160000000000011</v>
      </c>
      <c r="F15" s="49">
        <v>32.085999999999999</v>
      </c>
      <c r="G15" s="49"/>
      <c r="H15" s="54">
        <v>33.481000000000002</v>
      </c>
      <c r="I15" s="49"/>
      <c r="J15" s="47">
        <v>33.593000000000004</v>
      </c>
      <c r="K15" s="24"/>
      <c r="L15" s="52" t="s">
        <v>116</v>
      </c>
    </row>
    <row r="16" spans="1:12" s="2" customFormat="1" ht="51" customHeight="1" x14ac:dyDescent="0.3">
      <c r="A16" s="30" t="s">
        <v>62</v>
      </c>
      <c r="B16" s="53" t="s">
        <v>105</v>
      </c>
      <c r="C16" s="42" t="s">
        <v>74</v>
      </c>
      <c r="D16" s="51">
        <v>2025</v>
      </c>
      <c r="E16" s="22">
        <f t="shared" si="2"/>
        <v>495.79899999999998</v>
      </c>
      <c r="F16" s="49">
        <v>160.43</v>
      </c>
      <c r="G16" s="49"/>
      <c r="H16" s="54">
        <v>167.404</v>
      </c>
      <c r="I16" s="49"/>
      <c r="J16" s="47">
        <v>167.965</v>
      </c>
      <c r="K16" s="49"/>
      <c r="L16" s="52" t="s">
        <v>117</v>
      </c>
    </row>
    <row r="17" spans="1:13" s="2" customFormat="1" ht="54.6" customHeight="1" x14ac:dyDescent="0.3">
      <c r="A17" s="30" t="s">
        <v>63</v>
      </c>
      <c r="B17" s="53" t="s">
        <v>106</v>
      </c>
      <c r="C17" s="42" t="s">
        <v>74</v>
      </c>
      <c r="D17" s="51" t="s">
        <v>107</v>
      </c>
      <c r="E17" s="47">
        <f t="shared" si="2"/>
        <v>134.14699999999999</v>
      </c>
      <c r="F17" s="49">
        <v>0</v>
      </c>
      <c r="G17" s="49"/>
      <c r="H17" s="54">
        <v>66.960999999999999</v>
      </c>
      <c r="I17" s="49"/>
      <c r="J17" s="49">
        <v>67.186000000000007</v>
      </c>
      <c r="K17" s="49"/>
      <c r="L17" s="52" t="s">
        <v>118</v>
      </c>
    </row>
    <row r="18" spans="1:13" s="2" customFormat="1" ht="51" customHeight="1" x14ac:dyDescent="0.3">
      <c r="A18" s="30" t="s">
        <v>64</v>
      </c>
      <c r="B18" s="53" t="s">
        <v>108</v>
      </c>
      <c r="C18" s="42" t="s">
        <v>74</v>
      </c>
      <c r="D18" s="51" t="s">
        <v>102</v>
      </c>
      <c r="E18" s="22">
        <f t="shared" si="2"/>
        <v>1239.498</v>
      </c>
      <c r="F18" s="49">
        <v>401.07600000000002</v>
      </c>
      <c r="G18" s="49"/>
      <c r="H18" s="54">
        <v>418.50900000000001</v>
      </c>
      <c r="I18" s="49"/>
      <c r="J18" s="49">
        <v>419.91300000000001</v>
      </c>
      <c r="K18" s="49"/>
      <c r="L18" s="52" t="s">
        <v>109</v>
      </c>
    </row>
    <row r="19" spans="1:13" s="2" customFormat="1" ht="51.75" customHeight="1" x14ac:dyDescent="0.3">
      <c r="A19" s="30" t="s">
        <v>65</v>
      </c>
      <c r="B19" s="53" t="s">
        <v>110</v>
      </c>
      <c r="C19" s="42" t="s">
        <v>74</v>
      </c>
      <c r="D19" s="51" t="s">
        <v>107</v>
      </c>
      <c r="E19" s="22">
        <f t="shared" si="2"/>
        <v>413.166</v>
      </c>
      <c r="F19" s="49">
        <v>133.69200000000001</v>
      </c>
      <c r="G19" s="49"/>
      <c r="H19" s="54">
        <v>139.50299999999999</v>
      </c>
      <c r="I19" s="49"/>
      <c r="J19" s="49">
        <v>139.971</v>
      </c>
      <c r="K19" s="49"/>
      <c r="L19" s="52" t="s">
        <v>119</v>
      </c>
    </row>
    <row r="20" spans="1:13" s="2" customFormat="1" ht="51" customHeight="1" x14ac:dyDescent="0.3">
      <c r="A20" s="30" t="s">
        <v>66</v>
      </c>
      <c r="B20" s="53" t="s">
        <v>111</v>
      </c>
      <c r="C20" s="42" t="s">
        <v>74</v>
      </c>
      <c r="D20" s="51">
        <v>2025</v>
      </c>
      <c r="E20" s="22">
        <f t="shared" si="2"/>
        <v>578.43100000000004</v>
      </c>
      <c r="F20" s="49">
        <v>187.16800000000001</v>
      </c>
      <c r="G20" s="49"/>
      <c r="H20" s="54">
        <v>195.304</v>
      </c>
      <c r="I20" s="49"/>
      <c r="J20" s="49">
        <v>195.959</v>
      </c>
      <c r="K20" s="49"/>
      <c r="L20" s="52" t="s">
        <v>120</v>
      </c>
    </row>
    <row r="21" spans="1:13" ht="25.5" customHeight="1" x14ac:dyDescent="0.3">
      <c r="A21" s="31" t="s">
        <v>18</v>
      </c>
      <c r="B21" s="13" t="s">
        <v>19</v>
      </c>
      <c r="C21" s="68" t="s">
        <v>76</v>
      </c>
      <c r="D21" s="25" t="s">
        <v>85</v>
      </c>
      <c r="E21" s="26">
        <f>SUM(E22)</f>
        <v>1590.011</v>
      </c>
      <c r="F21" s="27">
        <f>SUM(F22)</f>
        <v>530</v>
      </c>
      <c r="G21" s="27"/>
      <c r="H21" s="27">
        <f t="shared" ref="H21:J21" si="3">SUM(H22)</f>
        <v>530</v>
      </c>
      <c r="I21" s="27"/>
      <c r="J21" s="27">
        <f t="shared" si="3"/>
        <v>530.01099999999997</v>
      </c>
      <c r="K21" s="27"/>
      <c r="L21" s="13"/>
    </row>
    <row r="22" spans="1:13" ht="48.75" customHeight="1" x14ac:dyDescent="0.3">
      <c r="A22" s="30" t="s">
        <v>20</v>
      </c>
      <c r="B22" s="17" t="s">
        <v>59</v>
      </c>
      <c r="C22" s="68"/>
      <c r="D22" s="23"/>
      <c r="E22" s="22">
        <f t="shared" ref="E22" si="4">SUM(F22+H22+J22)</f>
        <v>1590.011</v>
      </c>
      <c r="F22" s="22">
        <v>530</v>
      </c>
      <c r="G22" s="22"/>
      <c r="H22" s="46">
        <v>530</v>
      </c>
      <c r="I22" s="22"/>
      <c r="J22" s="22">
        <v>530.01099999999997</v>
      </c>
      <c r="K22" s="22"/>
      <c r="L22" s="37" t="s">
        <v>90</v>
      </c>
    </row>
    <row r="23" spans="1:13" ht="153" customHeight="1" x14ac:dyDescent="0.3">
      <c r="A23" s="31" t="s">
        <v>21</v>
      </c>
      <c r="B23" s="32" t="s">
        <v>91</v>
      </c>
      <c r="C23" s="35" t="s">
        <v>75</v>
      </c>
      <c r="D23" s="25" t="s">
        <v>85</v>
      </c>
      <c r="E23" s="26">
        <f>SUM(F23+H23+J23)</f>
        <v>0</v>
      </c>
      <c r="F23" s="27">
        <v>0</v>
      </c>
      <c r="G23" s="27"/>
      <c r="H23" s="28">
        <v>0</v>
      </c>
      <c r="I23" s="27"/>
      <c r="J23" s="27">
        <v>0</v>
      </c>
      <c r="K23" s="27"/>
      <c r="L23" s="13"/>
    </row>
    <row r="24" spans="1:13" ht="27" customHeight="1" x14ac:dyDescent="0.3">
      <c r="A24" s="31" t="s">
        <v>22</v>
      </c>
      <c r="B24" s="34" t="s">
        <v>23</v>
      </c>
      <c r="C24" s="68" t="s">
        <v>24</v>
      </c>
      <c r="D24" s="25" t="s">
        <v>85</v>
      </c>
      <c r="E24" s="26">
        <f>SUM(F24+H24+J24)</f>
        <v>1283.356</v>
      </c>
      <c r="F24" s="27">
        <f>F25+F26</f>
        <v>451.1</v>
      </c>
      <c r="G24" s="27">
        <f t="shared" ref="G24:K24" si="5">G25+G26</f>
        <v>0</v>
      </c>
      <c r="H24" s="27">
        <f t="shared" si="5"/>
        <v>431.1</v>
      </c>
      <c r="I24" s="27">
        <f t="shared" si="5"/>
        <v>0</v>
      </c>
      <c r="J24" s="27">
        <f t="shared" si="5"/>
        <v>401.15600000000001</v>
      </c>
      <c r="K24" s="27">
        <f t="shared" si="5"/>
        <v>0</v>
      </c>
      <c r="L24" s="13"/>
    </row>
    <row r="25" spans="1:13" ht="48" x14ac:dyDescent="0.3">
      <c r="A25" s="30" t="s">
        <v>25</v>
      </c>
      <c r="B25" s="35" t="s">
        <v>26</v>
      </c>
      <c r="C25" s="68"/>
      <c r="D25" s="23"/>
      <c r="E25" s="22">
        <f t="shared" ref="E25:E26" si="6">SUM(F25+H25+J25)</f>
        <v>1053.356</v>
      </c>
      <c r="F25" s="22">
        <v>351.1</v>
      </c>
      <c r="G25" s="22"/>
      <c r="H25" s="38">
        <v>351.1</v>
      </c>
      <c r="I25" s="22"/>
      <c r="J25" s="22">
        <v>351.15600000000001</v>
      </c>
      <c r="K25" s="22"/>
      <c r="L25" s="37" t="s">
        <v>89</v>
      </c>
    </row>
    <row r="26" spans="1:13" ht="63.6" customHeight="1" x14ac:dyDescent="0.3">
      <c r="A26" s="30" t="s">
        <v>27</v>
      </c>
      <c r="B26" s="35" t="s">
        <v>79</v>
      </c>
      <c r="C26" s="68"/>
      <c r="D26" s="23"/>
      <c r="E26" s="22">
        <f t="shared" si="6"/>
        <v>230</v>
      </c>
      <c r="F26" s="22">
        <v>100</v>
      </c>
      <c r="G26" s="22"/>
      <c r="H26" s="38">
        <v>80</v>
      </c>
      <c r="I26" s="22"/>
      <c r="J26" s="22">
        <v>50</v>
      </c>
      <c r="K26" s="24"/>
      <c r="L26" s="37" t="s">
        <v>88</v>
      </c>
    </row>
    <row r="27" spans="1:13" ht="58.2" customHeight="1" x14ac:dyDescent="0.3">
      <c r="A27" s="31" t="s">
        <v>28</v>
      </c>
      <c r="B27" s="33" t="s">
        <v>29</v>
      </c>
      <c r="C27" s="68" t="s">
        <v>24</v>
      </c>
      <c r="D27" s="25" t="s">
        <v>85</v>
      </c>
      <c r="E27" s="26">
        <f>SUM(F27+H27+J27)</f>
        <v>30</v>
      </c>
      <c r="F27" s="27">
        <f>F28+F29+F30</f>
        <v>15</v>
      </c>
      <c r="G27" s="27"/>
      <c r="H27" s="27">
        <f t="shared" ref="H27:J27" si="7">H28+H29+H30</f>
        <v>10</v>
      </c>
      <c r="I27" s="27"/>
      <c r="J27" s="27">
        <f t="shared" si="7"/>
        <v>5</v>
      </c>
      <c r="K27" s="27"/>
      <c r="L27" s="13"/>
    </row>
    <row r="28" spans="1:13" ht="25.5" customHeight="1" x14ac:dyDescent="0.3">
      <c r="A28" s="30" t="s">
        <v>30</v>
      </c>
      <c r="B28" s="35" t="s">
        <v>31</v>
      </c>
      <c r="C28" s="68"/>
      <c r="D28" s="23"/>
      <c r="E28" s="22">
        <f t="shared" ref="E28:E30" si="8">SUM(F28+H28+J28)</f>
        <v>0</v>
      </c>
      <c r="F28" s="22">
        <v>0</v>
      </c>
      <c r="G28" s="22"/>
      <c r="H28" s="38">
        <v>0</v>
      </c>
      <c r="I28" s="22"/>
      <c r="J28" s="38">
        <v>0</v>
      </c>
      <c r="K28" s="24"/>
      <c r="L28" s="12"/>
    </row>
    <row r="29" spans="1:13" ht="38.25" customHeight="1" x14ac:dyDescent="0.3">
      <c r="A29" s="30" t="s">
        <v>32</v>
      </c>
      <c r="B29" s="35" t="s">
        <v>33</v>
      </c>
      <c r="C29" s="68"/>
      <c r="D29" s="23"/>
      <c r="E29" s="22">
        <f t="shared" si="8"/>
        <v>30</v>
      </c>
      <c r="F29" s="22">
        <v>15</v>
      </c>
      <c r="G29" s="22"/>
      <c r="H29" s="46">
        <v>10</v>
      </c>
      <c r="I29" s="22"/>
      <c r="J29" s="22">
        <v>5</v>
      </c>
      <c r="K29" s="24"/>
      <c r="L29" s="37" t="s">
        <v>87</v>
      </c>
    </row>
    <row r="30" spans="1:13" ht="24" customHeight="1" x14ac:dyDescent="0.3">
      <c r="A30" s="30" t="s">
        <v>34</v>
      </c>
      <c r="B30" s="35" t="s">
        <v>35</v>
      </c>
      <c r="C30" s="68"/>
      <c r="D30" s="23"/>
      <c r="E30" s="22">
        <f t="shared" si="8"/>
        <v>0</v>
      </c>
      <c r="F30" s="22">
        <v>0</v>
      </c>
      <c r="G30" s="22"/>
      <c r="H30" s="38">
        <v>0</v>
      </c>
      <c r="I30" s="22"/>
      <c r="J30" s="38">
        <v>0</v>
      </c>
      <c r="K30" s="24"/>
      <c r="L30" s="12"/>
    </row>
    <row r="31" spans="1:13" ht="49.5" customHeight="1" x14ac:dyDescent="0.3">
      <c r="A31" s="61" t="s">
        <v>68</v>
      </c>
      <c r="B31" s="61"/>
      <c r="C31" s="19"/>
      <c r="D31" s="15" t="s">
        <v>85</v>
      </c>
      <c r="E31" s="21">
        <f>SUM(F31+H31+J31)</f>
        <v>67804.5</v>
      </c>
      <c r="F31" s="16">
        <f t="shared" ref="F31:J31" si="9">F32+F33+F36+F45</f>
        <v>20804.5</v>
      </c>
      <c r="G31" s="16"/>
      <c r="H31" s="16">
        <f t="shared" si="9"/>
        <v>22000</v>
      </c>
      <c r="I31" s="16"/>
      <c r="J31" s="16">
        <f t="shared" si="9"/>
        <v>25000</v>
      </c>
      <c r="K31" s="16"/>
      <c r="L31" s="14"/>
    </row>
    <row r="32" spans="1:13" ht="29.4" customHeight="1" x14ac:dyDescent="0.3">
      <c r="A32" s="25" t="s">
        <v>8</v>
      </c>
      <c r="B32" s="13" t="s">
        <v>36</v>
      </c>
      <c r="C32" s="17" t="s">
        <v>69</v>
      </c>
      <c r="D32" s="25" t="s">
        <v>85</v>
      </c>
      <c r="E32" s="26">
        <f>SUM(F32+H32+J32)</f>
        <v>0</v>
      </c>
      <c r="F32" s="27">
        <v>0</v>
      </c>
      <c r="G32" s="27"/>
      <c r="H32" s="27">
        <v>0</v>
      </c>
      <c r="I32" s="27"/>
      <c r="J32" s="27">
        <v>0</v>
      </c>
      <c r="K32" s="27"/>
      <c r="L32" s="11"/>
      <c r="M32" s="3"/>
    </row>
    <row r="33" spans="1:15" ht="15" customHeight="1" x14ac:dyDescent="0.3">
      <c r="A33" s="25" t="s">
        <v>18</v>
      </c>
      <c r="B33" s="13" t="s">
        <v>37</v>
      </c>
      <c r="C33" s="17" t="s">
        <v>38</v>
      </c>
      <c r="D33" s="25" t="s">
        <v>85</v>
      </c>
      <c r="E33" s="26">
        <f>SUM(E34)</f>
        <v>65000</v>
      </c>
      <c r="F33" s="27">
        <f>SUM(F34)</f>
        <v>18000</v>
      </c>
      <c r="G33" s="27"/>
      <c r="H33" s="27">
        <f t="shared" ref="H33:J34" si="10">SUM(H34)</f>
        <v>22000</v>
      </c>
      <c r="I33" s="27"/>
      <c r="J33" s="27">
        <f t="shared" si="10"/>
        <v>25000</v>
      </c>
      <c r="K33" s="27"/>
      <c r="L33" s="11"/>
    </row>
    <row r="34" spans="1:15" ht="77.400000000000006" customHeight="1" x14ac:dyDescent="0.3">
      <c r="A34" s="30" t="s">
        <v>20</v>
      </c>
      <c r="B34" s="17" t="s">
        <v>39</v>
      </c>
      <c r="C34" s="64" t="s">
        <v>77</v>
      </c>
      <c r="D34" s="23"/>
      <c r="E34" s="22">
        <f>SUM(E35)</f>
        <v>65000</v>
      </c>
      <c r="F34" s="24">
        <f>SUM(F35)</f>
        <v>18000</v>
      </c>
      <c r="G34" s="24"/>
      <c r="H34" s="24">
        <f t="shared" si="10"/>
        <v>22000</v>
      </c>
      <c r="I34" s="24"/>
      <c r="J34" s="24">
        <f t="shared" si="10"/>
        <v>25000</v>
      </c>
      <c r="K34" s="24"/>
      <c r="L34" s="12"/>
    </row>
    <row r="35" spans="1:15" ht="16.8" customHeight="1" x14ac:dyDescent="0.3">
      <c r="A35" s="30" t="s">
        <v>40</v>
      </c>
      <c r="B35" s="17" t="s">
        <v>41</v>
      </c>
      <c r="C35" s="65"/>
      <c r="D35" s="23"/>
      <c r="E35" s="47">
        <f>SUM(F35+H35+J35)</f>
        <v>65000</v>
      </c>
      <c r="F35" s="48">
        <v>18000</v>
      </c>
      <c r="G35" s="47"/>
      <c r="H35" s="47">
        <v>22000</v>
      </c>
      <c r="I35" s="47"/>
      <c r="J35" s="47">
        <v>25000</v>
      </c>
      <c r="K35" s="49"/>
      <c r="L35" s="12"/>
    </row>
    <row r="36" spans="1:15" ht="22.8" x14ac:dyDescent="0.3">
      <c r="A36" s="31" t="s">
        <v>21</v>
      </c>
      <c r="B36" s="13" t="s">
        <v>42</v>
      </c>
      <c r="C36" s="17" t="s">
        <v>43</v>
      </c>
      <c r="D36" s="25" t="s">
        <v>85</v>
      </c>
      <c r="E36" s="26">
        <f>SUM(F36+H36+J36)</f>
        <v>2804.5</v>
      </c>
      <c r="F36" s="27">
        <f t="shared" ref="F36:J36" si="11">SUM(F37+F38+F42)</f>
        <v>2804.5</v>
      </c>
      <c r="G36" s="27"/>
      <c r="H36" s="27">
        <f t="shared" si="11"/>
        <v>0</v>
      </c>
      <c r="I36" s="27"/>
      <c r="J36" s="27">
        <f t="shared" si="11"/>
        <v>0</v>
      </c>
      <c r="K36" s="27"/>
      <c r="L36" s="17"/>
    </row>
    <row r="37" spans="1:15" ht="27.6" customHeight="1" x14ac:dyDescent="0.3">
      <c r="A37" s="30" t="s">
        <v>44</v>
      </c>
      <c r="B37" s="17" t="s">
        <v>60</v>
      </c>
      <c r="C37" s="17" t="s">
        <v>69</v>
      </c>
      <c r="D37" s="23" t="s">
        <v>85</v>
      </c>
      <c r="E37" s="22">
        <f>SUM(F37+H37+J37)</f>
        <v>0</v>
      </c>
      <c r="F37" s="22">
        <v>0</v>
      </c>
      <c r="G37" s="22"/>
      <c r="H37" s="38">
        <v>0</v>
      </c>
      <c r="I37" s="39"/>
      <c r="J37" s="39">
        <v>0</v>
      </c>
      <c r="K37" s="29"/>
      <c r="L37" s="12"/>
    </row>
    <row r="38" spans="1:15" x14ac:dyDescent="0.3">
      <c r="A38" s="30" t="s">
        <v>45</v>
      </c>
      <c r="B38" s="17" t="s">
        <v>46</v>
      </c>
      <c r="C38" s="64" t="s">
        <v>47</v>
      </c>
      <c r="D38" s="23" t="s">
        <v>85</v>
      </c>
      <c r="E38" s="22">
        <f>SUM(F38+H38+J38)</f>
        <v>2804.5</v>
      </c>
      <c r="F38" s="24">
        <f t="shared" ref="F38:J38" si="12">SUM(F39+F40+F41)</f>
        <v>2804.5</v>
      </c>
      <c r="G38" s="24"/>
      <c r="H38" s="24">
        <f t="shared" si="12"/>
        <v>0</v>
      </c>
      <c r="I38" s="24"/>
      <c r="J38" s="24">
        <f t="shared" si="12"/>
        <v>0</v>
      </c>
      <c r="K38" s="24"/>
      <c r="L38" s="12"/>
    </row>
    <row r="39" spans="1:15" ht="24" x14ac:dyDescent="0.3">
      <c r="A39" s="30" t="s">
        <v>48</v>
      </c>
      <c r="B39" s="17" t="s">
        <v>49</v>
      </c>
      <c r="C39" s="65"/>
      <c r="D39" s="23"/>
      <c r="E39" s="22">
        <v>0</v>
      </c>
      <c r="F39" s="22">
        <v>0</v>
      </c>
      <c r="G39" s="22"/>
      <c r="H39" s="38">
        <v>0</v>
      </c>
      <c r="I39" s="39"/>
      <c r="J39" s="38">
        <v>0</v>
      </c>
      <c r="K39" s="29"/>
      <c r="L39" s="12"/>
    </row>
    <row r="40" spans="1:15" ht="158.25" customHeight="1" x14ac:dyDescent="0.3">
      <c r="A40" s="30" t="s">
        <v>50</v>
      </c>
      <c r="B40" s="17" t="s">
        <v>51</v>
      </c>
      <c r="C40" s="17" t="s">
        <v>52</v>
      </c>
      <c r="D40" s="23"/>
      <c r="E40" s="22">
        <f>SUM(F40+H40+J40)</f>
        <v>2804.5</v>
      </c>
      <c r="F40" s="38">
        <v>2804.5</v>
      </c>
      <c r="G40" s="22"/>
      <c r="H40" s="22">
        <v>0</v>
      </c>
      <c r="I40" s="22"/>
      <c r="J40" s="22">
        <v>0</v>
      </c>
      <c r="K40" s="24"/>
      <c r="L40" s="37" t="s">
        <v>86</v>
      </c>
    </row>
    <row r="41" spans="1:15" ht="23.25" customHeight="1" x14ac:dyDescent="0.3">
      <c r="A41" s="30" t="s">
        <v>53</v>
      </c>
      <c r="B41" s="17" t="s">
        <v>54</v>
      </c>
      <c r="C41" s="17" t="s">
        <v>52</v>
      </c>
      <c r="D41" s="23"/>
      <c r="E41" s="22">
        <f>SUM(F41+H41+J41)</f>
        <v>0</v>
      </c>
      <c r="F41" s="22">
        <v>0</v>
      </c>
      <c r="G41" s="22"/>
      <c r="H41" s="38">
        <v>0</v>
      </c>
      <c r="I41" s="39"/>
      <c r="J41" s="39">
        <v>0</v>
      </c>
      <c r="K41" s="24"/>
      <c r="L41" s="12"/>
    </row>
    <row r="42" spans="1:15" ht="23.25" customHeight="1" x14ac:dyDescent="0.3">
      <c r="A42" s="30" t="s">
        <v>55</v>
      </c>
      <c r="B42" s="17" t="s">
        <v>70</v>
      </c>
      <c r="C42" s="64" t="s">
        <v>122</v>
      </c>
      <c r="D42" s="23" t="s">
        <v>85</v>
      </c>
      <c r="E42" s="22">
        <f>SUM(F42+H42+J42)</f>
        <v>0</v>
      </c>
      <c r="F42" s="22">
        <f t="shared" ref="F42:J42" si="13">SUM(F43+F44)</f>
        <v>0</v>
      </c>
      <c r="G42" s="22"/>
      <c r="H42" s="22">
        <f t="shared" si="13"/>
        <v>0</v>
      </c>
      <c r="I42" s="22"/>
      <c r="J42" s="22">
        <f t="shared" si="13"/>
        <v>0</v>
      </c>
      <c r="K42" s="24"/>
      <c r="L42" s="12"/>
    </row>
    <row r="43" spans="1:15" ht="24.75" customHeight="1" x14ac:dyDescent="0.3">
      <c r="A43" s="30" t="s">
        <v>56</v>
      </c>
      <c r="B43" s="17" t="s">
        <v>71</v>
      </c>
      <c r="C43" s="66"/>
      <c r="D43" s="23"/>
      <c r="E43" s="22">
        <f t="shared" ref="E43:E44" si="14">SUM(F43+H43+J43)</f>
        <v>0</v>
      </c>
      <c r="F43" s="22">
        <v>0</v>
      </c>
      <c r="G43" s="22"/>
      <c r="H43" s="38">
        <v>0</v>
      </c>
      <c r="I43" s="39"/>
      <c r="J43" s="39">
        <v>0</v>
      </c>
      <c r="K43" s="24"/>
      <c r="L43" s="12"/>
    </row>
    <row r="44" spans="1:15" ht="24.75" customHeight="1" x14ac:dyDescent="0.3">
      <c r="A44" s="30" t="s">
        <v>57</v>
      </c>
      <c r="B44" s="17" t="s">
        <v>58</v>
      </c>
      <c r="C44" s="65"/>
      <c r="D44" s="23"/>
      <c r="E44" s="22">
        <f t="shared" si="14"/>
        <v>0</v>
      </c>
      <c r="F44" s="22">
        <v>0</v>
      </c>
      <c r="G44" s="22"/>
      <c r="H44" s="38">
        <v>0</v>
      </c>
      <c r="I44" s="39"/>
      <c r="J44" s="39">
        <v>0</v>
      </c>
      <c r="K44" s="24"/>
      <c r="L44" s="12"/>
    </row>
    <row r="45" spans="1:15" ht="72.75" customHeight="1" x14ac:dyDescent="0.3">
      <c r="A45" s="31" t="s">
        <v>22</v>
      </c>
      <c r="B45" s="36" t="s">
        <v>72</v>
      </c>
      <c r="C45" s="17" t="s">
        <v>73</v>
      </c>
      <c r="D45" s="25" t="s">
        <v>85</v>
      </c>
      <c r="E45" s="26">
        <f>SUM(F45+H45+J45)</f>
        <v>0</v>
      </c>
      <c r="F45" s="27">
        <f t="shared" ref="F45:J45" si="15">SUM(F46+F47)</f>
        <v>0</v>
      </c>
      <c r="G45" s="27"/>
      <c r="H45" s="27">
        <f t="shared" si="15"/>
        <v>0</v>
      </c>
      <c r="I45" s="27"/>
      <c r="J45" s="27">
        <f t="shared" si="15"/>
        <v>0</v>
      </c>
      <c r="K45" s="27"/>
      <c r="L45" s="18"/>
    </row>
    <row r="46" spans="1:15" x14ac:dyDescent="0.3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</row>
    <row r="47" spans="1:15" ht="132" customHeight="1" x14ac:dyDescent="0.3"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1"/>
      <c r="M47" s="40"/>
      <c r="N47" s="40"/>
      <c r="O47" s="40"/>
    </row>
  </sheetData>
  <mergeCells count="30">
    <mergeCell ref="A31:B31"/>
    <mergeCell ref="A46:L46"/>
    <mergeCell ref="F6:F7"/>
    <mergeCell ref="G6:G7"/>
    <mergeCell ref="I6:I7"/>
    <mergeCell ref="H6:H7"/>
    <mergeCell ref="J6:J7"/>
    <mergeCell ref="K6:K7"/>
    <mergeCell ref="C24:C26"/>
    <mergeCell ref="C27:C30"/>
    <mergeCell ref="C21:C22"/>
    <mergeCell ref="C38:C39"/>
    <mergeCell ref="C42:C44"/>
    <mergeCell ref="C34:C35"/>
    <mergeCell ref="L6:L7"/>
    <mergeCell ref="A5:B5"/>
    <mergeCell ref="A6:A7"/>
    <mergeCell ref="C6:C7"/>
    <mergeCell ref="D6:D7"/>
    <mergeCell ref="E6:E7"/>
    <mergeCell ref="F3:G3"/>
    <mergeCell ref="H3:I3"/>
    <mergeCell ref="L3:L4"/>
    <mergeCell ref="J3:K3"/>
    <mergeCell ref="A2:L2"/>
    <mergeCell ref="A3:A4"/>
    <mergeCell ref="B3:B4"/>
    <mergeCell ref="C3:C4"/>
    <mergeCell ref="D3:D4"/>
    <mergeCell ref="E3:E4"/>
  </mergeCells>
  <pageMargins left="0.19685039370078741" right="0.19685039370078741" top="0.59055118110236227" bottom="0" header="0.51181102362204722" footer="0.51181102362204722"/>
  <pageSetup paperSize="9" scale="63" firstPageNumber="0" orientation="landscape" horizontalDpi="300" verticalDpi="300" r:id="rId1"/>
  <rowBreaks count="4" manualBreakCount="4">
    <brk id="10" max="11" man="1"/>
    <brk id="17" max="11" man="1"/>
    <brk id="30" max="11" man="1"/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finuser</dc:creator>
  <cp:lastModifiedBy>finuser</cp:lastModifiedBy>
  <cp:revision>3</cp:revision>
  <cp:lastPrinted>2024-02-14T08:48:52Z</cp:lastPrinted>
  <dcterms:created xsi:type="dcterms:W3CDTF">2006-09-16T00:00:00Z</dcterms:created>
  <dcterms:modified xsi:type="dcterms:W3CDTF">2025-03-20T12:52:13Z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