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G44" i="1" l="1"/>
  <c r="C42" i="1" l="1"/>
  <c r="C57" i="1" l="1"/>
  <c r="D80" i="1" l="1"/>
  <c r="D81" i="1"/>
  <c r="D82" i="1"/>
  <c r="D83" i="1"/>
  <c r="D84" i="1"/>
  <c r="D85" i="1"/>
  <c r="D87" i="1"/>
  <c r="D88" i="1"/>
  <c r="D89" i="1"/>
  <c r="D90" i="1"/>
  <c r="D91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50" i="1"/>
  <c r="V62" i="1" l="1"/>
  <c r="L49" i="1" l="1"/>
  <c r="T42" i="1" l="1"/>
  <c r="T49" i="1" l="1"/>
  <c r="G59" i="1" l="1"/>
  <c r="J59" i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6" i="1" l="1"/>
  <c r="D77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1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C163" i="1" l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C118" i="1"/>
  <c r="C110" i="1"/>
  <c r="C131" i="1" l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C174" i="1"/>
  <c r="C176" i="1" l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C133" i="1" l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C123" i="1"/>
  <c r="I126" i="1"/>
  <c r="C129" i="1" l="1"/>
  <c r="J127" i="1"/>
  <c r="J126" i="1"/>
  <c r="G195" i="1" l="1"/>
  <c r="G196" i="1"/>
  <c r="L196" i="1"/>
  <c r="L195" i="1" s="1"/>
  <c r="L193" i="1"/>
  <c r="C193" i="1" s="1"/>
  <c r="L191" i="1"/>
  <c r="S196" i="1"/>
  <c r="S195" i="1" s="1"/>
  <c r="S191" i="1"/>
  <c r="C191" i="1" l="1"/>
  <c r="C196" i="1"/>
  <c r="N127" i="1"/>
  <c r="N126" i="1"/>
  <c r="C195" i="1" l="1"/>
  <c r="W127" i="1"/>
  <c r="W126" i="1"/>
  <c r="G127" i="1" l="1"/>
  <c r="G126" i="1"/>
  <c r="B129" i="1" l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Q223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C209" i="1"/>
  <c r="C208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C200" i="1"/>
  <c r="C186" i="1"/>
  <c r="X185" i="1"/>
  <c r="U182" i="1"/>
  <c r="B182" i="1"/>
  <c r="C181" i="1"/>
  <c r="C180" i="1"/>
  <c r="B179" i="1"/>
  <c r="C178" i="1"/>
  <c r="C177" i="1"/>
  <c r="I173" i="1"/>
  <c r="C172" i="1"/>
  <c r="C171" i="1"/>
  <c r="C169" i="1"/>
  <c r="C168" i="1"/>
  <c r="G159" i="1"/>
  <c r="B159" i="1"/>
  <c r="C158" i="1"/>
  <c r="C157" i="1"/>
  <c r="Y154" i="1"/>
  <c r="X154" i="1"/>
  <c r="W154" i="1"/>
  <c r="U154" i="1"/>
  <c r="T154" i="1"/>
  <c r="S154" i="1"/>
  <c r="R154" i="1"/>
  <c r="O154" i="1"/>
  <c r="M154" i="1"/>
  <c r="B154" i="1"/>
  <c r="M151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C137" i="1"/>
  <c r="C138" i="1" s="1"/>
  <c r="C141" i="1" s="1"/>
  <c r="C134" i="1"/>
  <c r="B128" i="1"/>
  <c r="C124" i="1"/>
  <c r="C122" i="1"/>
  <c r="C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C114" i="1"/>
  <c r="C113" i="1"/>
  <c r="E112" i="1"/>
  <c r="B112" i="1"/>
  <c r="C109" i="1"/>
  <c r="C108" i="1"/>
  <c r="C107" i="1"/>
  <c r="C106" i="1"/>
  <c r="B104" i="1"/>
  <c r="C90" i="1"/>
  <c r="C83" i="1"/>
  <c r="C81" i="1"/>
  <c r="C80" i="1"/>
  <c r="D79" i="1"/>
  <c r="C78" i="1"/>
  <c r="D78" i="1" s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C60" i="1"/>
  <c r="D60" i="1" s="1"/>
  <c r="Y59" i="1"/>
  <c r="X59" i="1"/>
  <c r="W59" i="1"/>
  <c r="E59" i="1"/>
  <c r="B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92" i="1" l="1"/>
  <c r="D92" i="1" s="1"/>
  <c r="D58" i="1"/>
  <c r="C59" i="1"/>
  <c r="D59" i="1" s="1"/>
  <c r="D54" i="1"/>
  <c r="C164" i="1"/>
  <c r="C86" i="1"/>
  <c r="D86" i="1" s="1"/>
  <c r="C26" i="1"/>
  <c r="D26" i="1" s="1"/>
  <c r="C22" i="1"/>
  <c r="D22" i="1" s="1"/>
  <c r="C165" i="1"/>
  <c r="C173" i="1"/>
  <c r="C130" i="1"/>
  <c r="C179" i="1"/>
  <c r="C155" i="1"/>
  <c r="C126" i="1"/>
  <c r="C205" i="1"/>
  <c r="C149" i="1"/>
  <c r="C127" i="1"/>
  <c r="C120" i="1"/>
  <c r="C201" i="1"/>
  <c r="D214" i="1"/>
  <c r="C17" i="1"/>
  <c r="D17" i="1" s="1"/>
  <c r="C9" i="1"/>
  <c r="D9" i="1" s="1"/>
  <c r="C24" i="1"/>
  <c r="D24" i="1" s="1"/>
  <c r="C29" i="1"/>
  <c r="D29" i="1" s="1"/>
  <c r="C182" i="1"/>
  <c r="D7" i="1"/>
  <c r="C13" i="1"/>
  <c r="D13" i="1" s="1"/>
  <c r="C32" i="1"/>
  <c r="D32" i="1" s="1"/>
  <c r="C36" i="1"/>
  <c r="D36" i="1" s="1"/>
  <c r="C34" i="1"/>
  <c r="D34" i="1" s="1"/>
  <c r="C159" i="1"/>
  <c r="D230" i="1"/>
  <c r="C39" i="1"/>
  <c r="D39" i="1" s="1"/>
  <c r="C185" i="1"/>
  <c r="C223" i="1"/>
  <c r="D223" i="1" s="1"/>
  <c r="D228" i="1"/>
  <c r="D231" i="1"/>
  <c r="B233" i="1"/>
  <c r="C145" i="1"/>
  <c r="C170" i="1"/>
  <c r="C128" i="1"/>
  <c r="C154" i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D93" i="1" s="1"/>
  <c r="C166" i="1"/>
  <c r="C151" i="1"/>
  <c r="C140" i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<sst xmlns="http://schemas.openxmlformats.org/spreadsheetml/2006/main" count="275" uniqueCount="219">
  <si>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</si>
  <si>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</si>
  <si>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</si>
  <si>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</si>
  <si>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</si>
  <si>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</si>
  <si>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</si>
  <si>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</si>
  <si>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</si>
  <si>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</si>
  <si>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</si>
  <si>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</si>
  <si>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</si>
  <si>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</si>
  <si>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</si>
  <si>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</si>
  <si>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</si>
  <si>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</si>
  <si>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</si>
  <si>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</si>
  <si>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</si>
  <si>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</si>
  <si>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</si>
  <si>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</si>
  <si>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</si>
  <si>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</si>
  <si>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</si>
  <si>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</si>
  <si>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</si>
  <si>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</si>
  <si>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</si>
  <si>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</si>
  <si>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</si>
  <si>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</si>
  <si>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</si>
  <si>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</si>
  <si>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</si>
  <si>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</si>
  <si>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</si>
  <si>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</si>
  <si>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</si>
  <si>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</si>
  <si>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</si>
  <si>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</si>
  <si>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</si>
  <si>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</si>
  <si>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</si>
  <si>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</si>
  <si>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</si>
  <si>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</si>
  <si>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</si>
  <si>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</si>
  <si>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</si>
  <si>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</si>
  <si>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</si>
  <si>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</si>
  <si>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</si>
  <si>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</si>
  <si>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</si>
  <si>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</si>
  <si>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</si>
  <si>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</si>
  <si>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</si>
  <si>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</si>
  <si>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</si>
  <si>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</si>
  <si>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</si>
  <si>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</si>
  <si>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</si>
  <si>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</si>
  <si>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</si>
  <si>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</si>
  <si>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</si>
  <si>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</si>
  <si>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</si>
  <si>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</si>
  <si>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</si>
  <si>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</si>
  <si>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</si>
  <si>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</si>
  <si>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</si>
  <si>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</si>
  <si>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</si>
  <si>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</si>
  <si>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</si>
  <si>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</si>
  <si>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</si>
  <si>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</si>
  <si>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</si>
  <si>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</si>
  <si>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</si>
  <si>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</si>
  <si>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</si>
  <si>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</si>
  <si>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</si>
  <si>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</si>
  <si>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</si>
  <si>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</si>
  <si>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</si>
  <si>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</si>
  <si>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</si>
  <si>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</si>
  <si>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</si>
  <si>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</si>
  <si>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</si>
  <si>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</si>
  <si>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</si>
  <si>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</si>
  <si>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</si>
  <si>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</si>
  <si>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</si>
  <si>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</si>
  <si>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</si>
  <si>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</si>
  <si>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</si>
  <si>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</si>
  <si>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</si>
  <si>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</si>
  <si>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</si>
  <si>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</si>
  <si>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</si>
  <si>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</si>
  <si>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</si>
  <si>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</si>
  <si>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</si>
  <si>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</si>
  <si>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</si>
  <si>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</si>
  <si>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</si>
  <si>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</si>
  <si>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</si>
  <si>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</si>
  <si>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</si>
  <si>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</si>
  <si>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</si>
  <si>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</si>
  <si>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</si>
  <si>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</si>
  <si>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</si>
  <si>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</si>
  <si>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</si>
  <si>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</si>
  <si>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</si>
  <si>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</si>
  <si>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</si>
  <si>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</si>
  <si>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</si>
  <si>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</si>
  <si>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</si>
  <si>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</si>
  <si>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</si>
  <si>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</si>
  <si>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</si>
  <si>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</si>
  <si>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</si>
  <si>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</si>
  <si>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</si>
  <si>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</si>
  <si>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</si>
  <si>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</si>
  <si>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</si>
  <si>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</si>
  <si>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</si>
  <si>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</si>
  <si>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</si>
  <si>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</si>
  <si>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</si>
  <si>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</si>
  <si>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</si>
  <si>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</si>
  <si>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</si>
  <si>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</si>
  <si>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</si>
  <si>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</si>
  <si>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</si>
  <si>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</si>
  <si>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</si>
  <si>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</si>
  <si>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</si>
  <si>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</si>
  <si>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</si>
  <si>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</si>
  <si>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</si>
  <si>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</si>
  <si>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</si>
  <si>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</si>
  <si>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</si>
  <si>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</si>
  <si>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</si>
  <si>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</si>
  <si>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</si>
  <si>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</si>
  <si>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</si>
  <si>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</si>
  <si>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</si>
  <si>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</si>
  <si>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</si>
  <si>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</si>
  <si>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</si>
  <si>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</si>
  <si>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</si>
  <si>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</si>
  <si>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</si>
  <si>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</si>
  <si>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</si>
  <si>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</si>
  <si>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</si>
  <si>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</si>
  <si>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</si>
  <si>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</si>
  <si>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</si>
  <si>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</si>
  <si>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</si>
  <si>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</si>
  <si>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</si>
  <si>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</si>
  <si>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</si>
  <si>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</si>
  <si>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25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</si>
</sst>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57" sqref="A57:XFD57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7" t="s">
        <v>218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8" t="s">
        <v>3</v>
      </c>
      <c r="B4" s="211" t="s">
        <v>214</v>
      </c>
      <c r="C4" s="204" t="s">
        <v>215</v>
      </c>
      <c r="D4" s="204" t="s">
        <v>216</v>
      </c>
      <c r="E4" s="214" t="s">
        <v>4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6"/>
      <c r="Z4" s="2" t="s">
        <v>0</v>
      </c>
    </row>
    <row r="5" spans="1:26" s="2" customFormat="1" ht="87" customHeight="1" x14ac:dyDescent="0.25">
      <c r="A5" s="209"/>
      <c r="B5" s="212"/>
      <c r="C5" s="205"/>
      <c r="D5" s="205"/>
      <c r="E5" s="202" t="s">
        <v>5</v>
      </c>
      <c r="F5" s="202" t="s">
        <v>6</v>
      </c>
      <c r="G5" s="202" t="s">
        <v>7</v>
      </c>
      <c r="H5" s="202" t="s">
        <v>8</v>
      </c>
      <c r="I5" s="202" t="s">
        <v>9</v>
      </c>
      <c r="J5" s="202" t="s">
        <v>10</v>
      </c>
      <c r="K5" s="202" t="s">
        <v>11</v>
      </c>
      <c r="L5" s="202" t="s">
        <v>12</v>
      </c>
      <c r="M5" s="202" t="s">
        <v>13</v>
      </c>
      <c r="N5" s="202" t="s">
        <v>14</v>
      </c>
      <c r="O5" s="202" t="s">
        <v>15</v>
      </c>
      <c r="P5" s="202" t="s">
        <v>16</v>
      </c>
      <c r="Q5" s="202" t="s">
        <v>17</v>
      </c>
      <c r="R5" s="202" t="s">
        <v>18</v>
      </c>
      <c r="S5" s="202" t="s">
        <v>19</v>
      </c>
      <c r="T5" s="202" t="s">
        <v>20</v>
      </c>
      <c r="U5" s="202" t="s">
        <v>21</v>
      </c>
      <c r="V5" s="202" t="s">
        <v>22</v>
      </c>
      <c r="W5" s="202" t="s">
        <v>23</v>
      </c>
      <c r="X5" s="202" t="s">
        <v>24</v>
      </c>
      <c r="Y5" s="202" t="s">
        <v>25</v>
      </c>
    </row>
    <row r="6" spans="1:26" s="2" customFormat="1" ht="69.75" customHeight="1" thickBot="1" x14ac:dyDescent="0.3">
      <c r="A6" s="210"/>
      <c r="B6" s="213"/>
      <c r="C6" s="206"/>
      <c r="D6" s="206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187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226153</v>
      </c>
      <c r="D41" s="15">
        <f t="shared" si="0"/>
        <v>1.0567897196261682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6300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6989</v>
      </c>
      <c r="P41" s="192">
        <v>9900</v>
      </c>
      <c r="Q41" s="192">
        <v>13435</v>
      </c>
      <c r="R41" s="192">
        <v>12898</v>
      </c>
      <c r="S41" s="192">
        <v>11520</v>
      </c>
      <c r="T41" s="192">
        <v>10590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157138</v>
      </c>
      <c r="C42" s="23">
        <f>SUM(E42:Y42)</f>
        <v>217385.9</v>
      </c>
      <c r="D42" s="15">
        <f>C42/B42</f>
        <v>1.3834075780524124</v>
      </c>
      <c r="E42" s="133">
        <v>15564</v>
      </c>
      <c r="F42" s="111">
        <v>7260</v>
      </c>
      <c r="G42" s="111">
        <v>15602</v>
      </c>
      <c r="H42" s="111">
        <v>12935</v>
      </c>
      <c r="I42" s="111">
        <v>6156</v>
      </c>
      <c r="J42" s="111">
        <v>15700</v>
      </c>
      <c r="K42" s="111">
        <v>7592</v>
      </c>
      <c r="L42" s="111">
        <v>11056</v>
      </c>
      <c r="M42" s="111">
        <v>10230.9</v>
      </c>
      <c r="N42" s="111">
        <v>3548</v>
      </c>
      <c r="O42" s="111">
        <v>6358</v>
      </c>
      <c r="P42" s="111">
        <v>9800</v>
      </c>
      <c r="Q42" s="111">
        <v>13167</v>
      </c>
      <c r="R42" s="111">
        <v>12998</v>
      </c>
      <c r="S42" s="111">
        <v>10677</v>
      </c>
      <c r="T42" s="111">
        <f>9395+60</f>
        <v>9455</v>
      </c>
      <c r="U42" s="111">
        <v>9102</v>
      </c>
      <c r="V42" s="111">
        <v>4305</v>
      </c>
      <c r="W42" s="111">
        <v>7290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0.75</v>
      </c>
      <c r="C44" s="32">
        <f>C42/C41</f>
        <v>0.96123376652089509</v>
      </c>
      <c r="D44" s="15">
        <f t="shared" ref="D44:D107" si="14">C44/B44</f>
        <v>1.2816450220278601</v>
      </c>
      <c r="E44" s="116">
        <f t="shared" ref="E44:Y44" si="15">E42/E41</f>
        <v>0.96670807453416152</v>
      </c>
      <c r="F44" s="116">
        <f t="shared" si="15"/>
        <v>1</v>
      </c>
      <c r="G44" s="116">
        <f>G42/G41</f>
        <v>1.0000640984552271</v>
      </c>
      <c r="H44" s="116">
        <f t="shared" si="15"/>
        <v>0.95800622130054802</v>
      </c>
      <c r="I44" s="116">
        <f t="shared" si="15"/>
        <v>0.97714285714285709</v>
      </c>
      <c r="J44" s="116">
        <f t="shared" si="15"/>
        <v>1.0001274047649382</v>
      </c>
      <c r="K44" s="116">
        <f t="shared" si="15"/>
        <v>0.69940119760479047</v>
      </c>
      <c r="L44" s="116">
        <f t="shared" si="15"/>
        <v>0.96677159846100036</v>
      </c>
      <c r="M44" s="116">
        <f t="shared" si="15"/>
        <v>1.0011644975046481</v>
      </c>
      <c r="N44" s="116">
        <f t="shared" si="15"/>
        <v>0.94036575669228728</v>
      </c>
      <c r="O44" s="116">
        <f>O42/O41</f>
        <v>0.90971526684790383</v>
      </c>
      <c r="P44" s="116">
        <f t="shared" si="15"/>
        <v>0.98989898989898994</v>
      </c>
      <c r="Q44" s="116">
        <f t="shared" si="15"/>
        <v>0.98005210271678456</v>
      </c>
      <c r="R44" s="116">
        <f t="shared" si="15"/>
        <v>1.0077531400217088</v>
      </c>
      <c r="S44" s="116">
        <f t="shared" si="15"/>
        <v>0.92682291666666672</v>
      </c>
      <c r="T44" s="116">
        <f>T42/T41</f>
        <v>0.892823418319169</v>
      </c>
      <c r="U44" s="116">
        <f t="shared" si="15"/>
        <v>1</v>
      </c>
      <c r="V44" s="116">
        <f t="shared" si="15"/>
        <v>1.2463810075275044</v>
      </c>
      <c r="W44" s="116">
        <f t="shared" si="15"/>
        <v>0.80198019801980203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67414</v>
      </c>
      <c r="C45" s="23">
        <f>SUM(E45:Y45)</f>
        <v>95541.3</v>
      </c>
      <c r="D45" s="15">
        <f>C45/B45</f>
        <v>1.4172323256296913</v>
      </c>
      <c r="E45" s="117">
        <v>13992</v>
      </c>
      <c r="F45" s="117">
        <v>3986</v>
      </c>
      <c r="G45" s="117">
        <v>6670</v>
      </c>
      <c r="H45" s="117">
        <v>3877</v>
      </c>
      <c r="I45" s="117">
        <v>1536</v>
      </c>
      <c r="J45" s="117">
        <v>7180</v>
      </c>
      <c r="K45" s="117">
        <v>3925</v>
      </c>
      <c r="L45" s="117">
        <v>4295</v>
      </c>
      <c r="M45" s="117">
        <v>4402.6000000000004</v>
      </c>
      <c r="N45" s="117">
        <v>798</v>
      </c>
      <c r="O45" s="117">
        <v>1567</v>
      </c>
      <c r="P45" s="117">
        <v>2790</v>
      </c>
      <c r="Q45" s="117">
        <v>7337</v>
      </c>
      <c r="R45" s="117">
        <v>6605.5</v>
      </c>
      <c r="S45" s="117">
        <v>4324</v>
      </c>
      <c r="T45" s="117">
        <v>2639.2</v>
      </c>
      <c r="U45" s="117">
        <v>3927</v>
      </c>
      <c r="V45" s="117">
        <v>1472</v>
      </c>
      <c r="W45" s="117">
        <v>1490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68908</v>
      </c>
      <c r="C46" s="23">
        <f>SUM(E46:Y46)</f>
        <v>95964.800000000003</v>
      </c>
      <c r="D46" s="15">
        <f t="shared" si="14"/>
        <v>1.3926510709932083</v>
      </c>
      <c r="E46" s="92">
        <v>732</v>
      </c>
      <c r="F46" s="92">
        <v>2765</v>
      </c>
      <c r="G46" s="92">
        <v>6991</v>
      </c>
      <c r="H46" s="92">
        <v>8100</v>
      </c>
      <c r="I46" s="92">
        <v>3051</v>
      </c>
      <c r="J46" s="92">
        <v>7300</v>
      </c>
      <c r="K46" s="92">
        <v>2149</v>
      </c>
      <c r="L46" s="92">
        <v>5059</v>
      </c>
      <c r="M46" s="92">
        <v>3325.3</v>
      </c>
      <c r="N46" s="92">
        <v>2142</v>
      </c>
      <c r="O46" s="92">
        <v>4153</v>
      </c>
      <c r="P46" s="92">
        <v>5500</v>
      </c>
      <c r="Q46" s="92">
        <v>4056</v>
      </c>
      <c r="R46" s="92">
        <v>5737.5</v>
      </c>
      <c r="S46" s="92">
        <v>4812</v>
      </c>
      <c r="T46" s="92">
        <v>5338</v>
      </c>
      <c r="U46" s="92">
        <v>3782</v>
      </c>
      <c r="V46" s="92">
        <v>2621</v>
      </c>
      <c r="W46" s="92">
        <v>4784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748</v>
      </c>
      <c r="C47" s="23">
        <f>SUM(E47:Y47)</f>
        <v>2909</v>
      </c>
      <c r="D47" s="15">
        <f t="shared" si="14"/>
        <v>3.8890374331550803</v>
      </c>
      <c r="E47" s="117">
        <v>100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>
        <v>1810</v>
      </c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998</v>
      </c>
      <c r="D48" s="15"/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7343</v>
      </c>
      <c r="C49" s="23">
        <f>SUM(E49:Y49)</f>
        <v>12335</v>
      </c>
      <c r="D49" s="15">
        <f t="shared" si="14"/>
        <v>1.6798311316900449</v>
      </c>
      <c r="E49" s="92">
        <v>550</v>
      </c>
      <c r="F49" s="92">
        <v>150</v>
      </c>
      <c r="G49" s="92">
        <f>115+470</f>
        <v>585</v>
      </c>
      <c r="H49" s="92">
        <v>563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242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608</v>
      </c>
      <c r="X49" s="92"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9722</v>
      </c>
      <c r="C51" s="23">
        <f t="shared" si="16"/>
        <v>123830.5</v>
      </c>
      <c r="D51" s="15"/>
      <c r="E51" s="117">
        <v>6800</v>
      </c>
      <c r="F51" s="117">
        <v>2563</v>
      </c>
      <c r="G51" s="117">
        <v>12210</v>
      </c>
      <c r="H51" s="117">
        <v>7846</v>
      </c>
      <c r="I51" s="117">
        <v>3229</v>
      </c>
      <c r="J51" s="117">
        <v>7950</v>
      </c>
      <c r="K51" s="117">
        <v>2033</v>
      </c>
      <c r="L51" s="117">
        <v>8179</v>
      </c>
      <c r="M51" s="117">
        <v>5471</v>
      </c>
      <c r="N51" s="117">
        <v>1706</v>
      </c>
      <c r="O51" s="117">
        <v>1290</v>
      </c>
      <c r="P51" s="117">
        <v>7650</v>
      </c>
      <c r="Q51" s="117">
        <v>10923</v>
      </c>
      <c r="R51" s="117">
        <v>7112.5</v>
      </c>
      <c r="S51" s="117"/>
      <c r="T51" s="117">
        <v>2216</v>
      </c>
      <c r="U51" s="117">
        <v>3988</v>
      </c>
      <c r="V51" s="117">
        <v>1794</v>
      </c>
      <c r="W51" s="117">
        <v>4971</v>
      </c>
      <c r="X51" s="117">
        <v>20179</v>
      </c>
      <c r="Y51" s="117">
        <v>5720</v>
      </c>
      <c r="Z51" s="21"/>
    </row>
    <row r="52" spans="1:26" s="2" customFormat="1" ht="28.5" customHeight="1" outlineLevel="1" x14ac:dyDescent="0.25">
      <c r="A52" s="17" t="s">
        <v>162</v>
      </c>
      <c r="B52" s="23">
        <v>3024</v>
      </c>
      <c r="C52" s="23">
        <f t="shared" si="16"/>
        <v>95733.5</v>
      </c>
      <c r="D52" s="15"/>
      <c r="E52" s="117"/>
      <c r="F52" s="117">
        <v>2563</v>
      </c>
      <c r="G52" s="117">
        <v>10590</v>
      </c>
      <c r="H52" s="117">
        <v>3067</v>
      </c>
      <c r="I52" s="117">
        <v>3215</v>
      </c>
      <c r="J52" s="117">
        <v>5860</v>
      </c>
      <c r="K52" s="117">
        <v>2033</v>
      </c>
      <c r="L52" s="117"/>
      <c r="M52" s="117">
        <v>4120</v>
      </c>
      <c r="N52" s="117"/>
      <c r="O52" s="117">
        <v>565</v>
      </c>
      <c r="P52" s="117">
        <v>7650</v>
      </c>
      <c r="Q52" s="117">
        <v>10923</v>
      </c>
      <c r="R52" s="117">
        <v>5612.5</v>
      </c>
      <c r="S52" s="117">
        <v>8494</v>
      </c>
      <c r="T52" s="117">
        <v>121</v>
      </c>
      <c r="U52" s="117">
        <v>3680</v>
      </c>
      <c r="V52" s="117">
        <v>500</v>
      </c>
      <c r="W52" s="117">
        <v>4971</v>
      </c>
      <c r="X52" s="117">
        <v>19569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5135.5</v>
      </c>
      <c r="D53" s="164">
        <f t="shared" si="14"/>
        <v>0.93372727272727274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401.5</v>
      </c>
      <c r="S53" s="194">
        <v>154</v>
      </c>
      <c r="T53" s="117">
        <v>60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1184</v>
      </c>
      <c r="C54" s="23">
        <f t="shared" si="16"/>
        <v>4414</v>
      </c>
      <c r="D54" s="15">
        <f t="shared" si="14"/>
        <v>3.7280405405405403</v>
      </c>
      <c r="E54" s="194">
        <v>170</v>
      </c>
      <c r="F54" s="194">
        <v>125</v>
      </c>
      <c r="G54" s="117">
        <v>802</v>
      </c>
      <c r="H54" s="117">
        <v>302</v>
      </c>
      <c r="I54" s="117">
        <v>30</v>
      </c>
      <c r="J54" s="117">
        <v>43</v>
      </c>
      <c r="K54" s="117">
        <v>467</v>
      </c>
      <c r="L54" s="117">
        <v>708</v>
      </c>
      <c r="M54" s="117">
        <v>244</v>
      </c>
      <c r="N54" s="194">
        <v>26</v>
      </c>
      <c r="O54" s="117">
        <v>160</v>
      </c>
      <c r="P54" s="117">
        <v>220</v>
      </c>
      <c r="Q54" s="117">
        <v>13</v>
      </c>
      <c r="R54" s="194">
        <v>375.5</v>
      </c>
      <c r="S54" s="117">
        <v>122</v>
      </c>
      <c r="T54" s="117">
        <v>26.5</v>
      </c>
      <c r="U54" s="117">
        <v>80</v>
      </c>
      <c r="V54" s="117">
        <v>7</v>
      </c>
      <c r="W54" s="117">
        <v>211</v>
      </c>
      <c r="X54" s="117">
        <v>282</v>
      </c>
      <c r="Y54" s="117"/>
      <c r="Z54" s="20"/>
    </row>
    <row r="55" spans="1:26" s="191" customFormat="1" ht="28.5" customHeight="1" x14ac:dyDescent="0.25">
      <c r="A55" s="18" t="s">
        <v>52</v>
      </c>
      <c r="B55" s="32">
        <f>B54/B53</f>
        <v>0.21527272727272728</v>
      </c>
      <c r="C55" s="15">
        <f>C54/C53</f>
        <v>0.85950735079349627</v>
      </c>
      <c r="D55" s="15">
        <f t="shared" si="14"/>
        <v>3.9926439437197883</v>
      </c>
      <c r="E55" s="197">
        <f t="shared" ref="E55:X55" si="17">E54/E53</f>
        <v>0.94444444444444442</v>
      </c>
      <c r="F55" s="197">
        <f t="shared" si="17"/>
        <v>0.96153846153846156</v>
      </c>
      <c r="G55" s="116">
        <f t="shared" si="17"/>
        <v>1</v>
      </c>
      <c r="H55" s="116">
        <f t="shared" si="17"/>
        <v>0.82288828337874664</v>
      </c>
      <c r="I55" s="197">
        <f t="shared" si="17"/>
        <v>3</v>
      </c>
      <c r="J55" s="197">
        <f t="shared" si="17"/>
        <v>0.28666666666666668</v>
      </c>
      <c r="K55" s="116">
        <f t="shared" si="17"/>
        <v>0.9247524752475248</v>
      </c>
      <c r="L55" s="116">
        <f t="shared" si="17"/>
        <v>0.92307692307692313</v>
      </c>
      <c r="M55" s="116">
        <f t="shared" si="17"/>
        <v>0.97599999999999998</v>
      </c>
      <c r="N55" s="197">
        <f t="shared" si="17"/>
        <v>0.8666666666666667</v>
      </c>
      <c r="O55" s="116">
        <f t="shared" si="17"/>
        <v>0.88888888888888884</v>
      </c>
      <c r="P55" s="116">
        <f t="shared" si="17"/>
        <v>0.75601374570446733</v>
      </c>
      <c r="Q55" s="197">
        <f t="shared" si="17"/>
        <v>1.0833333333333333</v>
      </c>
      <c r="R55" s="197">
        <f t="shared" si="17"/>
        <v>0.93524283935242836</v>
      </c>
      <c r="S55" s="197">
        <f t="shared" si="17"/>
        <v>0.79220779220779225</v>
      </c>
      <c r="T55" s="116">
        <f t="shared" si="17"/>
        <v>0.44166666666666665</v>
      </c>
      <c r="U55" s="116">
        <f t="shared" si="17"/>
        <v>0.76190476190476186</v>
      </c>
      <c r="V55" s="116">
        <f t="shared" si="17"/>
        <v>0.35</v>
      </c>
      <c r="W55" s="116">
        <f t="shared" si="17"/>
        <v>0.59436619718309858</v>
      </c>
      <c r="X55" s="197">
        <f t="shared" si="17"/>
        <v>0.77049180327868849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902</v>
      </c>
      <c r="D57" s="164">
        <f t="shared" si="14"/>
        <v>1.0022222222222221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28</v>
      </c>
      <c r="U57" s="117">
        <v>5</v>
      </c>
      <c r="V57" s="117">
        <v>10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255</v>
      </c>
      <c r="C58" s="27">
        <f t="shared" si="16"/>
        <v>513.76</v>
      </c>
      <c r="D58" s="15">
        <f t="shared" si="14"/>
        <v>2.0147450980392159</v>
      </c>
      <c r="E58" s="92">
        <v>23</v>
      </c>
      <c r="F58" s="92"/>
      <c r="G58" s="92">
        <v>82</v>
      </c>
      <c r="H58" s="92"/>
      <c r="I58" s="92"/>
      <c r="J58" s="92">
        <v>7</v>
      </c>
      <c r="K58" s="92">
        <v>86</v>
      </c>
      <c r="L58" s="92">
        <v>45</v>
      </c>
      <c r="M58" s="92">
        <v>47</v>
      </c>
      <c r="N58" s="121"/>
      <c r="O58" s="92">
        <v>23</v>
      </c>
      <c r="P58" s="92">
        <v>65</v>
      </c>
      <c r="Q58" s="92"/>
      <c r="R58" s="198">
        <v>0.26</v>
      </c>
      <c r="S58" s="92">
        <v>17</v>
      </c>
      <c r="T58" s="92">
        <v>2.5</v>
      </c>
      <c r="U58" s="92"/>
      <c r="V58" s="92"/>
      <c r="W58" s="92">
        <v>21</v>
      </c>
      <c r="X58" s="92">
        <v>94</v>
      </c>
      <c r="Y58" s="92">
        <v>1</v>
      </c>
      <c r="Z58" s="20"/>
    </row>
    <row r="59" spans="1:26" s="2" customFormat="1" ht="28.5" customHeight="1" x14ac:dyDescent="0.25">
      <c r="A59" s="18" t="s">
        <v>52</v>
      </c>
      <c r="B59" s="9">
        <f>B58/B57</f>
        <v>0.28333333333333333</v>
      </c>
      <c r="C59" s="9">
        <f>C58/C57</f>
        <v>0.56957871396895787</v>
      </c>
      <c r="D59" s="15">
        <f t="shared" si="14"/>
        <v>2.0102778140080866</v>
      </c>
      <c r="E59" s="114">
        <f>E58/E57</f>
        <v>0.92</v>
      </c>
      <c r="F59" s="114"/>
      <c r="G59" s="114">
        <f t="shared" ref="G59:T59" si="18">G58/G57</f>
        <v>1</v>
      </c>
      <c r="H59" s="114"/>
      <c r="I59" s="114"/>
      <c r="J59" s="114">
        <f t="shared" si="18"/>
        <v>0.7</v>
      </c>
      <c r="K59" s="114">
        <f t="shared" si="18"/>
        <v>0.72881355932203384</v>
      </c>
      <c r="L59" s="114">
        <f t="shared" si="18"/>
        <v>0.6</v>
      </c>
      <c r="M59" s="114">
        <f t="shared" si="18"/>
        <v>0.94</v>
      </c>
      <c r="N59" s="114"/>
      <c r="O59" s="114">
        <f t="shared" si="18"/>
        <v>0.65714285714285714</v>
      </c>
      <c r="P59" s="114">
        <f t="shared" si="18"/>
        <v>0.67010309278350511</v>
      </c>
      <c r="Q59" s="114"/>
      <c r="R59" s="114">
        <f t="shared" si="18"/>
        <v>4.3333333333333335E-2</v>
      </c>
      <c r="S59" s="114">
        <f t="shared" si="18"/>
        <v>0.47222222222222221</v>
      </c>
      <c r="T59" s="114">
        <f t="shared" si="18"/>
        <v>8.9285714285714288E-2</v>
      </c>
      <c r="U59" s="114"/>
      <c r="V59" s="114"/>
      <c r="W59" s="114">
        <f t="shared" ref="W59:Y59" si="19">W58/W57</f>
        <v>0.22105263157894736</v>
      </c>
      <c r="X59" s="114">
        <f t="shared" si="19"/>
        <v>1.0444444444444445</v>
      </c>
      <c r="Y59" s="114">
        <f t="shared" si="19"/>
        <v>0.05</v>
      </c>
      <c r="Z59" s="20"/>
    </row>
    <row r="60" spans="1:26" s="2" customFormat="1" ht="30" customHeight="1" x14ac:dyDescent="0.25">
      <c r="A60" s="13" t="s">
        <v>188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189</v>
      </c>
      <c r="B62" s="27">
        <v>13133</v>
      </c>
      <c r="C62" s="27">
        <f>SUM(E62:Y62)</f>
        <v>29107</v>
      </c>
      <c r="D62" s="15">
        <f>C62/B62</f>
        <v>2.2163252874438437</v>
      </c>
      <c r="E62" s="117">
        <f>E64+E67+E68+E70+E74+E73+E75</f>
        <v>2200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1212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401</v>
      </c>
      <c r="L62" s="117">
        <f t="shared" si="20"/>
        <v>1196</v>
      </c>
      <c r="M62" s="117">
        <f t="shared" si="20"/>
        <v>1551</v>
      </c>
      <c r="N62" s="117">
        <f t="shared" si="20"/>
        <v>584</v>
      </c>
      <c r="O62" s="117"/>
      <c r="P62" s="117">
        <f t="shared" si="20"/>
        <v>607</v>
      </c>
      <c r="Q62" s="117">
        <f t="shared" si="20"/>
        <v>3741</v>
      </c>
      <c r="R62" s="117">
        <f t="shared" si="20"/>
        <v>664</v>
      </c>
      <c r="S62" s="117">
        <f t="shared" si="20"/>
        <v>1926</v>
      </c>
      <c r="T62" s="117">
        <f t="shared" si="20"/>
        <v>1266</v>
      </c>
      <c r="U62" s="117">
        <f t="shared" si="20"/>
        <v>2014</v>
      </c>
      <c r="V62" s="117">
        <f t="shared" si="20"/>
        <v>200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190</v>
      </c>
      <c r="B63" s="27">
        <v>13843</v>
      </c>
      <c r="C63" s="27">
        <f>SUM(E63:Y63)</f>
        <v>30665.25</v>
      </c>
      <c r="D63" s="15">
        <f t="shared" si="14"/>
        <v>2.2152170772231452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1651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2362.65</v>
      </c>
      <c r="M63" s="117">
        <f t="shared" si="21"/>
        <v>797</v>
      </c>
      <c r="N63" s="117">
        <f t="shared" si="21"/>
        <v>1078</v>
      </c>
      <c r="O63" s="117">
        <f t="shared" si="21"/>
        <v>1263</v>
      </c>
      <c r="P63" s="117">
        <f t="shared" si="21"/>
        <v>1785</v>
      </c>
      <c r="Q63" s="117">
        <f t="shared" si="21"/>
        <v>2681</v>
      </c>
      <c r="R63" s="117">
        <f t="shared" si="21"/>
        <v>164.6</v>
      </c>
      <c r="S63" s="117">
        <f t="shared" si="21"/>
        <v>395</v>
      </c>
      <c r="T63" s="117">
        <f t="shared" si="21"/>
        <v>2276</v>
      </c>
      <c r="U63" s="117">
        <f t="shared" si="21"/>
        <v>701</v>
      </c>
      <c r="V63" s="117">
        <f t="shared" si="21"/>
        <v>652</v>
      </c>
      <c r="W63" s="117">
        <f t="shared" si="21"/>
        <v>1090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401</v>
      </c>
      <c r="C64" s="27">
        <f t="shared" si="16"/>
        <v>940</v>
      </c>
      <c r="D64" s="15">
        <f t="shared" si="14"/>
        <v>2.3441396508728181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4850</v>
      </c>
      <c r="C67" s="23">
        <f>SUM(E67:Y67)</f>
        <v>13609</v>
      </c>
      <c r="D67" s="15">
        <f t="shared" si="14"/>
        <v>2.8059793814432989</v>
      </c>
      <c r="E67" s="108">
        <v>2200</v>
      </c>
      <c r="F67" s="108">
        <v>300</v>
      </c>
      <c r="G67" s="108">
        <v>150</v>
      </c>
      <c r="H67" s="108">
        <v>160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1816</v>
      </c>
      <c r="T67" s="108"/>
      <c r="U67" s="108"/>
      <c r="V67" s="108">
        <v>200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2995</v>
      </c>
      <c r="C68" s="23">
        <f>SUM(E68:Y68)</f>
        <v>6878</v>
      </c>
      <c r="D68" s="15">
        <f t="shared" si="14"/>
        <v>2.2964941569282136</v>
      </c>
      <c r="E68" s="108"/>
      <c r="F68" s="108">
        <v>506</v>
      </c>
      <c r="G68" s="108"/>
      <c r="H68" s="108">
        <v>775</v>
      </c>
      <c r="I68" s="108">
        <v>930</v>
      </c>
      <c r="J68" s="108">
        <v>750</v>
      </c>
      <c r="K68" s="108">
        <v>346</v>
      </c>
      <c r="L68" s="108">
        <v>70</v>
      </c>
      <c r="M68" s="108">
        <v>1551</v>
      </c>
      <c r="N68" s="108">
        <v>410</v>
      </c>
      <c r="O68" s="108"/>
      <c r="P68" s="108">
        <v>80</v>
      </c>
      <c r="Q68" s="108">
        <v>200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3178</v>
      </c>
      <c r="C69" s="23">
        <f t="shared" si="22"/>
        <v>12594</v>
      </c>
      <c r="D69" s="15">
        <f t="shared" si="14"/>
        <v>3.9628697293895532</v>
      </c>
      <c r="E69" s="108"/>
      <c r="F69" s="108">
        <v>396</v>
      </c>
      <c r="G69" s="108">
        <v>850</v>
      </c>
      <c r="H69" s="108">
        <v>623</v>
      </c>
      <c r="I69" s="108">
        <v>536</v>
      </c>
      <c r="J69" s="108">
        <v>320</v>
      </c>
      <c r="K69" s="108">
        <v>60</v>
      </c>
      <c r="L69" s="108">
        <v>964</v>
      </c>
      <c r="M69" s="108">
        <v>450</v>
      </c>
      <c r="N69" s="108">
        <v>712</v>
      </c>
      <c r="O69" s="108">
        <v>636</v>
      </c>
      <c r="P69" s="108">
        <v>1200</v>
      </c>
      <c r="Q69" s="108">
        <v>237</v>
      </c>
      <c r="R69" s="108">
        <v>150</v>
      </c>
      <c r="S69" s="108">
        <v>40</v>
      </c>
      <c r="T69" s="108">
        <v>1947</v>
      </c>
      <c r="U69" s="108">
        <v>340</v>
      </c>
      <c r="V69" s="108">
        <v>600</v>
      </c>
      <c r="W69" s="108">
        <v>487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2594</v>
      </c>
      <c r="C70" s="23">
        <f t="shared" si="22"/>
        <v>5425</v>
      </c>
      <c r="D70" s="15">
        <f t="shared" si="14"/>
        <v>2.0913646877409406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8297</v>
      </c>
      <c r="C71" s="23">
        <f t="shared" si="22"/>
        <v>13850.65</v>
      </c>
      <c r="D71" s="15">
        <f t="shared" si="14"/>
        <v>1.6693563938773051</v>
      </c>
      <c r="E71" s="108">
        <v>110</v>
      </c>
      <c r="F71" s="108">
        <v>113</v>
      </c>
      <c r="G71" s="108">
        <v>1840</v>
      </c>
      <c r="H71" s="108">
        <v>346</v>
      </c>
      <c r="I71" s="108">
        <v>371</v>
      </c>
      <c r="J71" s="108">
        <v>1100</v>
      </c>
      <c r="K71" s="108">
        <v>204</v>
      </c>
      <c r="L71" s="122">
        <v>1332.65</v>
      </c>
      <c r="M71" s="108">
        <v>30</v>
      </c>
      <c r="N71" s="108">
        <v>366</v>
      </c>
      <c r="O71" s="108">
        <v>379</v>
      </c>
      <c r="P71" s="108">
        <v>376</v>
      </c>
      <c r="Q71" s="108">
        <v>2203</v>
      </c>
      <c r="R71" s="108"/>
      <c r="S71" s="108">
        <v>229</v>
      </c>
      <c r="T71" s="108">
        <v>258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3449</v>
      </c>
      <c r="C72" s="23">
        <f t="shared" si="22"/>
        <v>4220.6000000000004</v>
      </c>
      <c r="D72" s="15">
        <f t="shared" si="14"/>
        <v>1.2237170194259206</v>
      </c>
      <c r="E72" s="108"/>
      <c r="F72" s="108">
        <v>167</v>
      </c>
      <c r="G72" s="108"/>
      <c r="H72" s="108">
        <v>682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248</v>
      </c>
      <c r="P72" s="172">
        <v>209</v>
      </c>
      <c r="Q72" s="108">
        <v>241</v>
      </c>
      <c r="R72" s="108">
        <v>14.6</v>
      </c>
      <c r="S72" s="108">
        <v>126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55</v>
      </c>
      <c r="C73" s="23">
        <f t="shared" si="22"/>
        <v>1039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/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1609</v>
      </c>
      <c r="C74" s="23">
        <f t="shared" si="22"/>
        <v>869</v>
      </c>
      <c r="D74" s="15">
        <f t="shared" si="14"/>
        <v>0.54008701056556863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hidden="1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90</v>
      </c>
      <c r="C77" s="23">
        <f>SUM(E77:Y77)</f>
        <v>122.98</v>
      </c>
      <c r="D77" s="15">
        <f t="shared" si="14"/>
        <v>1.3664444444444446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56</v>
      </c>
      <c r="C79" s="23">
        <f>SUM(E79:Y79)</f>
        <v>122.98</v>
      </c>
      <c r="D79" s="15">
        <f t="shared" si="14"/>
        <v>2.1960714285714285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16459.2</v>
      </c>
      <c r="D86" s="15">
        <f t="shared" si="14"/>
        <v>5.7731322343037537</v>
      </c>
      <c r="E86" s="151">
        <f>(E42-E87)</f>
        <v>854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1647</v>
      </c>
      <c r="I86" s="151">
        <f t="shared" si="23"/>
        <v>161</v>
      </c>
      <c r="J86" s="151">
        <f t="shared" si="23"/>
        <v>0</v>
      </c>
      <c r="K86" s="151">
        <f t="shared" si="23"/>
        <v>415</v>
      </c>
      <c r="L86" s="151">
        <f t="shared" si="23"/>
        <v>-9</v>
      </c>
      <c r="M86" s="151">
        <f t="shared" si="23"/>
        <v>1540.8999999999996</v>
      </c>
      <c r="N86" s="151">
        <f t="shared" si="23"/>
        <v>838</v>
      </c>
      <c r="O86" s="151">
        <f t="shared" si="23"/>
        <v>834</v>
      </c>
      <c r="P86" s="151">
        <f t="shared" si="23"/>
        <v>1489</v>
      </c>
      <c r="Q86" s="151">
        <f t="shared" si="23"/>
        <v>1296</v>
      </c>
      <c r="R86" s="151">
        <f t="shared" si="23"/>
        <v>566</v>
      </c>
      <c r="S86" s="151">
        <f t="shared" si="23"/>
        <v>875</v>
      </c>
      <c r="T86" s="151">
        <f t="shared" si="23"/>
        <v>2245.3000000000002</v>
      </c>
      <c r="U86" s="151">
        <f t="shared" si="23"/>
        <v>0</v>
      </c>
      <c r="V86" s="151">
        <f t="shared" si="23"/>
        <v>598</v>
      </c>
      <c r="W86" s="151">
        <f t="shared" si="23"/>
        <v>1393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185553</v>
      </c>
      <c r="C92" s="39">
        <f>C42+C54+C58+C62+C63</f>
        <v>282085.91000000003</v>
      </c>
      <c r="D92" s="15">
        <f t="shared" si="14"/>
        <v>1.5202444045636558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209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184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209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209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182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170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183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171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212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211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210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206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207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177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203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204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173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213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198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192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201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202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 t="shared" si="83"/>
        <v>0.98960761762664096</v>
      </c>
      <c r="E200" s="91">
        <v>9500</v>
      </c>
      <c r="F200" s="91">
        <v>2690</v>
      </c>
      <c r="G200" s="91">
        <v>5490</v>
      </c>
      <c r="H200" s="91">
        <v>4816</v>
      </c>
      <c r="I200" s="91">
        <v>3125</v>
      </c>
      <c r="J200" s="91">
        <v>6200</v>
      </c>
      <c r="K200" s="91">
        <v>3635</v>
      </c>
      <c r="L200" s="91">
        <v>4325</v>
      </c>
      <c r="M200" s="91">
        <v>4370</v>
      </c>
      <c r="N200" s="91">
        <v>2045</v>
      </c>
      <c r="O200" s="91">
        <v>2125</v>
      </c>
      <c r="P200" s="91">
        <v>5650</v>
      </c>
      <c r="Q200" s="91">
        <v>6605</v>
      </c>
      <c r="R200" s="91">
        <v>5112</v>
      </c>
      <c r="S200" s="91">
        <v>7090</v>
      </c>
      <c r="T200" s="91">
        <v>4057</v>
      </c>
      <c r="U200" s="91">
        <v>2120</v>
      </c>
      <c r="V200" s="91">
        <v>2030</v>
      </c>
      <c r="W200" s="113">
        <v>6400</v>
      </c>
      <c r="X200" s="91">
        <v>6055</v>
      </c>
      <c r="Y200" s="91">
        <v>2070</v>
      </c>
    </row>
    <row r="201" spans="1:25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 t="shared" si="83"/>
        <v>0.98960761762664107</v>
      </c>
      <c r="E201" s="90">
        <f>E200/E203</f>
        <v>1.2756814824761649</v>
      </c>
      <c r="F201" s="90">
        <f t="shared" ref="F201:Y201" si="110">F200/F203</f>
        <v>0.65834557023984341</v>
      </c>
      <c r="G201" s="90">
        <f t="shared" si="110"/>
        <v>0.99909008189262971</v>
      </c>
      <c r="H201" s="90">
        <f>H200/H203</f>
        <v>0.70823529411764707</v>
      </c>
      <c r="I201" s="90">
        <f t="shared" si="110"/>
        <v>0.92702462177395428</v>
      </c>
      <c r="J201" s="90">
        <f t="shared" si="110"/>
        <v>1.0508474576271187</v>
      </c>
      <c r="K201" s="90">
        <f t="shared" si="110"/>
        <v>0.84554547569202143</v>
      </c>
      <c r="L201" s="90">
        <f t="shared" si="110"/>
        <v>0.85626608592357945</v>
      </c>
      <c r="M201" s="90">
        <f t="shared" si="110"/>
        <v>0.96660030966600308</v>
      </c>
      <c r="N201" s="90">
        <f t="shared" si="110"/>
        <v>0.91745177209510986</v>
      </c>
      <c r="O201" s="90">
        <f t="shared" si="110"/>
        <v>0.625</v>
      </c>
      <c r="P201" s="90">
        <f t="shared" si="110"/>
        <v>0.80107755565007799</v>
      </c>
      <c r="Q201" s="90">
        <f t="shared" si="110"/>
        <v>0.92377622377622381</v>
      </c>
      <c r="R201" s="90">
        <f t="shared" si="110"/>
        <v>1.0005871990604815</v>
      </c>
      <c r="S201" s="90">
        <f t="shared" si="110"/>
        <v>0.92522510766018529</v>
      </c>
      <c r="T201" s="90">
        <f t="shared" si="110"/>
        <v>0.99314565483476136</v>
      </c>
      <c r="U201" s="90">
        <f t="shared" si="110"/>
        <v>0.64378985727300331</v>
      </c>
      <c r="V201" s="90">
        <f t="shared" si="110"/>
        <v>0.92272727272727273</v>
      </c>
      <c r="W201" s="114">
        <f t="shared" si="110"/>
        <v>1.0491803278688525</v>
      </c>
      <c r="X201" s="90">
        <f t="shared" si="110"/>
        <v>0.87740907114910882</v>
      </c>
      <c r="Y201" s="90">
        <f t="shared" si="110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45</v>
      </c>
      <c r="D210" s="15"/>
      <c r="E210" s="35"/>
      <c r="F210" s="35"/>
      <c r="G210" s="35">
        <v>5</v>
      </c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8"/>
      <c r="X210" s="35"/>
      <c r="Y210" s="35">
        <v>40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5.255658592417836E-4</v>
      </c>
      <c r="D211" s="15" t="e">
        <f t="shared" ref="D211:D214" si="112">C211/B211</f>
        <v>#DIV/0!</v>
      </c>
      <c r="E211" s="68">
        <f t="shared" ref="E211:Y211" si="113">E210/E209</f>
        <v>0</v>
      </c>
      <c r="F211" s="68">
        <f t="shared" si="113"/>
        <v>0</v>
      </c>
      <c r="G211" s="68">
        <f t="shared" si="113"/>
        <v>5.7803468208092489E-4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0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8.1383519837232958E-3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2"/>
        <v>1.1253248628356916</v>
      </c>
      <c r="E213" s="45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5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8">
        <v>85</v>
      </c>
      <c r="X213" s="35">
        <v>3592</v>
      </c>
      <c r="Y213" s="35">
        <v>555</v>
      </c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1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hidden="1" customHeight="1" outlineLevel="1" x14ac:dyDescent="0.2">
      <c r="A216" s="51" t="s">
        <v>131</v>
      </c>
      <c r="B216" s="23">
        <v>105196</v>
      </c>
      <c r="C216" s="27">
        <f>SUM(E216:Y216)</f>
        <v>115251.4</v>
      </c>
      <c r="D216" s="9">
        <f t="shared" ref="D216:D235" si="114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2">
        <v>5983</v>
      </c>
      <c r="X216" s="26">
        <v>6837</v>
      </c>
      <c r="Y216" s="26">
        <v>8256</v>
      </c>
    </row>
    <row r="217" spans="1:35" s="46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4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3">
        <v>5801</v>
      </c>
      <c r="X217" s="30">
        <v>6651</v>
      </c>
      <c r="Y217" s="30">
        <v>6758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4"/>
        <v>1.0955872846876304</v>
      </c>
      <c r="E218" s="26">
        <f>E216*0.45</f>
        <v>1395</v>
      </c>
      <c r="F218" s="26">
        <f t="shared" ref="F218:Y218" si="115">F216*0.45</f>
        <v>1003.5</v>
      </c>
      <c r="G218" s="26">
        <f t="shared" si="115"/>
        <v>5958</v>
      </c>
      <c r="H218" s="26">
        <f t="shared" si="115"/>
        <v>4608.9000000000005</v>
      </c>
      <c r="I218" s="26">
        <f t="shared" si="115"/>
        <v>3887.1</v>
      </c>
      <c r="J218" s="26">
        <f t="shared" si="115"/>
        <v>2754</v>
      </c>
      <c r="K218" s="26">
        <f t="shared" si="115"/>
        <v>3145.05</v>
      </c>
      <c r="L218" s="26">
        <f t="shared" si="115"/>
        <v>3549.6</v>
      </c>
      <c r="M218" s="26">
        <f t="shared" si="115"/>
        <v>1174.05</v>
      </c>
      <c r="N218" s="26">
        <f t="shared" si="115"/>
        <v>1827</v>
      </c>
      <c r="O218" s="26">
        <f t="shared" si="115"/>
        <v>1840.95</v>
      </c>
      <c r="P218" s="26">
        <f t="shared" si="115"/>
        <v>2472.75</v>
      </c>
      <c r="Q218" s="26">
        <f t="shared" si="115"/>
        <v>3091.9500000000003</v>
      </c>
      <c r="R218" s="26">
        <f t="shared" si="115"/>
        <v>1260</v>
      </c>
      <c r="S218" s="26">
        <f t="shared" si="115"/>
        <v>1367.1000000000001</v>
      </c>
      <c r="T218" s="26">
        <f t="shared" si="115"/>
        <v>1440.18</v>
      </c>
      <c r="U218" s="26">
        <f t="shared" si="115"/>
        <v>922.5</v>
      </c>
      <c r="V218" s="26">
        <f t="shared" si="115"/>
        <v>681.30000000000007</v>
      </c>
      <c r="W218" s="92">
        <f t="shared" si="115"/>
        <v>2692.35</v>
      </c>
      <c r="X218" s="26">
        <f t="shared" si="115"/>
        <v>3076.65</v>
      </c>
      <c r="Y218" s="26">
        <f t="shared" si="115"/>
        <v>3715.2000000000003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>C219/B219</f>
        <v>0.94347468254952693</v>
      </c>
      <c r="E219" s="68">
        <f>E216/E217</f>
        <v>1.5121951219512195</v>
      </c>
      <c r="F219" s="68">
        <f t="shared" ref="F219:Y219" si="116">F216/F217</f>
        <v>0.75261559230509623</v>
      </c>
      <c r="G219" s="68">
        <f t="shared" si="116"/>
        <v>1.0903401136457218</v>
      </c>
      <c r="H219" s="68">
        <f t="shared" si="116"/>
        <v>0.61918868266731153</v>
      </c>
      <c r="I219" s="68">
        <f t="shared" si="116"/>
        <v>1.3209970943569354</v>
      </c>
      <c r="J219" s="68">
        <f t="shared" si="116"/>
        <v>1.3263979193758126</v>
      </c>
      <c r="K219" s="68">
        <f t="shared" si="116"/>
        <v>1.6178240740740741</v>
      </c>
      <c r="L219" s="68">
        <f t="shared" si="116"/>
        <v>0.99420216788505167</v>
      </c>
      <c r="M219" s="68">
        <f t="shared" si="116"/>
        <v>0.55404544489275853</v>
      </c>
      <c r="N219" s="68">
        <f t="shared" si="116"/>
        <v>1.0642201834862386</v>
      </c>
      <c r="O219" s="68">
        <f t="shared" si="116"/>
        <v>1.3519497686715136</v>
      </c>
      <c r="P219" s="68">
        <f t="shared" si="116"/>
        <v>1.0476644423260248</v>
      </c>
      <c r="Q219" s="68">
        <f t="shared" si="116"/>
        <v>0.81661516520085575</v>
      </c>
      <c r="R219" s="68">
        <f t="shared" si="116"/>
        <v>1.0122921185827911</v>
      </c>
      <c r="S219" s="68">
        <f t="shared" si="116"/>
        <v>0.64734711272107393</v>
      </c>
      <c r="T219" s="68">
        <f t="shared" si="116"/>
        <v>1.0834123222748815</v>
      </c>
      <c r="U219" s="68">
        <f t="shared" si="116"/>
        <v>1.0173697270471465</v>
      </c>
      <c r="V219" s="68">
        <f t="shared" si="116"/>
        <v>1.1949486977111285</v>
      </c>
      <c r="W219" s="187">
        <f t="shared" si="116"/>
        <v>1.0313739010515428</v>
      </c>
      <c r="X219" s="68">
        <f t="shared" si="116"/>
        <v>1.0279657194406857</v>
      </c>
      <c r="Y219" s="68">
        <f t="shared" si="116"/>
        <v>1.2216632139686299</v>
      </c>
    </row>
    <row r="220" spans="1:35" s="155" customFormat="1" ht="30" hidden="1" customHeight="1" outlineLevel="1" x14ac:dyDescent="0.2">
      <c r="A220" s="51" t="s">
        <v>135</v>
      </c>
      <c r="B220" s="23">
        <v>260815</v>
      </c>
      <c r="C220" s="27">
        <f>SUM(E220:Y220)</f>
        <v>300826</v>
      </c>
      <c r="D220" s="9">
        <f t="shared" si="114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2">
        <v>7576</v>
      </c>
      <c r="X220" s="26">
        <v>45094</v>
      </c>
      <c r="Y220" s="26">
        <v>18685</v>
      </c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4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3">
        <v>7396</v>
      </c>
      <c r="X221" s="30">
        <v>43232</v>
      </c>
      <c r="Y221" s="30">
        <v>19494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4"/>
        <v>1.1534075877537719</v>
      </c>
      <c r="E222" s="26">
        <f>E220*0.3</f>
        <v>90</v>
      </c>
      <c r="F222" s="26">
        <f t="shared" ref="F222:Y222" si="117">F220*0.3</f>
        <v>2520</v>
      </c>
      <c r="G222" s="26">
        <f t="shared" si="117"/>
        <v>8792.1</v>
      </c>
      <c r="H222" s="26">
        <f t="shared" si="117"/>
        <v>6572.7</v>
      </c>
      <c r="I222" s="26">
        <f t="shared" si="117"/>
        <v>2226.2999999999997</v>
      </c>
      <c r="J222" s="26">
        <f t="shared" si="117"/>
        <v>4323</v>
      </c>
      <c r="K222" s="26">
        <f t="shared" si="117"/>
        <v>1410</v>
      </c>
      <c r="L222" s="26">
        <f t="shared" si="117"/>
        <v>4716.5999999999995</v>
      </c>
      <c r="M222" s="26">
        <f t="shared" si="117"/>
        <v>3780</v>
      </c>
      <c r="N222" s="26">
        <f t="shared" si="117"/>
        <v>4590</v>
      </c>
      <c r="O222" s="26">
        <f t="shared" si="117"/>
        <v>3147</v>
      </c>
      <c r="P222" s="26">
        <f t="shared" si="117"/>
        <v>4306.5</v>
      </c>
      <c r="Q222" s="26">
        <f t="shared" si="117"/>
        <v>1042.2</v>
      </c>
      <c r="R222" s="26">
        <f t="shared" si="117"/>
        <v>2370</v>
      </c>
      <c r="S222" s="26">
        <f t="shared" si="117"/>
        <v>4380</v>
      </c>
      <c r="T222" s="26">
        <f t="shared" si="117"/>
        <v>12924.9</v>
      </c>
      <c r="U222" s="26">
        <f t="shared" si="117"/>
        <v>1350</v>
      </c>
      <c r="V222" s="26">
        <f t="shared" si="117"/>
        <v>300</v>
      </c>
      <c r="W222" s="92">
        <f t="shared" si="117"/>
        <v>2272.7999999999997</v>
      </c>
      <c r="X222" s="26">
        <f t="shared" si="117"/>
        <v>13528.199999999999</v>
      </c>
      <c r="Y222" s="26">
        <f t="shared" si="117"/>
        <v>5605.5</v>
      </c>
    </row>
    <row r="223" spans="1:35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4"/>
        <v>1.1415176607548629</v>
      </c>
      <c r="E223" s="90">
        <f t="shared" ref="E223:Y223" si="118">E220/E221</f>
        <v>0.5</v>
      </c>
      <c r="F223" s="90">
        <f t="shared" si="118"/>
        <v>1.05</v>
      </c>
      <c r="G223" s="90">
        <f t="shared" si="118"/>
        <v>1.1665406201488675</v>
      </c>
      <c r="H223" s="90">
        <f t="shared" si="118"/>
        <v>1.1668619514273542</v>
      </c>
      <c r="I223" s="90">
        <f t="shared" si="118"/>
        <v>0.83419514388489213</v>
      </c>
      <c r="J223" s="90">
        <f t="shared" si="118"/>
        <v>1.1945618834452458</v>
      </c>
      <c r="K223" s="90">
        <f t="shared" si="118"/>
        <v>6.619718309859155</v>
      </c>
      <c r="L223" s="90">
        <f t="shared" si="118"/>
        <v>0.798800934864343</v>
      </c>
      <c r="M223" s="90">
        <f t="shared" si="118"/>
        <v>0.97005158210793752</v>
      </c>
      <c r="N223" s="90">
        <f t="shared" si="118"/>
        <v>1.1666920847948756</v>
      </c>
      <c r="O223" s="90">
        <f t="shared" si="118"/>
        <v>1.4307146753955264</v>
      </c>
      <c r="P223" s="90">
        <f t="shared" si="118"/>
        <v>0.93165887850467288</v>
      </c>
      <c r="Q223" s="90">
        <f t="shared" si="118"/>
        <v>1.3249427917620138</v>
      </c>
      <c r="R223" s="90">
        <f t="shared" si="118"/>
        <v>2.4412855377008653</v>
      </c>
      <c r="S223" s="90">
        <f t="shared" si="118"/>
        <v>1.4391325776244455</v>
      </c>
      <c r="T223" s="90">
        <f t="shared" si="118"/>
        <v>0.81031823653325308</v>
      </c>
      <c r="U223" s="90">
        <f t="shared" si="118"/>
        <v>1.3028372900984366</v>
      </c>
      <c r="V223" s="90">
        <f t="shared" si="118"/>
        <v>1.5772870662460567</v>
      </c>
      <c r="W223" s="114">
        <f t="shared" si="118"/>
        <v>1.024337479718767</v>
      </c>
      <c r="X223" s="90">
        <f t="shared" si="118"/>
        <v>1.0430699481865284</v>
      </c>
      <c r="Y223" s="90">
        <f t="shared" si="118"/>
        <v>0.95850005129783522</v>
      </c>
    </row>
    <row r="224" spans="1:35" s="155" customFormat="1" ht="30" hidden="1" customHeight="1" outlineLevel="1" x14ac:dyDescent="0.2">
      <c r="A224" s="51" t="s">
        <v>136</v>
      </c>
      <c r="B224" s="23">
        <v>221605</v>
      </c>
      <c r="C224" s="27">
        <f>SUM(E224:Y224)</f>
        <v>301063.90000000002</v>
      </c>
      <c r="D224" s="9">
        <f t="shared" si="114"/>
        <v>1.3585609530470883</v>
      </c>
      <c r="E224" s="26"/>
      <c r="F224" s="134">
        <v>7500</v>
      </c>
      <c r="G224" s="26">
        <v>39100</v>
      </c>
      <c r="H224" s="137">
        <v>26843</v>
      </c>
      <c r="I224" s="137">
        <v>8279</v>
      </c>
      <c r="J224" s="134">
        <v>4200</v>
      </c>
      <c r="K224" s="134">
        <v>2320</v>
      </c>
      <c r="L224" s="26">
        <v>30680</v>
      </c>
      <c r="M224" s="134">
        <v>11200</v>
      </c>
      <c r="N224" s="134">
        <v>8500</v>
      </c>
      <c r="O224" s="26">
        <v>4800</v>
      </c>
      <c r="P224" s="26">
        <v>17690</v>
      </c>
      <c r="Q224" s="134">
        <v>2812</v>
      </c>
      <c r="R224" s="134">
        <v>4021</v>
      </c>
      <c r="S224" s="134">
        <v>4200</v>
      </c>
      <c r="T224" s="134">
        <v>59048.9</v>
      </c>
      <c r="U224" s="134">
        <v>6500</v>
      </c>
      <c r="V224" s="134"/>
      <c r="W224" s="92">
        <v>11376</v>
      </c>
      <c r="X224" s="134">
        <v>33754</v>
      </c>
      <c r="Y224" s="26">
        <v>18240</v>
      </c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4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3">
        <v>9426</v>
      </c>
      <c r="X225" s="30">
        <v>22170</v>
      </c>
      <c r="Y225" s="30">
        <v>15595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4"/>
        <v>67.375902237926979</v>
      </c>
      <c r="E226" s="26"/>
      <c r="F226" s="26">
        <f t="shared" ref="F226:Y226" si="119">F224*0.19</f>
        <v>1425</v>
      </c>
      <c r="G226" s="26">
        <f t="shared" si="119"/>
        <v>7429</v>
      </c>
      <c r="H226" s="26">
        <f t="shared" si="119"/>
        <v>5100.17</v>
      </c>
      <c r="I226" s="26">
        <f t="shared" si="119"/>
        <v>1573.01</v>
      </c>
      <c r="J226" s="26">
        <f t="shared" si="119"/>
        <v>798</v>
      </c>
      <c r="K226" s="26">
        <f t="shared" si="119"/>
        <v>440.8</v>
      </c>
      <c r="L226" s="26">
        <f t="shared" si="119"/>
        <v>5829.2</v>
      </c>
      <c r="M226" s="26">
        <f t="shared" si="119"/>
        <v>2128</v>
      </c>
      <c r="N226" s="26">
        <f t="shared" si="119"/>
        <v>1615</v>
      </c>
      <c r="O226" s="26">
        <f t="shared" si="119"/>
        <v>912</v>
      </c>
      <c r="P226" s="26">
        <f t="shared" si="119"/>
        <v>3361.1</v>
      </c>
      <c r="Q226" s="26">
        <f t="shared" si="119"/>
        <v>534.28</v>
      </c>
      <c r="R226" s="26">
        <f t="shared" si="119"/>
        <v>763.99</v>
      </c>
      <c r="S226" s="26">
        <f t="shared" si="119"/>
        <v>798</v>
      </c>
      <c r="T226" s="26">
        <f t="shared" si="119"/>
        <v>11219.291000000001</v>
      </c>
      <c r="U226" s="26">
        <f t="shared" si="119"/>
        <v>1235</v>
      </c>
      <c r="V226" s="26"/>
      <c r="W226" s="92">
        <f t="shared" si="119"/>
        <v>2161.44</v>
      </c>
      <c r="X226" s="26">
        <f t="shared" si="119"/>
        <v>6413.26</v>
      </c>
      <c r="Y226" s="26">
        <f t="shared" si="119"/>
        <v>3465.6</v>
      </c>
    </row>
    <row r="227" spans="1:25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4"/>
        <v>1.7290966912131018</v>
      </c>
      <c r="E227" s="90"/>
      <c r="F227" s="90">
        <f>F224/F225</f>
        <v>0.8437394532568343</v>
      </c>
      <c r="G227" s="90">
        <f>G224/G225</f>
        <v>1.2049306625577811</v>
      </c>
      <c r="H227" s="90">
        <f>H224/H225</f>
        <v>0.68622338113863535</v>
      </c>
      <c r="I227" s="90">
        <f t="shared" ref="I227" si="120">I224/I225</f>
        <v>1.2098494812216865</v>
      </c>
      <c r="J227" s="90">
        <f t="shared" ref="J227:P227" si="121">J224/J225</f>
        <v>3.1866464339908953</v>
      </c>
      <c r="K227" s="90">
        <f t="shared" si="121"/>
        <v>0.82532906438989684</v>
      </c>
      <c r="L227" s="90">
        <f t="shared" si="121"/>
        <v>1.2973064400186054</v>
      </c>
      <c r="M227" s="90">
        <f t="shared" si="121"/>
        <v>2.4572180781044319</v>
      </c>
      <c r="N227" s="90">
        <f t="shared" si="121"/>
        <v>1.0185739964050329</v>
      </c>
      <c r="O227" s="90">
        <f t="shared" si="121"/>
        <v>0.51557465091299681</v>
      </c>
      <c r="P227" s="90">
        <f t="shared" si="121"/>
        <v>1.1164405175134111</v>
      </c>
      <c r="Q227" s="90">
        <f t="shared" ref="Q227" si="122">Q224/Q225</f>
        <v>1.4707112970711298</v>
      </c>
      <c r="R227" s="90">
        <f>R224/R225</f>
        <v>2.6436554898093361</v>
      </c>
      <c r="S227" s="90">
        <f>S224/S225</f>
        <v>0.71599045346062051</v>
      </c>
      <c r="T227" s="90">
        <f>T224/T225</f>
        <v>1.1423439283434254</v>
      </c>
      <c r="U227" s="90">
        <f t="shared" ref="U227:Y227" si="123">U224/U225</f>
        <v>1.8065591995553085</v>
      </c>
      <c r="V227" s="90"/>
      <c r="W227" s="114">
        <f t="shared" si="123"/>
        <v>1.2068746021642267</v>
      </c>
      <c r="X227" s="90">
        <f t="shared" si="123"/>
        <v>1.5225078935498422</v>
      </c>
      <c r="Y227" s="90">
        <f t="shared" si="123"/>
        <v>1.1696056428342418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4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4">G231+G229+G226+G222+G218</f>
        <v>22179.1</v>
      </c>
      <c r="H233" s="26">
        <f>H231+H229+H226+H222+H218</f>
        <v>16281.77</v>
      </c>
      <c r="I233" s="26">
        <f t="shared" si="124"/>
        <v>7686.41</v>
      </c>
      <c r="J233" s="26">
        <f t="shared" si="124"/>
        <v>7875</v>
      </c>
      <c r="K233" s="26">
        <f t="shared" si="124"/>
        <v>4995.8500000000004</v>
      </c>
      <c r="L233" s="26">
        <f t="shared" si="124"/>
        <v>14095.4</v>
      </c>
      <c r="M233" s="26">
        <f t="shared" si="124"/>
        <v>7082.05</v>
      </c>
      <c r="N233" s="26">
        <f t="shared" si="124"/>
        <v>8032</v>
      </c>
      <c r="O233" s="26">
        <f>O231+O229+O226+O222+O218</f>
        <v>5899.95</v>
      </c>
      <c r="P233" s="122">
        <f t="shared" si="124"/>
        <v>10224.35</v>
      </c>
      <c r="Q233" s="92">
        <f t="shared" si="124"/>
        <v>4668.43</v>
      </c>
      <c r="R233" s="26">
        <f t="shared" si="124"/>
        <v>4393.99</v>
      </c>
      <c r="S233" s="26">
        <f t="shared" si="124"/>
        <v>6545.1</v>
      </c>
      <c r="T233" s="26">
        <f t="shared" si="124"/>
        <v>25584.370999999999</v>
      </c>
      <c r="U233" s="26">
        <f t="shared" si="124"/>
        <v>3507.5</v>
      </c>
      <c r="V233" s="26">
        <f t="shared" si="124"/>
        <v>981.30000000000007</v>
      </c>
      <c r="W233" s="92">
        <f t="shared" si="124"/>
        <v>7126.59</v>
      </c>
      <c r="X233" s="26">
        <f t="shared" si="124"/>
        <v>23018.11</v>
      </c>
      <c r="Y233" s="26">
        <f t="shared" si="124"/>
        <v>12786.300000000001</v>
      </c>
    </row>
    <row r="234" spans="1:25" s="46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2">
        <v>3782.7</v>
      </c>
      <c r="Q234" s="92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2">
        <v>2175.1999999999998</v>
      </c>
      <c r="X234" s="26">
        <v>7981.3</v>
      </c>
      <c r="Y234" s="26">
        <v>5085.3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 t="shared" si="114"/>
        <v>1.1983506570366498</v>
      </c>
      <c r="E235" s="50">
        <f>E233/E234*10</f>
        <v>22.13774597495528</v>
      </c>
      <c r="F235" s="50">
        <f>F233/F234*10</f>
        <v>24.122550453348932</v>
      </c>
      <c r="G235" s="50">
        <f t="shared" ref="G235:Y235" si="125">G233/G234*10</f>
        <v>36.490186077886179</v>
      </c>
      <c r="H235" s="50">
        <f>H233/H234*10</f>
        <v>22.661725611368606</v>
      </c>
      <c r="I235" s="50">
        <f t="shared" si="125"/>
        <v>29.542662771927123</v>
      </c>
      <c r="J235" s="50">
        <f t="shared" si="125"/>
        <v>27.875119464797709</v>
      </c>
      <c r="K235" s="50">
        <f t="shared" si="125"/>
        <v>52.527073914414892</v>
      </c>
      <c r="L235" s="50">
        <f t="shared" si="125"/>
        <v>21.555895396849671</v>
      </c>
      <c r="M235" s="50">
        <f>M233/M234*10</f>
        <v>24.552088750216676</v>
      </c>
      <c r="N235" s="50">
        <f t="shared" si="125"/>
        <v>29.195594489476939</v>
      </c>
      <c r="O235" s="50">
        <f>O233/O234*10</f>
        <v>30.418385234068879</v>
      </c>
      <c r="P235" s="50">
        <f t="shared" si="125"/>
        <v>27.029238374705898</v>
      </c>
      <c r="Q235" s="121">
        <f t="shared" si="125"/>
        <v>22.31136493978207</v>
      </c>
      <c r="R235" s="50">
        <f t="shared" si="125"/>
        <v>35.307271996785857</v>
      </c>
      <c r="S235" s="50">
        <f t="shared" si="125"/>
        <v>31.61120502294132</v>
      </c>
      <c r="T235" s="50">
        <f t="shared" si="125"/>
        <v>30.315390904566677</v>
      </c>
      <c r="U235" s="50">
        <f t="shared" si="125"/>
        <v>31.139026988636363</v>
      </c>
      <c r="V235" s="50">
        <f t="shared" si="125"/>
        <v>29.682395644283122</v>
      </c>
      <c r="W235" s="121">
        <f t="shared" si="125"/>
        <v>32.762918352335419</v>
      </c>
      <c r="X235" s="50">
        <f t="shared" si="125"/>
        <v>28.840051119491811</v>
      </c>
      <c r="Y235" s="50">
        <f t="shared" si="125"/>
        <v>25.1436493422217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176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180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</row>
    <row r="246" spans="1:25" ht="20.25" hidden="1" customHeight="1" x14ac:dyDescent="0.25">
      <c r="A246" s="199"/>
      <c r="B246" s="200"/>
      <c r="C246" s="200"/>
      <c r="D246" s="200"/>
      <c r="E246" s="200"/>
      <c r="F246" s="200"/>
      <c r="G246" s="200"/>
      <c r="H246" s="200"/>
      <c r="I246" s="200"/>
      <c r="J246" s="200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3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2023-05-24T11:53:37Z</cp:lastPrinted>
  <dcterms:created xsi:type="dcterms:W3CDTF">2017-06-08T05:54:08Z</dcterms:created>
  <dcterms:modified xsi:type="dcterms:W3CDTF">2023-05-25T11:31:40Z</dcterms:modified>
</cp:coreProperties>
</file>