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-" sheetId="18" r:id="rId1"/>
  </sheets>
  <definedNames>
    <definedName name="_xlnm.Print_Titles" localSheetId="0">'-'!$3:$3</definedName>
    <definedName name="_xlnm.Print_Area" localSheetId="0">'-'!$A$1:$D$109</definedName>
  </definedNames>
  <calcPr calcId="152511"/>
</workbook>
</file>

<file path=xl/calcChain.xml><?xml version="1.0" encoding="utf-8"?>
<calcChain xmlns="http://schemas.openxmlformats.org/spreadsheetml/2006/main">
  <c r="C34" i="18" l="1"/>
  <c r="C30" i="18"/>
  <c r="C14" i="18"/>
  <c r="C9" i="18"/>
  <c r="D31" i="18" l="1"/>
  <c r="D37" i="18"/>
  <c r="D23" i="18"/>
  <c r="D12" i="18"/>
  <c r="B38" i="18"/>
  <c r="C38" i="18"/>
  <c r="B34" i="18"/>
  <c r="B30" i="18"/>
  <c r="B14" i="18"/>
  <c r="B9" i="18"/>
  <c r="D50" i="18" l="1"/>
  <c r="D49" i="18"/>
  <c r="D51" i="18"/>
  <c r="D52" i="18"/>
  <c r="D53" i="18"/>
  <c r="D54" i="18"/>
  <c r="D55" i="18"/>
  <c r="D56" i="18"/>
  <c r="D32" i="18" l="1"/>
  <c r="D30" i="18"/>
  <c r="D40" i="18"/>
  <c r="B48" i="18" l="1"/>
  <c r="B57" i="18"/>
  <c r="C48" i="18"/>
  <c r="D48" i="18" l="1"/>
  <c r="D104" i="18" l="1"/>
  <c r="D105" i="18"/>
  <c r="B92" i="18" l="1"/>
  <c r="C92" i="18"/>
  <c r="D94" i="18"/>
  <c r="B74" i="18"/>
  <c r="C74" i="18"/>
  <c r="D78" i="18"/>
  <c r="D106" i="18" l="1"/>
  <c r="C88" i="18" l="1"/>
  <c r="B88" i="18"/>
  <c r="C83" i="18"/>
  <c r="B83" i="18"/>
  <c r="C81" i="18"/>
  <c r="B81" i="18"/>
  <c r="C71" i="18"/>
  <c r="B71" i="18"/>
  <c r="C66" i="18"/>
  <c r="B66" i="18"/>
  <c r="C61" i="18"/>
  <c r="B61" i="18"/>
  <c r="C57" i="18"/>
  <c r="B97" i="18" l="1"/>
  <c r="C101" i="18" l="1"/>
  <c r="B101" i="18"/>
  <c r="D98" i="18"/>
  <c r="D96" i="18"/>
  <c r="D93" i="18"/>
  <c r="D91" i="18"/>
  <c r="D90" i="18"/>
  <c r="D89" i="18"/>
  <c r="D87" i="18"/>
  <c r="D86" i="18"/>
  <c r="D85" i="18"/>
  <c r="D84" i="18"/>
  <c r="D82" i="18"/>
  <c r="D80" i="18"/>
  <c r="D79" i="18"/>
  <c r="D77" i="18"/>
  <c r="D76" i="18"/>
  <c r="D75" i="18"/>
  <c r="D72" i="18"/>
  <c r="D70" i="18"/>
  <c r="D69" i="18"/>
  <c r="D68" i="18"/>
  <c r="D67" i="18"/>
  <c r="D65" i="18"/>
  <c r="D64" i="18"/>
  <c r="D62" i="18"/>
  <c r="D59" i="18"/>
  <c r="D58" i="18"/>
  <c r="D41" i="18"/>
  <c r="D39" i="18"/>
  <c r="D33" i="18"/>
  <c r="D29" i="18"/>
  <c r="D28" i="18"/>
  <c r="D27" i="18"/>
  <c r="D25" i="18"/>
  <c r="D24" i="18"/>
  <c r="C22" i="18"/>
  <c r="B22" i="18"/>
  <c r="D19" i="18"/>
  <c r="D18" i="18"/>
  <c r="D17" i="18"/>
  <c r="D16" i="18"/>
  <c r="D15" i="18"/>
  <c r="D13" i="18"/>
  <c r="D10" i="18"/>
  <c r="D8" i="18"/>
  <c r="D7" i="18"/>
  <c r="C6" i="18"/>
  <c r="B6" i="18"/>
  <c r="B5" i="18" s="1"/>
  <c r="C5" i="18" l="1"/>
  <c r="B21" i="18"/>
  <c r="B46" i="18" s="1"/>
  <c r="B99" i="18" s="1"/>
  <c r="D61" i="18"/>
  <c r="D71" i="18"/>
  <c r="D92" i="18"/>
  <c r="D9" i="18"/>
  <c r="D22" i="18"/>
  <c r="D34" i="18"/>
  <c r="D83" i="18"/>
  <c r="D14" i="18"/>
  <c r="C97" i="18"/>
  <c r="D57" i="18"/>
  <c r="D66" i="18"/>
  <c r="D74" i="18"/>
  <c r="D81" i="18"/>
  <c r="D88" i="18"/>
  <c r="D6" i="18"/>
  <c r="C21" i="18"/>
  <c r="D38" i="18"/>
  <c r="C46" i="18" l="1"/>
  <c r="D5" i="18"/>
  <c r="B4" i="18"/>
  <c r="D97" i="18"/>
  <c r="D21" i="18"/>
  <c r="C4" i="18"/>
  <c r="D46" i="18" l="1"/>
  <c r="C99" i="18"/>
  <c r="D4" i="18"/>
  <c r="D99" i="18" l="1"/>
</calcChain>
</file>

<file path=xl/sharedStrings.xml><?xml version="1.0" encoding="utf-8"?>
<sst xmlns="http://schemas.openxmlformats.org/spreadsheetml/2006/main" count="108" uniqueCount="107">
  <si>
    <t>(рубли)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</si>
  <si>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</si>
  <si>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</si>
  <si>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</si>
  <si>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</si>
  <si>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</si>
  <si>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</si>
  <si>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</si>
  <si>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</si>
  <si>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</si>
  <si>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</si>
  <si>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</si>
  <si>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</si>
  <si>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</si>
  <si>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</si>
  <si>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</si>
  <si>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</si>
  <si>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</si>
  <si>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</si>
  <si>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</si>
  <si>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</si>
  <si>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</si>
  <si>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</si>
  <si>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</si>
  <si>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</si>
  <si>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</si>
  <si>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</si>
  <si>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</si>
  <si>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</si>
  <si>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</si>
  <si>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</si>
  <si>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</si>
  <si>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</si>
  <si>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</si>
  <si>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</si>
  <si>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</si>
  <si>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</si>
  <si>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</si>
  <si>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</si>
  <si>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</si>
  <si>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</si>
  <si>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</si>
  <si>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</si>
  <si>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</si>
  <si>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</si>
  <si>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</si>
  <si>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</si>
  <si>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</si>
  <si>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</si>
  <si>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</si>
  <si>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</si>
  <si>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</si>
  <si>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</si>
  <si>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</si>
  <si>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</si>
  <si>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</si>
  <si>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</si>
  <si>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</si>
  <si>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</si>
  <si>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</si>
  <si>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</si>
  <si>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</si>
  <si>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</si>
  <si>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</si>
  <si>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</si>
  <si>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</si>
  <si>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</si>
  <si>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</si>
  <si>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</si>
  <si>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</si>
  <si>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</si>
  <si>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</si>
  <si>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</si>
  <si>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</si>
  <si>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</si>
  <si>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</si>
  <si>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</si>
  <si>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</si>
  <si>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</si>
  <si>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</si>
  <si>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</si>
  <si>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</si>
  <si>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</t>
  </si>
  <si>
    <t>Погашение кредитов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</si>
  <si>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</si>
  <si>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</si>
  <si>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</si>
  <si>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</si>
  <si>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</si>
  <si>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</si>
  <si>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</si>
  <si>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</si>
  <si>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</si>
  <si>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</si>
  <si>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</si>
  <si>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% исполне-ния</t>
  </si>
  <si>
    <t>Утвержденный 
план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</si>
  <si>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</si>
  <si>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</si>
  <si>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</si>
  <si>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Возврат излишне уплаченных сумм</t>
  </si>
  <si>
    <t>Другие вопросы в области национальной безопасности и правоохранительной деятельности</t>
  </si>
  <si>
    <t xml:space="preserve"> Сводка об исполнении бюджета города Новочебоксарска на 1 марта 2025 года                                                        </t>
  </si>
  <si>
    <t>Исполнено на 01.03.2025</t>
  </si>
  <si>
    <t>Наименование</t>
  </si>
  <si>
    <t xml:space="preserve">Прочие безвозмездные поступления от негосударственных организаций </t>
  </si>
  <si>
    <t xml:space="preserve">Прочие поступления от использования имущества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</si>
</sst>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5" xfId="0" applyNumberFormat="1" applyFont="1" applyFill="1" applyBorder="1" applyAlignment="1">
      <alignment horizontal="right"/>
    </xf>
    <xf numFmtId="4" fontId="3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1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horizontal="right"/>
    </xf>
    <xf numFmtId="4" fontId="3" fillId="0" borderId="7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/>
    <xf numFmtId="0" fontId="4" fillId="0" borderId="0" xfId="0" applyFont="1" applyFill="1"/>
    <xf numFmtId="4" fontId="3" fillId="0" borderId="13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4" fontId="3" fillId="0" borderId="13" xfId="0" applyNumberFormat="1" applyFont="1" applyFill="1" applyBorder="1" applyAlignment="1">
      <alignment wrapText="1" shrinkToFit="1"/>
    </xf>
    <xf numFmtId="4" fontId="4" fillId="0" borderId="5" xfId="1" applyNumberFormat="1" applyFont="1" applyFill="1" applyBorder="1"/>
    <xf numFmtId="4" fontId="3" fillId="0" borderId="13" xfId="0" applyNumberFormat="1" applyFont="1" applyFill="1" applyBorder="1" applyAlignment="1">
      <alignment wrapText="1"/>
    </xf>
    <xf numFmtId="4" fontId="2" fillId="0" borderId="13" xfId="0" applyNumberFormat="1" applyFont="1" applyFill="1" applyBorder="1" applyAlignment="1">
      <alignment wrapText="1"/>
    </xf>
    <xf numFmtId="4" fontId="4" fillId="0" borderId="13" xfId="1" applyNumberFormat="1" applyFont="1" applyFill="1" applyBorder="1"/>
    <xf numFmtId="4" fontId="2" fillId="0" borderId="13" xfId="0" applyNumberFormat="1" applyFont="1" applyFill="1" applyBorder="1"/>
    <xf numFmtId="4" fontId="2" fillId="0" borderId="5" xfId="1" applyNumberFormat="1" applyFont="1" applyFill="1" applyBorder="1" applyAlignment="1"/>
    <xf numFmtId="4" fontId="3" fillId="0" borderId="5" xfId="1" applyNumberFormat="1" applyFont="1" applyFill="1" applyBorder="1" applyAlignment="1"/>
    <xf numFmtId="4" fontId="3" fillId="0" borderId="5" xfId="1" applyNumberFormat="1" applyFont="1" applyFill="1" applyBorder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13" xfId="1" applyNumberFormat="1" applyFont="1" applyFill="1" applyBorder="1" applyAlignment="1">
      <alignment wrapText="1"/>
    </xf>
    <xf numFmtId="0" fontId="3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wrapText="1"/>
    </xf>
    <xf numFmtId="0" fontId="2" fillId="0" borderId="16" xfId="0" applyFont="1" applyBorder="1" applyAlignment="1">
      <alignment vertical="top" wrapText="1"/>
    </xf>
    <xf numFmtId="0" fontId="2" fillId="0" borderId="19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4" fillId="0" borderId="28" xfId="0" applyFont="1" applyBorder="1"/>
    <xf numFmtId="0" fontId="3" fillId="0" borderId="15" xfId="0" applyFont="1" applyBorder="1" applyAlignment="1">
      <alignment horizontal="center" wrapText="1" shrinkToFit="1"/>
    </xf>
    <xf numFmtId="0" fontId="3" fillId="0" borderId="16" xfId="0" applyFont="1" applyBorder="1" applyAlignment="1">
      <alignment wrapText="1" shrinkToFit="1"/>
    </xf>
    <xf numFmtId="0" fontId="2" fillId="0" borderId="16" xfId="0" applyFont="1" applyBorder="1" applyAlignment="1">
      <alignment wrapText="1" shrinkToFit="1"/>
    </xf>
    <xf numFmtId="4" fontId="3" fillId="0" borderId="9" xfId="1" applyNumberFormat="1" applyFont="1" applyFill="1" applyBorder="1" applyAlignment="1"/>
    <xf numFmtId="4" fontId="3" fillId="0" borderId="13" xfId="1" applyNumberFormat="1" applyFont="1" applyFill="1" applyBorder="1"/>
    <xf numFmtId="4" fontId="3" fillId="0" borderId="13" xfId="1" applyNumberFormat="1" applyFont="1" applyFill="1" applyBorder="1" applyAlignment="1">
      <alignment wrapText="1"/>
    </xf>
    <xf numFmtId="4" fontId="2" fillId="0" borderId="13" xfId="1" applyNumberFormat="1" applyFont="1" applyFill="1" applyBorder="1"/>
    <xf numFmtId="4" fontId="3" fillId="0" borderId="22" xfId="0" applyNumberFormat="1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28" xfId="0" applyFont="1" applyFill="1" applyBorder="1" applyAlignment="1">
      <alignment wrapText="1"/>
    </xf>
    <xf numFmtId="0" fontId="3" fillId="2" borderId="19" xfId="0" applyFont="1" applyFill="1" applyBorder="1" applyAlignment="1">
      <alignment wrapText="1"/>
    </xf>
    <xf numFmtId="0" fontId="3" fillId="2" borderId="29" xfId="0" applyFont="1" applyFill="1" applyBorder="1" applyAlignment="1">
      <alignment wrapText="1"/>
    </xf>
    <xf numFmtId="0" fontId="3" fillId="2" borderId="23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wrapText="1"/>
    </xf>
    <xf numFmtId="0" fontId="3" fillId="2" borderId="28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wrapText="1"/>
    </xf>
    <xf numFmtId="4" fontId="2" fillId="0" borderId="9" xfId="1" applyNumberFormat="1" applyFont="1" applyFill="1" applyBorder="1" applyAlignment="1">
      <alignment wrapText="1"/>
    </xf>
    <xf numFmtId="4" fontId="3" fillId="0" borderId="11" xfId="0" applyNumberFormat="1" applyFont="1" applyFill="1" applyBorder="1" applyAlignment="1">
      <alignment horizontal="right"/>
    </xf>
    <xf numFmtId="4" fontId="2" fillId="0" borderId="14" xfId="1" applyNumberFormat="1" applyFont="1" applyFill="1" applyBorder="1" applyAlignment="1">
      <alignment wrapText="1"/>
    </xf>
    <xf numFmtId="0" fontId="3" fillId="0" borderId="29" xfId="0" applyFont="1" applyBorder="1" applyAlignment="1">
      <alignment wrapText="1"/>
    </xf>
    <xf numFmtId="4" fontId="3" fillId="0" borderId="26" xfId="1" applyNumberFormat="1" applyFont="1" applyFill="1" applyBorder="1" applyAlignment="1"/>
    <xf numFmtId="4" fontId="3" fillId="0" borderId="12" xfId="1" applyNumberFormat="1" applyFont="1" applyFill="1" applyBorder="1" applyAlignment="1"/>
    <xf numFmtId="4" fontId="3" fillId="0" borderId="18" xfId="0" applyNumberFormat="1" applyFont="1" applyFill="1" applyBorder="1" applyAlignment="1">
      <alignment wrapText="1" shrinkToFit="1"/>
    </xf>
    <xf numFmtId="4" fontId="3" fillId="0" borderId="3" xfId="0" applyNumberFormat="1" applyFont="1" applyFill="1" applyBorder="1" applyAlignment="1">
      <alignment wrapText="1" shrinkToFit="1"/>
    </xf>
    <xf numFmtId="0" fontId="3" fillId="0" borderId="19" xfId="0" applyFont="1" applyBorder="1" applyAlignment="1">
      <alignment wrapText="1"/>
    </xf>
    <xf numFmtId="4" fontId="3" fillId="0" borderId="14" xfId="1" applyNumberFormat="1" applyFont="1" applyFill="1" applyBorder="1"/>
    <xf numFmtId="0" fontId="3" fillId="0" borderId="23" xfId="0" applyFont="1" applyBorder="1" applyAlignment="1">
      <alignment horizontal="center" wrapText="1"/>
    </xf>
    <xf numFmtId="4" fontId="3" fillId="0" borderId="9" xfId="0" applyNumberFormat="1" applyFont="1" applyFill="1" applyBorder="1" applyAlignment="1">
      <alignment horizontal="right"/>
    </xf>
    <xf numFmtId="4" fontId="3" fillId="0" borderId="14" xfId="0" applyNumberFormat="1" applyFont="1" applyFill="1" applyBorder="1" applyAlignment="1">
      <alignment wrapText="1"/>
    </xf>
    <xf numFmtId="4" fontId="2" fillId="0" borderId="24" xfId="1" applyNumberFormat="1" applyFont="1" applyFill="1" applyBorder="1"/>
    <xf numFmtId="4" fontId="2" fillId="0" borderId="7" xfId="1" applyNumberFormat="1" applyFont="1" applyFill="1" applyBorder="1" applyAlignment="1"/>
    <xf numFmtId="4" fontId="3" fillId="0" borderId="18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0" fontId="3" fillId="0" borderId="29" xfId="0" applyFont="1" applyBorder="1" applyAlignment="1">
      <alignment horizontal="center" wrapText="1"/>
    </xf>
    <xf numFmtId="4" fontId="3" fillId="0" borderId="30" xfId="0" applyNumberFormat="1" applyFont="1" applyFill="1" applyBorder="1" applyAlignment="1">
      <alignment wrapText="1"/>
    </xf>
    <xf numFmtId="4" fontId="3" fillId="0" borderId="20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right"/>
    </xf>
    <xf numFmtId="4" fontId="2" fillId="0" borderId="26" xfId="0" applyNumberFormat="1" applyFont="1" applyFill="1" applyBorder="1" applyAlignment="1">
      <alignment wrapText="1"/>
    </xf>
    <xf numFmtId="164" fontId="3" fillId="0" borderId="27" xfId="0" applyNumberFormat="1" applyFont="1" applyFill="1" applyBorder="1" applyAlignment="1">
      <alignment horizontal="right"/>
    </xf>
    <xf numFmtId="4" fontId="3" fillId="0" borderId="24" xfId="0" applyNumberFormat="1" applyFont="1" applyFill="1" applyBorder="1" applyAlignment="1">
      <alignment wrapText="1"/>
    </xf>
    <xf numFmtId="164" fontId="3" fillId="0" borderId="8" xfId="0" applyNumberFormat="1" applyFont="1" applyFill="1" applyBorder="1" applyAlignment="1">
      <alignment horizontal="right"/>
    </xf>
    <xf numFmtId="4" fontId="2" fillId="0" borderId="18" xfId="0" applyNumberFormat="1" applyFont="1" applyFill="1" applyBorder="1" applyAlignment="1">
      <alignment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4" fontId="2" fillId="0" borderId="14" xfId="0" applyNumberFormat="1" applyFont="1" applyFill="1" applyBorder="1" applyAlignment="1">
      <alignment wrapText="1"/>
    </xf>
    <xf numFmtId="164" fontId="2" fillId="0" borderId="10" xfId="0" applyNumberFormat="1" applyFont="1" applyFill="1" applyBorder="1" applyAlignment="1">
      <alignment horizontal="right"/>
    </xf>
    <xf numFmtId="164" fontId="3" fillId="0" borderId="21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27" xfId="2" applyNumberFormat="1" applyFont="1" applyFill="1" applyBorder="1" applyAlignment="1">
      <alignment horizontal="right"/>
    </xf>
    <xf numFmtId="164" fontId="2" fillId="0" borderId="8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17" xfId="0" applyNumberFormat="1" applyFont="1" applyFill="1" applyBorder="1" applyAlignment="1">
      <alignment horizontal="right"/>
    </xf>
    <xf numFmtId="0" fontId="2" fillId="2" borderId="19" xfId="0" applyFont="1" applyFill="1" applyBorder="1" applyAlignment="1">
      <alignment wrapText="1"/>
    </xf>
    <xf numFmtId="4" fontId="3" fillId="0" borderId="31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right"/>
    </xf>
    <xf numFmtId="0" fontId="0" fillId="0" borderId="0" xfId="0" applyAlignment="1"/>
    <xf numFmtId="0" fontId="0" fillId="0" borderId="18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zoomScaleNormal="100" zoomScaleSheetLayoutView="100" workbookViewId="0">
      <selection activeCell="F106" sqref="F106"/>
    </sheetView>
  </sheetViews>
  <sheetFormatPr defaultColWidth="9.140625" defaultRowHeight="15.75" x14ac:dyDescent="0.25"/>
  <cols>
    <col min="1" max="1" width="72.28515625" style="3" customWidth="1"/>
    <col min="2" max="2" width="19" style="22" customWidth="1"/>
    <col min="3" max="3" width="18" style="22" customWidth="1"/>
    <col min="4" max="4" width="13.85546875" style="22" customWidth="1"/>
    <col min="5" max="5" width="17.28515625" style="3" bestFit="1" customWidth="1"/>
    <col min="6" max="6" width="17.85546875" style="3" customWidth="1"/>
    <col min="7" max="7" width="9.140625" style="3"/>
    <col min="8" max="8" width="15" style="3" bestFit="1" customWidth="1"/>
    <col min="9" max="10" width="9.140625" style="3"/>
    <col min="11" max="11" width="15" style="3" bestFit="1" customWidth="1"/>
    <col min="12" max="16384" width="9.140625" style="3"/>
  </cols>
  <sheetData>
    <row r="1" spans="1:4" ht="27.75" customHeight="1" x14ac:dyDescent="0.3">
      <c r="A1" s="115" t="s">
        <v>102</v>
      </c>
      <c r="B1" s="115"/>
      <c r="C1" s="115"/>
      <c r="D1" s="115"/>
    </row>
    <row r="2" spans="1:4" ht="16.5" thickBot="1" x14ac:dyDescent="0.3">
      <c r="A2" s="1"/>
      <c r="B2" s="8"/>
      <c r="D2" s="9" t="s">
        <v>0</v>
      </c>
    </row>
    <row r="3" spans="1:4" ht="39" customHeight="1" thickBot="1" x14ac:dyDescent="0.3">
      <c r="A3" s="85" t="s">
        <v>104</v>
      </c>
      <c r="B3" s="84" t="s">
        <v>96</v>
      </c>
      <c r="C3" s="82" t="s">
        <v>103</v>
      </c>
      <c r="D3" s="83" t="s">
        <v>95</v>
      </c>
    </row>
    <row r="4" spans="1:4" ht="34.5" customHeight="1" thickBot="1" x14ac:dyDescent="0.3">
      <c r="A4" s="79" t="s">
        <v>1</v>
      </c>
      <c r="B4" s="80">
        <f>B5+B21</f>
        <v>1140179381</v>
      </c>
      <c r="C4" s="81">
        <f>C5+C21</f>
        <v>140625101.79999998</v>
      </c>
      <c r="D4" s="96">
        <f t="shared" ref="D4:D12" si="0">C4/B4*100</f>
        <v>12.333594532876401</v>
      </c>
    </row>
    <row r="5" spans="1:4" ht="32.25" customHeight="1" x14ac:dyDescent="0.25">
      <c r="A5" s="44" t="s">
        <v>2</v>
      </c>
      <c r="B5" s="67">
        <f t="shared" ref="B5:C5" si="1">B6+B8+B9+B14+B18+B19+B20</f>
        <v>983385500</v>
      </c>
      <c r="C5" s="68">
        <f t="shared" si="1"/>
        <v>108012400.66</v>
      </c>
      <c r="D5" s="97">
        <f t="shared" si="0"/>
        <v>10.983729235381242</v>
      </c>
    </row>
    <row r="6" spans="1:4" ht="21.75" customHeight="1" x14ac:dyDescent="0.25">
      <c r="A6" s="45" t="s">
        <v>3</v>
      </c>
      <c r="B6" s="26">
        <f>B7</f>
        <v>666440600</v>
      </c>
      <c r="C6" s="10">
        <f>C7</f>
        <v>62964038.700000003</v>
      </c>
      <c r="D6" s="98">
        <f t="shared" si="0"/>
        <v>9.4478095572208538</v>
      </c>
    </row>
    <row r="7" spans="1:4" ht="21.75" customHeight="1" x14ac:dyDescent="0.25">
      <c r="A7" s="46" t="s">
        <v>4</v>
      </c>
      <c r="B7" s="50">
        <v>666440600</v>
      </c>
      <c r="C7" s="32">
        <v>62964038.700000003</v>
      </c>
      <c r="D7" s="99">
        <f t="shared" si="0"/>
        <v>9.4478095572208538</v>
      </c>
    </row>
    <row r="8" spans="1:4" ht="21.75" customHeight="1" x14ac:dyDescent="0.25">
      <c r="A8" s="45" t="s">
        <v>5</v>
      </c>
      <c r="B8" s="48">
        <v>3583900</v>
      </c>
      <c r="C8" s="33">
        <v>360930.45</v>
      </c>
      <c r="D8" s="98">
        <f t="shared" si="0"/>
        <v>10.070885069337871</v>
      </c>
    </row>
    <row r="9" spans="1:4" x14ac:dyDescent="0.25">
      <c r="A9" s="45" t="s">
        <v>6</v>
      </c>
      <c r="B9" s="48">
        <f t="shared" ref="B9:C9" si="2">B10+B11+B12+B13</f>
        <v>133719000</v>
      </c>
      <c r="C9" s="34">
        <f t="shared" si="2"/>
        <v>13208541.629999999</v>
      </c>
      <c r="D9" s="98">
        <f t="shared" si="0"/>
        <v>9.8778345859601107</v>
      </c>
    </row>
    <row r="10" spans="1:4" ht="32.25" customHeight="1" x14ac:dyDescent="0.25">
      <c r="A10" s="46" t="s">
        <v>88</v>
      </c>
      <c r="B10" s="50">
        <v>108376000</v>
      </c>
      <c r="C10" s="32">
        <v>1332475.24</v>
      </c>
      <c r="D10" s="99">
        <f t="shared" si="0"/>
        <v>1.229492913560198</v>
      </c>
    </row>
    <row r="11" spans="1:4" ht="21.75" customHeight="1" x14ac:dyDescent="0.25">
      <c r="A11" s="46" t="s">
        <v>7</v>
      </c>
      <c r="B11" s="50">
        <v>0</v>
      </c>
      <c r="C11" s="32">
        <v>496.7</v>
      </c>
      <c r="D11" s="99">
        <v>0</v>
      </c>
    </row>
    <row r="12" spans="1:4" ht="20.25" customHeight="1" x14ac:dyDescent="0.25">
      <c r="A12" s="46" t="s">
        <v>8</v>
      </c>
      <c r="B12" s="50">
        <v>352000</v>
      </c>
      <c r="C12" s="32">
        <v>0</v>
      </c>
      <c r="D12" s="99">
        <f t="shared" si="0"/>
        <v>0</v>
      </c>
    </row>
    <row r="13" spans="1:4" ht="31.5" x14ac:dyDescent="0.25">
      <c r="A13" s="46" t="s">
        <v>9</v>
      </c>
      <c r="B13" s="50">
        <v>24991000</v>
      </c>
      <c r="C13" s="32">
        <v>11875569.689999999</v>
      </c>
      <c r="D13" s="99">
        <f t="shared" ref="D13:D19" si="3">C13/B13*100</f>
        <v>47.519385738865985</v>
      </c>
    </row>
    <row r="14" spans="1:4" x14ac:dyDescent="0.25">
      <c r="A14" s="45" t="s">
        <v>10</v>
      </c>
      <c r="B14" s="48">
        <f t="shared" ref="B14:C14" si="4">B15+B16+B17</f>
        <v>160977000</v>
      </c>
      <c r="C14" s="34">
        <f t="shared" si="4"/>
        <v>23941379.920000002</v>
      </c>
      <c r="D14" s="98">
        <f t="shared" si="3"/>
        <v>14.872546960124739</v>
      </c>
    </row>
    <row r="15" spans="1:4" ht="21.75" customHeight="1" x14ac:dyDescent="0.25">
      <c r="A15" s="46" t="s">
        <v>11</v>
      </c>
      <c r="B15" s="50">
        <v>51095000</v>
      </c>
      <c r="C15" s="32">
        <v>2599513.2999999998</v>
      </c>
      <c r="D15" s="99">
        <f t="shared" si="3"/>
        <v>5.0876079851257456</v>
      </c>
    </row>
    <row r="16" spans="1:4" ht="23.25" customHeight="1" x14ac:dyDescent="0.25">
      <c r="A16" s="46" t="s">
        <v>12</v>
      </c>
      <c r="B16" s="50">
        <v>11337000</v>
      </c>
      <c r="C16" s="32">
        <v>665801.46</v>
      </c>
      <c r="D16" s="99">
        <f t="shared" si="3"/>
        <v>5.8728187351151098</v>
      </c>
    </row>
    <row r="17" spans="1:4" ht="21.75" customHeight="1" x14ac:dyDescent="0.25">
      <c r="A17" s="39" t="s">
        <v>13</v>
      </c>
      <c r="B17" s="50">
        <v>98545000</v>
      </c>
      <c r="C17" s="32">
        <v>20676065.16</v>
      </c>
      <c r="D17" s="99">
        <f t="shared" si="3"/>
        <v>20.981343710994977</v>
      </c>
    </row>
    <row r="18" spans="1:4" ht="33" customHeight="1" x14ac:dyDescent="0.25">
      <c r="A18" s="42" t="s">
        <v>14</v>
      </c>
      <c r="B18" s="48">
        <v>127000</v>
      </c>
      <c r="C18" s="33">
        <v>4486.8</v>
      </c>
      <c r="D18" s="98">
        <f t="shared" si="3"/>
        <v>3.5329133858267721</v>
      </c>
    </row>
    <row r="19" spans="1:4" ht="21.75" customHeight="1" thickBot="1" x14ac:dyDescent="0.3">
      <c r="A19" s="69" t="s">
        <v>15</v>
      </c>
      <c r="B19" s="70">
        <v>18538000</v>
      </c>
      <c r="C19" s="47">
        <v>7533023.1600000001</v>
      </c>
      <c r="D19" s="100">
        <f t="shared" si="3"/>
        <v>40.635576437587659</v>
      </c>
    </row>
    <row r="20" spans="1:4" ht="21.75" hidden="1" customHeight="1" thickBot="1" x14ac:dyDescent="0.3">
      <c r="A20" s="64" t="s">
        <v>92</v>
      </c>
      <c r="B20" s="65">
        <v>0</v>
      </c>
      <c r="C20" s="66">
        <v>0</v>
      </c>
      <c r="D20" s="101">
        <v>0</v>
      </c>
    </row>
    <row r="21" spans="1:4" ht="32.25" customHeight="1" x14ac:dyDescent="0.25">
      <c r="A21" s="38" t="s">
        <v>16</v>
      </c>
      <c r="B21" s="28">
        <f>B22+B28+B29+B30+B33+B34</f>
        <v>156793881</v>
      </c>
      <c r="C21" s="11">
        <f>C22+C28+C29+C30+C33+C34</f>
        <v>32612701.139999993</v>
      </c>
      <c r="D21" s="98">
        <f t="shared" ref="D21:D37" si="5">C21/B21*100</f>
        <v>20.799728236843627</v>
      </c>
    </row>
    <row r="22" spans="1:4" ht="33.75" customHeight="1" x14ac:dyDescent="0.25">
      <c r="A22" s="42" t="s">
        <v>17</v>
      </c>
      <c r="B22" s="28">
        <f>B23+B24+B25+B26+B27</f>
        <v>120262750</v>
      </c>
      <c r="C22" s="11">
        <f>C23+C24+C25+C26+C27</f>
        <v>21785785.229999997</v>
      </c>
      <c r="D22" s="98">
        <f t="shared" si="5"/>
        <v>18.115156380508509</v>
      </c>
    </row>
    <row r="23" spans="1:4" ht="50.25" customHeight="1" x14ac:dyDescent="0.25">
      <c r="A23" s="39" t="s">
        <v>18</v>
      </c>
      <c r="B23" s="37">
        <v>2226750</v>
      </c>
      <c r="C23" s="35">
        <v>0</v>
      </c>
      <c r="D23" s="99">
        <f t="shared" si="5"/>
        <v>0</v>
      </c>
    </row>
    <row r="24" spans="1:4" ht="23.25" customHeight="1" x14ac:dyDescent="0.25">
      <c r="A24" s="39" t="s">
        <v>19</v>
      </c>
      <c r="B24" s="37">
        <v>96700000</v>
      </c>
      <c r="C24" s="35">
        <v>18330266.239999998</v>
      </c>
      <c r="D24" s="99">
        <f t="shared" si="5"/>
        <v>18.955807900723887</v>
      </c>
    </row>
    <row r="25" spans="1:4" ht="25.5" customHeight="1" x14ac:dyDescent="0.25">
      <c r="A25" s="39" t="s">
        <v>20</v>
      </c>
      <c r="B25" s="37">
        <v>4336000</v>
      </c>
      <c r="C25" s="35">
        <v>626853.61</v>
      </c>
      <c r="D25" s="99">
        <f t="shared" si="5"/>
        <v>14.456955950184502</v>
      </c>
    </row>
    <row r="26" spans="1:4" ht="37.5" hidden="1" customHeight="1" x14ac:dyDescent="0.25">
      <c r="A26" s="39" t="s">
        <v>21</v>
      </c>
      <c r="B26" s="37">
        <v>0</v>
      </c>
      <c r="C26" s="35">
        <v>0</v>
      </c>
      <c r="D26" s="99">
        <v>0</v>
      </c>
    </row>
    <row r="27" spans="1:4" ht="21" customHeight="1" x14ac:dyDescent="0.25">
      <c r="A27" s="39" t="s">
        <v>106</v>
      </c>
      <c r="B27" s="37">
        <v>17000000</v>
      </c>
      <c r="C27" s="35">
        <v>2828665.38</v>
      </c>
      <c r="D27" s="99">
        <f t="shared" si="5"/>
        <v>16.639208117647058</v>
      </c>
    </row>
    <row r="28" spans="1:4" ht="22.7" customHeight="1" x14ac:dyDescent="0.25">
      <c r="A28" s="42" t="s">
        <v>22</v>
      </c>
      <c r="B28" s="48">
        <v>12000000</v>
      </c>
      <c r="C28" s="33">
        <v>3458228.43</v>
      </c>
      <c r="D28" s="98">
        <f t="shared" si="5"/>
        <v>28.818570250000004</v>
      </c>
    </row>
    <row r="29" spans="1:4" ht="30.75" customHeight="1" x14ac:dyDescent="0.25">
      <c r="A29" s="42" t="s">
        <v>23</v>
      </c>
      <c r="B29" s="49">
        <v>2144679</v>
      </c>
      <c r="C29" s="36">
        <v>3053830.09</v>
      </c>
      <c r="D29" s="98">
        <f t="shared" si="5"/>
        <v>142.39101002993922</v>
      </c>
    </row>
    <row r="30" spans="1:4" ht="23.25" customHeight="1" x14ac:dyDescent="0.25">
      <c r="A30" s="42" t="s">
        <v>24</v>
      </c>
      <c r="B30" s="49">
        <f t="shared" ref="B30:C30" si="6">B31+B32</f>
        <v>10476452</v>
      </c>
      <c r="C30" s="36">
        <f t="shared" si="6"/>
        <v>5526092.3499999996</v>
      </c>
      <c r="D30" s="98">
        <f t="shared" si="5"/>
        <v>52.747746565344833</v>
      </c>
    </row>
    <row r="31" spans="1:4" ht="27.75" customHeight="1" x14ac:dyDescent="0.25">
      <c r="A31" s="39" t="s">
        <v>25</v>
      </c>
      <c r="B31" s="37">
        <v>300000</v>
      </c>
      <c r="C31" s="35">
        <v>0</v>
      </c>
      <c r="D31" s="99">
        <f t="shared" si="5"/>
        <v>0</v>
      </c>
    </row>
    <row r="32" spans="1:4" ht="24.75" customHeight="1" x14ac:dyDescent="0.25">
      <c r="A32" s="39" t="s">
        <v>26</v>
      </c>
      <c r="B32" s="37">
        <v>10176452</v>
      </c>
      <c r="C32" s="35">
        <v>5526092.3499999996</v>
      </c>
      <c r="D32" s="99">
        <f t="shared" si="5"/>
        <v>54.302740778416677</v>
      </c>
    </row>
    <row r="33" spans="1:4" ht="24.75" customHeight="1" x14ac:dyDescent="0.25">
      <c r="A33" s="42" t="s">
        <v>27</v>
      </c>
      <c r="B33" s="49">
        <v>10910000</v>
      </c>
      <c r="C33" s="36">
        <v>-1254169.8899999999</v>
      </c>
      <c r="D33" s="98">
        <f t="shared" si="5"/>
        <v>-11.4955993583868</v>
      </c>
    </row>
    <row r="34" spans="1:4" ht="27" customHeight="1" x14ac:dyDescent="0.25">
      <c r="A34" s="42" t="s">
        <v>28</v>
      </c>
      <c r="B34" s="49">
        <f t="shared" ref="B34:C34" si="7">B35+B36+B37</f>
        <v>1000000</v>
      </c>
      <c r="C34" s="36">
        <f t="shared" si="7"/>
        <v>42934.93</v>
      </c>
      <c r="D34" s="98">
        <f t="shared" si="5"/>
        <v>4.2934930000000007</v>
      </c>
    </row>
    <row r="35" spans="1:4" ht="24.75" customHeight="1" x14ac:dyDescent="0.25">
      <c r="A35" s="39" t="s">
        <v>29</v>
      </c>
      <c r="B35" s="37">
        <v>0</v>
      </c>
      <c r="C35" s="35">
        <v>45852.25</v>
      </c>
      <c r="D35" s="99">
        <v>0</v>
      </c>
    </row>
    <row r="36" spans="1:4" ht="26.25" customHeight="1" x14ac:dyDescent="0.25">
      <c r="A36" s="39" t="s">
        <v>28</v>
      </c>
      <c r="B36" s="50">
        <v>0</v>
      </c>
      <c r="C36" s="32">
        <v>-2917.32</v>
      </c>
      <c r="D36" s="99">
        <v>0</v>
      </c>
    </row>
    <row r="37" spans="1:4" ht="27.75" customHeight="1" thickBot="1" x14ac:dyDescent="0.3">
      <c r="A37" s="43" t="s">
        <v>91</v>
      </c>
      <c r="B37" s="74">
        <v>1000000</v>
      </c>
      <c r="C37" s="75">
        <v>0</v>
      </c>
      <c r="D37" s="102">
        <f t="shared" si="5"/>
        <v>0</v>
      </c>
    </row>
    <row r="38" spans="1:4" ht="36.75" customHeight="1" x14ac:dyDescent="0.25">
      <c r="A38" s="38" t="s">
        <v>30</v>
      </c>
      <c r="B38" s="76">
        <f t="shared" ref="B38:C38" si="8">B39+B40+B41+B42+B43+B44+B45</f>
        <v>2379195780.5500002</v>
      </c>
      <c r="C38" s="77">
        <f t="shared" si="8"/>
        <v>430091220.83000004</v>
      </c>
      <c r="D38" s="97">
        <f>C38/B38*100</f>
        <v>18.077168106383223</v>
      </c>
    </row>
    <row r="39" spans="1:4" ht="31.7" customHeight="1" x14ac:dyDescent="0.25">
      <c r="A39" s="39" t="s">
        <v>31</v>
      </c>
      <c r="B39" s="37">
        <v>52585400</v>
      </c>
      <c r="C39" s="35">
        <v>8764200</v>
      </c>
      <c r="D39" s="99">
        <f>C39/B39*100</f>
        <v>16.666603277715868</v>
      </c>
    </row>
    <row r="40" spans="1:4" ht="21" customHeight="1" x14ac:dyDescent="0.25">
      <c r="A40" s="39" t="s">
        <v>97</v>
      </c>
      <c r="B40" s="37">
        <v>21587000</v>
      </c>
      <c r="C40" s="35">
        <v>3597800</v>
      </c>
      <c r="D40" s="99">
        <f>C40/B40*100</f>
        <v>16.66651225274471</v>
      </c>
    </row>
    <row r="41" spans="1:4" ht="25.5" customHeight="1" x14ac:dyDescent="0.25">
      <c r="A41" s="39" t="s">
        <v>32</v>
      </c>
      <c r="B41" s="37">
        <v>2305023380.5500002</v>
      </c>
      <c r="C41" s="35">
        <v>371067710.29000002</v>
      </c>
      <c r="D41" s="99">
        <f>C41/B41*100</f>
        <v>16.098218934397956</v>
      </c>
    </row>
    <row r="42" spans="1:4" ht="20.25" customHeight="1" x14ac:dyDescent="0.25">
      <c r="A42" s="40" t="s">
        <v>105</v>
      </c>
      <c r="B42" s="37">
        <v>0</v>
      </c>
      <c r="C42" s="35">
        <v>0</v>
      </c>
      <c r="D42" s="99">
        <v>0</v>
      </c>
    </row>
    <row r="43" spans="1:4" ht="19.5" hidden="1" customHeight="1" x14ac:dyDescent="0.25">
      <c r="A43" s="40" t="s">
        <v>100</v>
      </c>
      <c r="B43" s="37">
        <v>0</v>
      </c>
      <c r="C43" s="35">
        <v>0</v>
      </c>
      <c r="D43" s="99">
        <v>0</v>
      </c>
    </row>
    <row r="44" spans="1:4" ht="47.25" customHeight="1" x14ac:dyDescent="0.25">
      <c r="A44" s="39" t="s">
        <v>33</v>
      </c>
      <c r="B44" s="37">
        <v>0</v>
      </c>
      <c r="C44" s="35">
        <v>-13419536.130000001</v>
      </c>
      <c r="D44" s="99">
        <v>0</v>
      </c>
    </row>
    <row r="45" spans="1:4" ht="23.25" customHeight="1" thickBot="1" x14ac:dyDescent="0.3">
      <c r="A45" s="41" t="s">
        <v>99</v>
      </c>
      <c r="B45" s="63">
        <v>0</v>
      </c>
      <c r="C45" s="61">
        <v>60081046.670000002</v>
      </c>
      <c r="D45" s="103">
        <v>0</v>
      </c>
    </row>
    <row r="46" spans="1:4" ht="40.5" customHeight="1" thickBot="1" x14ac:dyDescent="0.3">
      <c r="A46" s="71" t="s">
        <v>34</v>
      </c>
      <c r="B46" s="51">
        <f>B5+B21+B38</f>
        <v>3519375161.5500002</v>
      </c>
      <c r="C46" s="78">
        <f>C5+C21+C38</f>
        <v>570716322.63</v>
      </c>
      <c r="D46" s="104">
        <f>C46/B46*100</f>
        <v>16.216410482895082</v>
      </c>
    </row>
    <row r="47" spans="1:4" ht="39" customHeight="1" x14ac:dyDescent="0.25">
      <c r="A47" s="38" t="s">
        <v>35</v>
      </c>
      <c r="B47" s="112"/>
      <c r="C47" s="113"/>
      <c r="D47" s="114"/>
    </row>
    <row r="48" spans="1:4" ht="24" customHeight="1" x14ac:dyDescent="0.25">
      <c r="A48" s="52" t="s">
        <v>36</v>
      </c>
      <c r="B48" s="28">
        <f>B49+B50+B51+B52+B53+B54+B55+B56</f>
        <v>196649052.10000002</v>
      </c>
      <c r="C48" s="11">
        <f>C49+C50+C51+C52+C53+C54+C55+C56</f>
        <v>25956149.370000001</v>
      </c>
      <c r="D48" s="98">
        <f>C48/B48*100</f>
        <v>13.199224248892271</v>
      </c>
    </row>
    <row r="49" spans="1:4" ht="31.5" hidden="1" customHeight="1" x14ac:dyDescent="0.25">
      <c r="A49" s="53" t="s">
        <v>98</v>
      </c>
      <c r="B49" s="29"/>
      <c r="C49" s="12"/>
      <c r="D49" s="98" t="e">
        <f t="shared" ref="D49:D56" si="9">C49/B49*100</f>
        <v>#DIV/0!</v>
      </c>
    </row>
    <row r="50" spans="1:4" ht="49.7" customHeight="1" x14ac:dyDescent="0.25">
      <c r="A50" s="53" t="s">
        <v>37</v>
      </c>
      <c r="B50" s="29">
        <v>7184652</v>
      </c>
      <c r="C50" s="12">
        <v>944750.46</v>
      </c>
      <c r="D50" s="99">
        <f>C50/B50*100</f>
        <v>13.149564655323598</v>
      </c>
    </row>
    <row r="51" spans="1:4" ht="46.5" customHeight="1" x14ac:dyDescent="0.25">
      <c r="A51" s="53" t="s">
        <v>38</v>
      </c>
      <c r="B51" s="30">
        <v>87713319.510000005</v>
      </c>
      <c r="C51" s="27">
        <v>12817895.609999999</v>
      </c>
      <c r="D51" s="99">
        <f t="shared" si="9"/>
        <v>14.61339700926341</v>
      </c>
    </row>
    <row r="52" spans="1:4" x14ac:dyDescent="0.25">
      <c r="A52" s="53" t="s">
        <v>39</v>
      </c>
      <c r="B52" s="29">
        <v>28900</v>
      </c>
      <c r="C52" s="12">
        <v>0</v>
      </c>
      <c r="D52" s="99">
        <f t="shared" si="9"/>
        <v>0</v>
      </c>
    </row>
    <row r="53" spans="1:4" ht="30.2" customHeight="1" x14ac:dyDescent="0.25">
      <c r="A53" s="53" t="s">
        <v>40</v>
      </c>
      <c r="B53" s="29">
        <v>9909954</v>
      </c>
      <c r="C53" s="12">
        <v>1700142.17</v>
      </c>
      <c r="D53" s="99">
        <f t="shared" si="9"/>
        <v>17.155903750915495</v>
      </c>
    </row>
    <row r="54" spans="1:4" ht="19.5" customHeight="1" x14ac:dyDescent="0.25">
      <c r="A54" s="53" t="s">
        <v>41</v>
      </c>
      <c r="B54" s="29">
        <v>7566500</v>
      </c>
      <c r="C54" s="12">
        <v>0</v>
      </c>
      <c r="D54" s="99">
        <f t="shared" si="9"/>
        <v>0</v>
      </c>
    </row>
    <row r="55" spans="1:4" x14ac:dyDescent="0.25">
      <c r="A55" s="53" t="s">
        <v>42</v>
      </c>
      <c r="B55" s="29">
        <v>2500000</v>
      </c>
      <c r="C55" s="12">
        <v>0</v>
      </c>
      <c r="D55" s="99">
        <f t="shared" si="9"/>
        <v>0</v>
      </c>
    </row>
    <row r="56" spans="1:4" x14ac:dyDescent="0.25">
      <c r="A56" s="53" t="s">
        <v>43</v>
      </c>
      <c r="B56" s="29">
        <v>81745726.590000004</v>
      </c>
      <c r="C56" s="12">
        <v>10493361.130000001</v>
      </c>
      <c r="D56" s="99">
        <f t="shared" si="9"/>
        <v>12.836586776737585</v>
      </c>
    </row>
    <row r="57" spans="1:4" x14ac:dyDescent="0.25">
      <c r="A57" s="52" t="s">
        <v>44</v>
      </c>
      <c r="B57" s="28">
        <f>B58+B59+B60</f>
        <v>51543260.439999998</v>
      </c>
      <c r="C57" s="11">
        <f>C58+C59+C60</f>
        <v>2999365.48</v>
      </c>
      <c r="D57" s="98">
        <f t="shared" ref="D57:D106" si="10">C57/B57*100</f>
        <v>5.8191225281362895</v>
      </c>
    </row>
    <row r="58" spans="1:4" x14ac:dyDescent="0.25">
      <c r="A58" s="53" t="s">
        <v>45</v>
      </c>
      <c r="B58" s="29">
        <v>7265300</v>
      </c>
      <c r="C58" s="12">
        <v>855496.57</v>
      </c>
      <c r="D58" s="99">
        <f t="shared" si="10"/>
        <v>11.775103161603786</v>
      </c>
    </row>
    <row r="59" spans="1:4" ht="18.75" customHeight="1" x14ac:dyDescent="0.25">
      <c r="A59" s="53" t="s">
        <v>89</v>
      </c>
      <c r="B59" s="29">
        <v>44178400</v>
      </c>
      <c r="C59" s="12">
        <v>2143868.91</v>
      </c>
      <c r="D59" s="99">
        <f t="shared" si="10"/>
        <v>4.8527536307335719</v>
      </c>
    </row>
    <row r="60" spans="1:4" ht="30.75" customHeight="1" x14ac:dyDescent="0.25">
      <c r="A60" s="53" t="s">
        <v>101</v>
      </c>
      <c r="B60" s="29">
        <v>99560.44</v>
      </c>
      <c r="C60" s="12">
        <v>0</v>
      </c>
      <c r="D60" s="99">
        <v>0</v>
      </c>
    </row>
    <row r="61" spans="1:4" x14ac:dyDescent="0.25">
      <c r="A61" s="52" t="s">
        <v>46</v>
      </c>
      <c r="B61" s="28">
        <f>B62+B63+B64+B65</f>
        <v>268854816.13999999</v>
      </c>
      <c r="C61" s="11">
        <f>C62+C63+C64+C65</f>
        <v>12383492.34</v>
      </c>
      <c r="D61" s="98">
        <f t="shared" si="10"/>
        <v>4.6060146951399892</v>
      </c>
    </row>
    <row r="62" spans="1:4" x14ac:dyDescent="0.25">
      <c r="A62" s="53" t="s">
        <v>47</v>
      </c>
      <c r="B62" s="29">
        <v>836200</v>
      </c>
      <c r="C62" s="13">
        <v>0</v>
      </c>
      <c r="D62" s="99">
        <f t="shared" si="10"/>
        <v>0</v>
      </c>
    </row>
    <row r="63" spans="1:4" x14ac:dyDescent="0.25">
      <c r="A63" s="53" t="s">
        <v>48</v>
      </c>
      <c r="B63" s="29">
        <v>0</v>
      </c>
      <c r="C63" s="13">
        <v>0</v>
      </c>
      <c r="D63" s="99">
        <v>0</v>
      </c>
    </row>
    <row r="64" spans="1:4" x14ac:dyDescent="0.25">
      <c r="A64" s="53" t="s">
        <v>49</v>
      </c>
      <c r="B64" s="31">
        <v>267727037.13999999</v>
      </c>
      <c r="C64" s="12">
        <v>12311913.34</v>
      </c>
      <c r="D64" s="99">
        <f t="shared" si="10"/>
        <v>4.598681355279723</v>
      </c>
    </row>
    <row r="65" spans="1:10" ht="20.25" customHeight="1" x14ac:dyDescent="0.25">
      <c r="A65" s="53" t="s">
        <v>50</v>
      </c>
      <c r="B65" s="29">
        <v>291579</v>
      </c>
      <c r="C65" s="14">
        <v>71579</v>
      </c>
      <c r="D65" s="99">
        <f t="shared" si="10"/>
        <v>24.548750081453054</v>
      </c>
    </row>
    <row r="66" spans="1:10" x14ac:dyDescent="0.25">
      <c r="A66" s="52" t="s">
        <v>51</v>
      </c>
      <c r="B66" s="28">
        <f>B67+B68+B70+B69</f>
        <v>228234792.25</v>
      </c>
      <c r="C66" s="11">
        <f>C67+C68+C70+C69</f>
        <v>14666203.560000001</v>
      </c>
      <c r="D66" s="98">
        <f t="shared" si="10"/>
        <v>6.4259280609308593</v>
      </c>
    </row>
    <row r="67" spans="1:10" x14ac:dyDescent="0.25">
      <c r="A67" s="53" t="s">
        <v>52</v>
      </c>
      <c r="B67" s="29">
        <v>49297303</v>
      </c>
      <c r="C67" s="14">
        <v>2327882.16</v>
      </c>
      <c r="D67" s="99">
        <f t="shared" si="10"/>
        <v>4.7221288353239128</v>
      </c>
    </row>
    <row r="68" spans="1:10" x14ac:dyDescent="0.25">
      <c r="A68" s="53" t="s">
        <v>53</v>
      </c>
      <c r="B68" s="29">
        <v>19820468.25</v>
      </c>
      <c r="C68" s="12">
        <v>408961.19</v>
      </c>
      <c r="D68" s="99">
        <f t="shared" si="10"/>
        <v>2.0633275906587123</v>
      </c>
    </row>
    <row r="69" spans="1:10" x14ac:dyDescent="0.25">
      <c r="A69" s="53" t="s">
        <v>54</v>
      </c>
      <c r="B69" s="29">
        <v>144691921</v>
      </c>
      <c r="C69" s="14">
        <v>9536239.7100000009</v>
      </c>
      <c r="D69" s="99">
        <f t="shared" si="10"/>
        <v>6.590720231021054</v>
      </c>
    </row>
    <row r="70" spans="1:10" ht="17.45" customHeight="1" x14ac:dyDescent="0.25">
      <c r="A70" s="53" t="s">
        <v>55</v>
      </c>
      <c r="B70" s="29">
        <v>14425100</v>
      </c>
      <c r="C70" s="14">
        <v>2393120.5</v>
      </c>
      <c r="D70" s="99">
        <f t="shared" si="10"/>
        <v>16.589975112824174</v>
      </c>
    </row>
    <row r="71" spans="1:10" x14ac:dyDescent="0.25">
      <c r="A71" s="52" t="s">
        <v>56</v>
      </c>
      <c r="B71" s="28">
        <f>B72+B73</f>
        <v>17936170</v>
      </c>
      <c r="C71" s="11">
        <f>C72+C73</f>
        <v>3094000</v>
      </c>
      <c r="D71" s="98">
        <f t="shared" si="10"/>
        <v>17.250059516608061</v>
      </c>
    </row>
    <row r="72" spans="1:10" ht="30.2" customHeight="1" x14ac:dyDescent="0.25">
      <c r="A72" s="53" t="s">
        <v>57</v>
      </c>
      <c r="B72" s="29">
        <v>17936170</v>
      </c>
      <c r="C72" s="12">
        <v>3094000</v>
      </c>
      <c r="D72" s="99">
        <f t="shared" si="10"/>
        <v>17.250059516608061</v>
      </c>
    </row>
    <row r="73" spans="1:10" ht="19.5" customHeight="1" x14ac:dyDescent="0.25">
      <c r="A73" s="53" t="s">
        <v>58</v>
      </c>
      <c r="B73" s="29">
        <v>0</v>
      </c>
      <c r="C73" s="12">
        <v>0</v>
      </c>
      <c r="D73" s="99">
        <v>0</v>
      </c>
    </row>
    <row r="74" spans="1:10" x14ac:dyDescent="0.25">
      <c r="A74" s="52" t="s">
        <v>59</v>
      </c>
      <c r="B74" s="28">
        <f t="shared" ref="B74:C74" si="11">B75+B76+B77+B78+B79+B80</f>
        <v>2403287299.98</v>
      </c>
      <c r="C74" s="11">
        <f t="shared" si="11"/>
        <v>433965201.84999996</v>
      </c>
      <c r="D74" s="98">
        <f t="shared" si="10"/>
        <v>18.057150381213741</v>
      </c>
      <c r="F74" s="5"/>
      <c r="H74" s="4"/>
      <c r="J74" s="4"/>
    </row>
    <row r="75" spans="1:10" x14ac:dyDescent="0.25">
      <c r="A75" s="53" t="s">
        <v>60</v>
      </c>
      <c r="B75" s="29">
        <v>950234890.90999997</v>
      </c>
      <c r="C75" s="12">
        <v>202765497.69</v>
      </c>
      <c r="D75" s="99">
        <f t="shared" si="10"/>
        <v>21.338460587973149</v>
      </c>
    </row>
    <row r="76" spans="1:10" x14ac:dyDescent="0.25">
      <c r="A76" s="53" t="s">
        <v>61</v>
      </c>
      <c r="B76" s="29">
        <v>1201629909.0699999</v>
      </c>
      <c r="C76" s="12">
        <v>200996586.34</v>
      </c>
      <c r="D76" s="93">
        <f t="shared" si="10"/>
        <v>16.726995959642938</v>
      </c>
    </row>
    <row r="77" spans="1:10" ht="15" customHeight="1" x14ac:dyDescent="0.25">
      <c r="A77" s="53" t="s">
        <v>62</v>
      </c>
      <c r="B77" s="29">
        <v>191371000</v>
      </c>
      <c r="C77" s="12">
        <v>24110752</v>
      </c>
      <c r="D77" s="93">
        <f t="shared" si="10"/>
        <v>12.59895804484483</v>
      </c>
    </row>
    <row r="78" spans="1:10" ht="15" customHeight="1" x14ac:dyDescent="0.25">
      <c r="A78" s="53" t="s">
        <v>93</v>
      </c>
      <c r="B78" s="29">
        <v>155000</v>
      </c>
      <c r="C78" s="12">
        <v>0</v>
      </c>
      <c r="D78" s="93">
        <f t="shared" si="10"/>
        <v>0</v>
      </c>
    </row>
    <row r="79" spans="1:10" x14ac:dyDescent="0.25">
      <c r="A79" s="53" t="s">
        <v>63</v>
      </c>
      <c r="B79" s="29">
        <v>14474900</v>
      </c>
      <c r="C79" s="12">
        <v>2141203.3199999998</v>
      </c>
      <c r="D79" s="93">
        <f t="shared" si="10"/>
        <v>14.792525820558344</v>
      </c>
    </row>
    <row r="80" spans="1:10" x14ac:dyDescent="0.25">
      <c r="A80" s="53" t="s">
        <v>64</v>
      </c>
      <c r="B80" s="29">
        <v>45421600</v>
      </c>
      <c r="C80" s="12">
        <v>3951162.5</v>
      </c>
      <c r="D80" s="93">
        <f t="shared" si="10"/>
        <v>8.6988624354932451</v>
      </c>
    </row>
    <row r="81" spans="1:6" x14ac:dyDescent="0.25">
      <c r="A81" s="52" t="s">
        <v>65</v>
      </c>
      <c r="B81" s="28">
        <f>B82</f>
        <v>134325161.53999999</v>
      </c>
      <c r="C81" s="11">
        <f>C82</f>
        <v>14726206.199999999</v>
      </c>
      <c r="D81" s="105">
        <f t="shared" si="10"/>
        <v>10.963103286955482</v>
      </c>
      <c r="F81" s="5"/>
    </row>
    <row r="82" spans="1:6" x14ac:dyDescent="0.25">
      <c r="A82" s="53" t="s">
        <v>66</v>
      </c>
      <c r="B82" s="29">
        <v>134325161.53999999</v>
      </c>
      <c r="C82" s="12">
        <v>14726206.199999999</v>
      </c>
      <c r="D82" s="93">
        <f t="shared" si="10"/>
        <v>10.963103286955482</v>
      </c>
    </row>
    <row r="83" spans="1:6" x14ac:dyDescent="0.25">
      <c r="A83" s="52" t="s">
        <v>67</v>
      </c>
      <c r="B83" s="28">
        <f>B84+B85+B86+B87</f>
        <v>210334903</v>
      </c>
      <c r="C83" s="11">
        <f>C84+C85+C86+C87</f>
        <v>6433756.3499999996</v>
      </c>
      <c r="D83" s="105">
        <f t="shared" si="10"/>
        <v>3.0588153740703699</v>
      </c>
    </row>
    <row r="84" spans="1:6" x14ac:dyDescent="0.25">
      <c r="A84" s="53" t="s">
        <v>68</v>
      </c>
      <c r="B84" s="29">
        <v>2441434</v>
      </c>
      <c r="C84" s="12">
        <v>454064.83</v>
      </c>
      <c r="D84" s="93">
        <f t="shared" si="10"/>
        <v>18.598284041264275</v>
      </c>
    </row>
    <row r="85" spans="1:6" x14ac:dyDescent="0.25">
      <c r="A85" s="53" t="s">
        <v>69</v>
      </c>
      <c r="B85" s="29">
        <v>724200</v>
      </c>
      <c r="C85" s="12">
        <v>318150</v>
      </c>
      <c r="D85" s="93">
        <f t="shared" si="10"/>
        <v>43.93123446561723</v>
      </c>
    </row>
    <row r="86" spans="1:6" x14ac:dyDescent="0.25">
      <c r="A86" s="53" t="s">
        <v>70</v>
      </c>
      <c r="B86" s="29">
        <v>202542717</v>
      </c>
      <c r="C86" s="12">
        <v>3042660.38</v>
      </c>
      <c r="D86" s="93">
        <f t="shared" si="10"/>
        <v>1.5022314428615076</v>
      </c>
    </row>
    <row r="87" spans="1:6" ht="18.75" customHeight="1" x14ac:dyDescent="0.25">
      <c r="A87" s="53" t="s">
        <v>71</v>
      </c>
      <c r="B87" s="29">
        <v>4626552</v>
      </c>
      <c r="C87" s="12">
        <v>2618881.14</v>
      </c>
      <c r="D87" s="93">
        <f t="shared" si="10"/>
        <v>56.60546212384515</v>
      </c>
    </row>
    <row r="88" spans="1:6" x14ac:dyDescent="0.25">
      <c r="A88" s="52" t="s">
        <v>72</v>
      </c>
      <c r="B88" s="28">
        <f>B89+B90+B91</f>
        <v>88491100</v>
      </c>
      <c r="C88" s="11">
        <f>C89+C90+C91</f>
        <v>12571614</v>
      </c>
      <c r="D88" s="105">
        <f t="shared" si="10"/>
        <v>14.206642249898577</v>
      </c>
    </row>
    <row r="89" spans="1:6" x14ac:dyDescent="0.25">
      <c r="A89" s="53" t="s">
        <v>73</v>
      </c>
      <c r="B89" s="29">
        <v>84841100</v>
      </c>
      <c r="C89" s="12">
        <v>12216384</v>
      </c>
      <c r="D89" s="93">
        <f t="shared" si="10"/>
        <v>14.399134381803158</v>
      </c>
    </row>
    <row r="90" spans="1:6" x14ac:dyDescent="0.25">
      <c r="A90" s="53" t="s">
        <v>74</v>
      </c>
      <c r="B90" s="29">
        <v>3650000</v>
      </c>
      <c r="C90" s="12">
        <v>355230</v>
      </c>
      <c r="D90" s="93">
        <f t="shared" si="10"/>
        <v>9.7323287671232883</v>
      </c>
    </row>
    <row r="91" spans="1:6" hidden="1" x14ac:dyDescent="0.25">
      <c r="A91" s="53" t="s">
        <v>75</v>
      </c>
      <c r="B91" s="29"/>
      <c r="C91" s="12"/>
      <c r="D91" s="93" t="e">
        <f t="shared" si="10"/>
        <v>#DIV/0!</v>
      </c>
    </row>
    <row r="92" spans="1:6" x14ac:dyDescent="0.25">
      <c r="A92" s="52" t="s">
        <v>76</v>
      </c>
      <c r="B92" s="23">
        <f t="shared" ref="B92:C92" si="12">B93+B94</f>
        <v>1746553.5</v>
      </c>
      <c r="C92" s="10">
        <f t="shared" si="12"/>
        <v>116613</v>
      </c>
      <c r="D92" s="105">
        <f t="shared" si="10"/>
        <v>6.6767493809952008</v>
      </c>
    </row>
    <row r="93" spans="1:6" x14ac:dyDescent="0.25">
      <c r="A93" s="53" t="s">
        <v>77</v>
      </c>
      <c r="B93" s="29">
        <v>500000</v>
      </c>
      <c r="C93" s="12">
        <v>0</v>
      </c>
      <c r="D93" s="93">
        <f t="shared" si="10"/>
        <v>0</v>
      </c>
    </row>
    <row r="94" spans="1:6" x14ac:dyDescent="0.25">
      <c r="A94" s="54" t="s">
        <v>94</v>
      </c>
      <c r="B94" s="29">
        <v>1246553.5</v>
      </c>
      <c r="C94" s="12">
        <v>116613</v>
      </c>
      <c r="D94" s="93">
        <f t="shared" si="10"/>
        <v>9.3548331459500123</v>
      </c>
    </row>
    <row r="95" spans="1:6" ht="16.5" thickBot="1" x14ac:dyDescent="0.3">
      <c r="A95" s="55" t="s">
        <v>78</v>
      </c>
      <c r="B95" s="73">
        <v>8972052.5999999996</v>
      </c>
      <c r="C95" s="72">
        <v>0</v>
      </c>
      <c r="D95" s="106">
        <v>0</v>
      </c>
    </row>
    <row r="96" spans="1:6" ht="16.5" hidden="1" thickBot="1" x14ac:dyDescent="0.3">
      <c r="A96" s="56" t="s">
        <v>87</v>
      </c>
      <c r="B96" s="109"/>
      <c r="C96" s="62"/>
      <c r="D96" s="107" t="e">
        <f t="shared" si="10"/>
        <v>#DIV/0!</v>
      </c>
    </row>
    <row r="97" spans="1:6" ht="43.5" customHeight="1" thickBot="1" x14ac:dyDescent="0.3">
      <c r="A97" s="57" t="s">
        <v>79</v>
      </c>
      <c r="B97" s="51">
        <f>B48+B57+B61+B66+B71+B74+B81+B83+B88+B92+B95+B96</f>
        <v>3610375161.5499997</v>
      </c>
      <c r="C97" s="15">
        <f>C48+C57+C61+C66+C71+C74+C81+C83+C88+C92+C95+C96</f>
        <v>526912602.14999998</v>
      </c>
      <c r="D97" s="86">
        <f t="shared" si="10"/>
        <v>14.594400265145488</v>
      </c>
      <c r="E97" s="5"/>
      <c r="F97" s="5"/>
    </row>
    <row r="98" spans="1:6" ht="9.75" hidden="1" customHeight="1" x14ac:dyDescent="0.25">
      <c r="A98" s="58"/>
      <c r="B98" s="87"/>
      <c r="C98" s="16"/>
      <c r="D98" s="88" t="e">
        <f t="shared" si="10"/>
        <v>#DIV/0!</v>
      </c>
    </row>
    <row r="99" spans="1:6" ht="33.75" customHeight="1" thickBot="1" x14ac:dyDescent="0.3">
      <c r="A99" s="59" t="s">
        <v>80</v>
      </c>
      <c r="B99" s="89">
        <f>B46-B97</f>
        <v>-90999999.999999523</v>
      </c>
      <c r="C99" s="17">
        <f>C46-C97</f>
        <v>43803720.480000019</v>
      </c>
      <c r="D99" s="90">
        <f t="shared" si="10"/>
        <v>-48.135956571428842</v>
      </c>
    </row>
    <row r="100" spans="1:6" ht="19.5" customHeight="1" x14ac:dyDescent="0.25">
      <c r="A100" s="60" t="s">
        <v>90</v>
      </c>
      <c r="B100" s="91"/>
      <c r="C100" s="18"/>
      <c r="D100" s="92"/>
    </row>
    <row r="101" spans="1:6" ht="22.5" customHeight="1" x14ac:dyDescent="0.25">
      <c r="A101" s="53" t="s">
        <v>81</v>
      </c>
      <c r="B101" s="29">
        <f>B102+B103</f>
        <v>67000000</v>
      </c>
      <c r="C101" s="13">
        <f>C102+C103</f>
        <v>0</v>
      </c>
      <c r="D101" s="93">
        <v>0</v>
      </c>
      <c r="F101" s="5"/>
    </row>
    <row r="102" spans="1:6" hidden="1" x14ac:dyDescent="0.25">
      <c r="A102" s="53" t="s">
        <v>82</v>
      </c>
      <c r="B102" s="29">
        <v>134000000</v>
      </c>
      <c r="C102" s="12">
        <v>0</v>
      </c>
      <c r="D102" s="93">
        <v>0</v>
      </c>
    </row>
    <row r="103" spans="1:6" hidden="1" x14ac:dyDescent="0.25">
      <c r="A103" s="53" t="s">
        <v>83</v>
      </c>
      <c r="B103" s="29">
        <v>-67000000</v>
      </c>
      <c r="C103" s="12">
        <v>0</v>
      </c>
      <c r="D103" s="93">
        <v>0</v>
      </c>
    </row>
    <row r="104" spans="1:6" ht="31.5" hidden="1" x14ac:dyDescent="0.25">
      <c r="A104" s="53" t="s">
        <v>84</v>
      </c>
      <c r="B104" s="29">
        <v>0</v>
      </c>
      <c r="C104" s="12">
        <v>0</v>
      </c>
      <c r="D104" s="93" t="e">
        <f t="shared" si="10"/>
        <v>#DIV/0!</v>
      </c>
    </row>
    <row r="105" spans="1:6" ht="31.5" hidden="1" x14ac:dyDescent="0.25">
      <c r="A105" s="53" t="s">
        <v>85</v>
      </c>
      <c r="B105" s="29">
        <v>0</v>
      </c>
      <c r="C105" s="12">
        <v>0</v>
      </c>
      <c r="D105" s="93" t="e">
        <f t="shared" si="10"/>
        <v>#DIV/0!</v>
      </c>
    </row>
    <row r="106" spans="1:6" ht="24.75" customHeight="1" thickBot="1" x14ac:dyDescent="0.3">
      <c r="A106" s="108" t="s">
        <v>86</v>
      </c>
      <c r="B106" s="94">
        <v>24000000</v>
      </c>
      <c r="C106" s="24">
        <v>-43803720.479999997</v>
      </c>
      <c r="D106" s="95">
        <f t="shared" si="10"/>
        <v>-182.515502</v>
      </c>
      <c r="F106" s="5"/>
    </row>
    <row r="107" spans="1:6" s="7" customFormat="1" ht="40.5" customHeight="1" x14ac:dyDescent="0.25">
      <c r="A107" s="6"/>
      <c r="B107" s="19"/>
      <c r="C107" s="19"/>
      <c r="D107" s="25"/>
    </row>
    <row r="108" spans="1:6" x14ac:dyDescent="0.25">
      <c r="A108" s="1"/>
      <c r="B108" s="20"/>
      <c r="C108" s="20"/>
      <c r="D108" s="9"/>
    </row>
    <row r="109" spans="1:6" ht="18" customHeight="1" x14ac:dyDescent="0.25">
      <c r="A109" s="1"/>
      <c r="B109" s="8"/>
      <c r="C109" s="110"/>
      <c r="D109" s="111"/>
    </row>
    <row r="110" spans="1:6" x14ac:dyDescent="0.25">
      <c r="A110" s="2"/>
      <c r="B110" s="9"/>
      <c r="C110" s="9"/>
      <c r="D110" s="9"/>
    </row>
    <row r="111" spans="1:6" ht="42.75" customHeight="1" x14ac:dyDescent="0.25">
      <c r="A111" s="2"/>
      <c r="B111" s="21"/>
      <c r="C111" s="9"/>
      <c r="D111" s="9"/>
    </row>
    <row r="112" spans="1:6" x14ac:dyDescent="0.25">
      <c r="A112" s="2"/>
      <c r="B112" s="9"/>
      <c r="C112" s="9"/>
      <c r="D112" s="9"/>
    </row>
  </sheetData>
  <mergeCells count="3">
    <mergeCell ref="C109:D109"/>
    <mergeCell ref="B47:D47"/>
    <mergeCell ref="A1:D1"/>
  </mergeCells>
  <pageMargins left="1.3779527559055118" right="0.19685039370078741" top="0.82677165354330717" bottom="0.11811023622047245" header="0.31496062992125984" footer="3.937007874015748E-2"/>
  <pageSetup paperSize="9" scale="65" fitToHeight="2" orientation="portrait" r:id="rId1"/>
  <rowBreaks count="1" manualBreakCount="1">
    <brk id="4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2025-04-15T05:17:35Z</dcterms:modified>
</cp:coreProperties>
</file>