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9255" activeTab="0"/>
  </bookViews>
  <sheets>
    <sheet name="Доходы-район" sheetId="1" r:id="rId1"/>
  </sheets>
  <definedNames>
    <definedName name="_xlnm.Print_Area" localSheetId="0">'Доходы-район'!$A$2:$I$91</definedName>
  </definedNames>
  <calcPr fullCalcOnLoad="1"/>
</workbook>
</file>

<file path=xl/sharedStrings.xml><?xml version="1.0" encoding="utf-8"?>
<sst xmlns="http://schemas.openxmlformats.org/spreadsheetml/2006/main" count="100" uniqueCount="99">
  <si>
    <t>Единый налог на вмененный доход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</si>
  <si>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</si>
  <si>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</si>
  <si>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</si>
  <si>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Дивиденды по акциям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</si>
  <si>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</si>
  <si>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</si>
  <si>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Штрафные санкции, возмещение ущерба</t>
  </si>
  <si>
    <t>Неналоговые доходы</t>
  </si>
  <si>
    <t>Наименование показателя</t>
  </si>
  <si>
    <t>тыс.рублей</t>
  </si>
  <si>
    <t>Налог на добычу прочих полезных ископаемых</t>
  </si>
  <si>
    <t>Задолженность и перерасчеты по отмененным налогам</t>
  </si>
  <si>
    <t xml:space="preserve">Налоговые доходы </t>
  </si>
  <si>
    <t xml:space="preserve">Налог на доходы физических лиц </t>
  </si>
  <si>
    <t>Прочие налоговые доходы</t>
  </si>
  <si>
    <t>Патентная система налогообложения</t>
  </si>
  <si>
    <t>Акцизы на нефтепродукты</t>
  </si>
  <si>
    <t>Транспортный налог</t>
  </si>
  <si>
    <t>Доходы от продажи муниципального имущества</t>
  </si>
  <si>
    <t>Доходы от продажи земельных участков</t>
  </si>
  <si>
    <t>Арендная плата за зем.участки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</si>
  <si>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</si>
  <si>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</si>
  <si>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</si>
  <si>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применением упрощенной системы налогообложения</t>
  </si>
  <si>
    <t>Прочие поступления неналоговые доходов от управления и распоряжения имуществом</t>
  </si>
  <si>
    <t>Налоговые и неналоговые доходы (без инициативных платежей)</t>
  </si>
  <si>
    <t>Инициативные платежи</t>
  </si>
  <si>
    <t>План  2023 года</t>
  </si>
  <si>
    <t>Соотношениефакт 2023/ план 2023</t>
  </si>
  <si>
    <t>Безвозмездные поступления, в том числе:</t>
  </si>
  <si>
    <t xml:space="preserve"> - Дотация</t>
  </si>
  <si>
    <t xml:space="preserve"> - Субсидия</t>
  </si>
  <si>
    <t xml:space="preserve"> - Субвенция</t>
  </si>
  <si>
    <t xml:space="preserve"> - Иные межбюджетные трансферты</t>
  </si>
  <si>
    <t>ИТОГО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</si>
  <si>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</si>
  <si>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</si>
  <si>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(с учетом возвратов)</t>
  </si>
  <si>
    <t xml:space="preserve">Налоговые и неналоговые доходы </t>
  </si>
  <si>
    <t>ИТОГО РАСХОДЫ</t>
  </si>
  <si>
    <t>Плата за нестац.торг.объекты</t>
  </si>
  <si>
    <t xml:space="preserve"> - Прочие безвозмездные поступления</t>
  </si>
  <si>
    <t>0104</t>
  </si>
  <si>
    <t>0106</t>
  </si>
  <si>
    <t>0113</t>
  </si>
  <si>
    <t>0203</t>
  </si>
  <si>
    <t>0304</t>
  </si>
  <si>
    <t>0310</t>
  </si>
  <si>
    <t>0314</t>
  </si>
  <si>
    <t>0401</t>
  </si>
  <si>
    <t>0405</t>
  </si>
  <si>
    <t>0409</t>
  </si>
  <si>
    <t>0412</t>
  </si>
  <si>
    <t>0501</t>
  </si>
  <si>
    <t>0502</t>
  </si>
  <si>
    <t>0503</t>
  </si>
  <si>
    <t>0505</t>
  </si>
  <si>
    <t>0605</t>
  </si>
  <si>
    <t>0701</t>
  </si>
  <si>
    <t>0702</t>
  </si>
  <si>
    <t>0703</t>
  </si>
  <si>
    <t>0707</t>
  </si>
  <si>
    <t>0705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</si>
  <si>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</si>
  <si>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</si>
  <si>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</si>
  <si>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</si>
  <si>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</si>
  <si>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</si>
  <si>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</si>
  <si>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</si>
  <si>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</si>
  <si>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0100</t>
  </si>
  <si>
    <t>0300</t>
  </si>
  <si>
    <t>0400</t>
  </si>
  <si>
    <t>0500</t>
  </si>
  <si>
    <t>0700</t>
  </si>
  <si>
    <t>0800</t>
  </si>
  <si>
    <t>1000</t>
  </si>
  <si>
    <t>1100</t>
  </si>
  <si>
    <t>0105</t>
  </si>
  <si>
    <t>0111</t>
  </si>
  <si>
    <t>0406</t>
  </si>
  <si>
    <t>Дефицит (профицит)</t>
  </si>
  <si>
    <t>Х</t>
  </si>
  <si>
    <t>Доходы от сдачи в аренду имущество</t>
  </si>
  <si>
    <t>0103</t>
  </si>
  <si>
    <t>Прочие неналоговые доходы ( вкл. невыясненные поступления)</t>
  </si>
  <si>
    <r>
      <t xml:space="preserve">План на 2023 год                        (с учетом решения)              </t>
    </r>
    <r>
      <rPr>
        <b/>
        <i/>
        <sz val="9"/>
        <color indexed="8"/>
        <rFont val="Times New Roman"/>
        <family val="1"/>
      </rPr>
      <t xml:space="preserve"> в сопоставимых условиях 2022 года</t>
    </r>
  </si>
  <si>
    <t>Факт.на 01.07.2022 года</t>
  </si>
  <si>
    <t>ИСПОЛНЕНИЕ БЮДЖЕТА ЧЕБОКСАРСКОГО МУНИЦИПАЛЬНОГО ОКРУГА 
НА 01.07.2023 ГОД</t>
  </si>
  <si>
    <t>Исполнение на 01.07.2023 года</t>
  </si>
  <si>
    <t>Факт на 01.07.2023/ факт на 01.07.2022</t>
  </si>
  <si>
    <r>
      <t xml:space="preserve">Факт на 01.07.2023 год                                     </t>
    </r>
    <r>
      <rPr>
        <b/>
        <i/>
        <sz val="9"/>
        <color indexed="8"/>
        <rFont val="Times New Roman"/>
        <family val="1"/>
      </rPr>
      <t xml:space="preserve"> в сопоставимых условиях 2022 года</t>
    </r>
  </si>
  <si>
    <r>
      <t xml:space="preserve">Темп роста факта на 01.07.2023 год                                      </t>
    </r>
    <r>
      <rPr>
        <b/>
        <i/>
        <sz val="9"/>
        <color indexed="8"/>
        <rFont val="Times New Roman"/>
        <family val="1"/>
      </rPr>
      <t xml:space="preserve"> в сопоставимых условиях 2022 года
к факту на 01.07.2022</t>
    </r>
  </si>
  <si>
    <t>Платежи от государственных и муниципальных унитарных предприятий</t>
  </si>
  <si>
    <t>0107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</si>
</sst>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8"/>
      <name val="TimesET"/>
      <family val="0"/>
    </font>
    <font>
      <b/>
      <sz val="12"/>
      <color indexed="8"/>
      <name val="TimesET"/>
      <family val="0"/>
    </font>
    <font>
      <b/>
      <sz val="11"/>
      <name val="TimesET"/>
      <family val="0"/>
    </font>
    <font>
      <b/>
      <sz val="11"/>
      <color indexed="8"/>
      <name val="TimesET"/>
      <family val="0"/>
    </font>
    <font>
      <sz val="11"/>
      <name val="TimesET"/>
      <family val="0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b/>
      <i/>
      <sz val="8"/>
      <name val="TimesET"/>
      <family val="0"/>
    </font>
    <font>
      <i/>
      <sz val="11"/>
      <name val="TimesET"/>
      <family val="0"/>
    </font>
    <font>
      <sz val="10"/>
      <name val="TimesET"/>
      <family val="0"/>
    </font>
    <font>
      <i/>
      <sz val="11"/>
      <color indexed="8"/>
      <name val="TimesET"/>
      <family val="0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indexed="10"/>
      <name val="TimesET"/>
      <family val="0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11"/>
      <color rgb="FFFF0000"/>
      <name val="TimesE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" fontId="38" fillId="0" borderId="1">
      <alignment horizontal="center" vertical="center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6" fillId="0" borderId="11" xfId="54" applyNumberFormat="1" applyFont="1" applyFill="1" applyBorder="1" applyAlignment="1">
      <alignment horizontal="center" vertical="center" wrapText="1"/>
      <protection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8" fillId="0" borderId="11" xfId="54" applyNumberFormat="1" applyFont="1" applyFill="1" applyBorder="1" applyAlignment="1">
      <alignment horizontal="left" vertical="center" wrapText="1"/>
      <protection/>
    </xf>
    <xf numFmtId="4" fontId="8" fillId="0" borderId="11" xfId="54" applyNumberFormat="1" applyFont="1" applyFill="1" applyBorder="1" applyAlignment="1">
      <alignment horizontal="right" vertical="center" wrapText="1"/>
      <protection/>
    </xf>
    <xf numFmtId="2" fontId="4" fillId="0" borderId="11" xfId="0" applyNumberFormat="1" applyFont="1" applyBorder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4" fontId="6" fillId="33" borderId="11" xfId="54" applyNumberFormat="1" applyFont="1" applyFill="1" applyBorder="1" applyAlignment="1">
      <alignment horizontal="right" vertical="center" wrapText="1"/>
      <protection/>
    </xf>
    <xf numFmtId="2" fontId="7" fillId="33" borderId="11" xfId="0" applyNumberFormat="1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right" vertical="center" wrapText="1"/>
    </xf>
    <xf numFmtId="175" fontId="7" fillId="33" borderId="11" xfId="0" applyNumberFormat="1" applyFont="1" applyFill="1" applyBorder="1" applyAlignment="1">
      <alignment horizontal="right" vertical="center" wrapText="1"/>
    </xf>
    <xf numFmtId="4" fontId="6" fillId="5" borderId="11" xfId="54" applyNumberFormat="1" applyFont="1" applyFill="1" applyBorder="1" applyAlignment="1">
      <alignment horizontal="right" vertical="center" wrapText="1"/>
      <protection/>
    </xf>
    <xf numFmtId="4" fontId="4" fillId="33" borderId="11" xfId="0" applyNumberFormat="1" applyFont="1" applyFill="1" applyBorder="1" applyAlignment="1">
      <alignment vertical="center" wrapText="1"/>
    </xf>
    <xf numFmtId="174" fontId="6" fillId="0" borderId="11" xfId="54" applyNumberFormat="1" applyFont="1" applyFill="1" applyBorder="1" applyAlignment="1">
      <alignment horizontal="center" vertical="center" wrapText="1"/>
      <protection/>
    </xf>
    <xf numFmtId="2" fontId="9" fillId="0" borderId="11" xfId="54" applyNumberFormat="1" applyFont="1" applyFill="1" applyBorder="1" applyAlignment="1">
      <alignment horizontal="left" vertical="center" wrapText="1"/>
      <protection/>
    </xf>
    <xf numFmtId="4" fontId="9" fillId="0" borderId="11" xfId="54" applyNumberFormat="1" applyFont="1" applyFill="1" applyBorder="1" applyAlignment="1">
      <alignment horizontal="right" vertical="center" wrapText="1"/>
      <protection/>
    </xf>
    <xf numFmtId="175" fontId="10" fillId="33" borderId="11" xfId="0" applyNumberFormat="1" applyFont="1" applyFill="1" applyBorder="1" applyAlignment="1">
      <alignment horizontal="right" vertical="center" wrapText="1"/>
    </xf>
    <xf numFmtId="4" fontId="9" fillId="33" borderId="11" xfId="54" applyNumberFormat="1" applyFont="1" applyFill="1" applyBorder="1" applyAlignment="1">
      <alignment horizontal="right" vertical="center" wrapText="1"/>
      <protection/>
    </xf>
    <xf numFmtId="4" fontId="8" fillId="33" borderId="11" xfId="54" applyNumberFormat="1" applyFont="1" applyFill="1" applyBorder="1" applyAlignment="1">
      <alignment horizontal="right" vertical="center" wrapText="1"/>
      <protection/>
    </xf>
    <xf numFmtId="2" fontId="6" fillId="33" borderId="11" xfId="54" applyNumberFormat="1" applyFont="1" applyFill="1" applyBorder="1" applyAlignment="1">
      <alignment horizontal="left" vertical="center" wrapText="1"/>
      <protection/>
    </xf>
    <xf numFmtId="2" fontId="12" fillId="33" borderId="11" xfId="54" applyNumberFormat="1" applyFont="1" applyFill="1" applyBorder="1" applyAlignment="1">
      <alignment horizontal="left" vertical="center" wrapText="1"/>
      <protection/>
    </xf>
    <xf numFmtId="2" fontId="8" fillId="33" borderId="11" xfId="54" applyNumberFormat="1" applyFont="1" applyFill="1" applyBorder="1" applyAlignment="1">
      <alignment horizontal="left" vertical="center" wrapText="1"/>
      <protection/>
    </xf>
    <xf numFmtId="2" fontId="11" fillId="33" borderId="11" xfId="54" applyNumberFormat="1" applyFont="1" applyFill="1" applyBorder="1" applyAlignment="1">
      <alignment horizontal="left" vertical="center" wrapText="1"/>
      <protection/>
    </xf>
    <xf numFmtId="2" fontId="6" fillId="5" borderId="11" xfId="54" applyNumberFormat="1" applyFont="1" applyFill="1" applyBorder="1" applyAlignment="1">
      <alignment horizontal="left" vertical="center" wrapText="1"/>
      <protection/>
    </xf>
    <xf numFmtId="175" fontId="7" fillId="5" borderId="11" xfId="0" applyNumberFormat="1" applyFont="1" applyFill="1" applyBorder="1" applyAlignment="1">
      <alignment horizontal="right" vertical="center" wrapText="1"/>
    </xf>
    <xf numFmtId="2" fontId="6" fillId="5" borderId="11" xfId="54" applyNumberFormat="1" applyFont="1" applyFill="1" applyBorder="1" applyAlignment="1">
      <alignment horizontal="left" vertical="center" wrapText="1"/>
      <protection/>
    </xf>
    <xf numFmtId="2" fontId="7" fillId="5" borderId="11" xfId="0" applyNumberFormat="1" applyFont="1" applyFill="1" applyBorder="1" applyAlignment="1">
      <alignment horizontal="left" vertical="center" wrapText="1"/>
    </xf>
    <xf numFmtId="4" fontId="7" fillId="5" borderId="11" xfId="0" applyNumberFormat="1" applyFont="1" applyFill="1" applyBorder="1" applyAlignment="1">
      <alignment horizontal="right" vertical="center" wrapText="1"/>
    </xf>
    <xf numFmtId="175" fontId="6" fillId="5" borderId="11" xfId="54" applyNumberFormat="1" applyFont="1" applyFill="1" applyBorder="1" applyAlignment="1">
      <alignment horizontal="right" vertical="center" wrapText="1"/>
      <protection/>
    </xf>
    <xf numFmtId="4" fontId="6" fillId="5" borderId="11" xfId="54" applyNumberFormat="1" applyFont="1" applyFill="1" applyBorder="1" applyAlignment="1">
      <alignment horizontal="right" vertical="center" wrapText="1"/>
      <protection/>
    </xf>
    <xf numFmtId="4" fontId="4" fillId="33" borderId="12" xfId="0" applyNumberFormat="1" applyFont="1" applyFill="1" applyBorder="1" applyAlignment="1">
      <alignment vertical="center" wrapText="1"/>
    </xf>
    <xf numFmtId="4" fontId="8" fillId="33" borderId="12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74" fontId="7" fillId="5" borderId="11" xfId="0" applyNumberFormat="1" applyFont="1" applyFill="1" applyBorder="1" applyAlignment="1">
      <alignment horizontal="right" vertical="center" wrapText="1"/>
    </xf>
    <xf numFmtId="175" fontId="10" fillId="5" borderId="11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13" fillId="0" borderId="11" xfId="54" applyNumberFormat="1" applyFont="1" applyFill="1" applyBorder="1" applyAlignment="1">
      <alignment horizontal="left" vertical="center" wrapText="1"/>
      <protection/>
    </xf>
    <xf numFmtId="175" fontId="14" fillId="33" borderId="11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1" fontId="56" fillId="5" borderId="13" xfId="33" applyNumberFormat="1" applyFont="1" applyFill="1" applyBorder="1" applyAlignment="1" applyProtection="1">
      <alignment horizontal="center" vertical="center" wrapText="1"/>
      <protection/>
    </xf>
    <xf numFmtId="174" fontId="7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vertical="center" wrapText="1"/>
    </xf>
    <xf numFmtId="174" fontId="57" fillId="0" borderId="11" xfId="0" applyNumberFormat="1" applyFont="1" applyBorder="1" applyAlignment="1">
      <alignment vertical="center" wrapText="1"/>
    </xf>
    <xf numFmtId="174" fontId="7" fillId="0" borderId="11" xfId="0" applyNumberFormat="1" applyFont="1" applyBorder="1" applyAlignment="1">
      <alignment vertical="center" wrapText="1"/>
    </xf>
    <xf numFmtId="1" fontId="56" fillId="5" borderId="14" xfId="33" applyNumberFormat="1" applyFont="1" applyFill="1" applyBorder="1" applyAlignment="1" applyProtection="1">
      <alignment vertical="center" wrapText="1"/>
      <protection/>
    </xf>
    <xf numFmtId="1" fontId="56" fillId="5" borderId="15" xfId="33" applyNumberFormat="1" applyFont="1" applyFill="1" applyBorder="1" applyAlignment="1" applyProtection="1">
      <alignment vertical="center" wrapText="1"/>
      <protection/>
    </xf>
    <xf numFmtId="1" fontId="56" fillId="5" borderId="16" xfId="33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1" fontId="56" fillId="5" borderId="13" xfId="33" applyNumberFormat="1" applyFont="1" applyFill="1" applyBorder="1" applyAlignment="1" applyProtection="1">
      <alignment horizontal="center" vertical="center" wrapText="1"/>
      <protection/>
    </xf>
    <xf numFmtId="1" fontId="56" fillId="5" borderId="17" xfId="33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BreakPreview" zoomScale="123" zoomScaleNormal="150" zoomScaleSheetLayoutView="12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8" sqref="G48"/>
    </sheetView>
  </sheetViews>
  <sheetFormatPr defaultColWidth="9.140625" defaultRowHeight="15"/>
  <cols>
    <col min="1" max="1" width="41.00390625" style="1" customWidth="1"/>
    <col min="2" max="2" width="13.00390625" style="1" customWidth="1"/>
    <col min="3" max="3" width="13.7109375" style="1" customWidth="1"/>
    <col min="4" max="4" width="14.421875" style="1" customWidth="1"/>
    <col min="5" max="5" width="14.28125" style="1" hidden="1" customWidth="1"/>
    <col min="6" max="6" width="14.140625" style="2" customWidth="1"/>
    <col min="7" max="7" width="13.140625" style="2" customWidth="1"/>
    <col min="8" max="8" width="13.28125" style="2" hidden="1" customWidth="1"/>
    <col min="9" max="9" width="16.00390625" style="2" hidden="1" customWidth="1"/>
    <col min="10" max="10" width="13.140625" style="2" customWidth="1"/>
    <col min="11" max="16384" width="9.140625" style="2" customWidth="1"/>
  </cols>
  <sheetData>
    <row r="1" spans="6:8" ht="21" customHeight="1" hidden="1">
      <c r="F1" s="60"/>
      <c r="G1" s="60"/>
      <c r="H1" s="3"/>
    </row>
    <row r="2" spans="1:8" ht="43.5" customHeight="1">
      <c r="A2" s="61" t="s">
        <v>92</v>
      </c>
      <c r="B2" s="61"/>
      <c r="C2" s="61"/>
      <c r="D2" s="61"/>
      <c r="E2" s="61"/>
      <c r="F2" s="61"/>
      <c r="G2" s="61"/>
      <c r="H2" s="50"/>
    </row>
    <row r="3" spans="6:8" ht="15">
      <c r="F3" s="3"/>
      <c r="G3" s="3" t="s">
        <v>10</v>
      </c>
      <c r="H3" s="3"/>
    </row>
    <row r="4" spans="1:9" s="6" customFormat="1" ht="129.75" customHeight="1">
      <c r="A4" s="4" t="s">
        <v>9</v>
      </c>
      <c r="B4" s="17" t="s">
        <v>91</v>
      </c>
      <c r="C4" s="5" t="s">
        <v>29</v>
      </c>
      <c r="D4" s="5" t="s">
        <v>93</v>
      </c>
      <c r="E4" s="62" t="s">
        <v>90</v>
      </c>
      <c r="F4" s="12" t="s">
        <v>30</v>
      </c>
      <c r="G4" s="12" t="s">
        <v>94</v>
      </c>
      <c r="H4" s="59" t="s">
        <v>95</v>
      </c>
      <c r="I4" s="52" t="s">
        <v>96</v>
      </c>
    </row>
    <row r="5" spans="1:9" s="6" customFormat="1" ht="24" customHeight="1">
      <c r="A5" s="30" t="s">
        <v>36</v>
      </c>
      <c r="B5" s="32">
        <f>B36+B38</f>
        <v>747015.3</v>
      </c>
      <c r="C5" s="33">
        <f>C36+C38</f>
        <v>1958693.5000000002</v>
      </c>
      <c r="D5" s="32">
        <f>D36+D38</f>
        <v>949455.5999999999</v>
      </c>
      <c r="E5" s="63"/>
      <c r="F5" s="28">
        <f aca="true" t="shared" si="0" ref="F5:F12">D5/C5*100</f>
        <v>48.47392407234719</v>
      </c>
      <c r="G5" s="37">
        <f aca="true" t="shared" si="1" ref="G5:G18">D5/B5*100</f>
        <v>127.0998867091477</v>
      </c>
      <c r="H5" s="57"/>
      <c r="I5" s="58"/>
    </row>
    <row r="6" spans="1:9" s="6" customFormat="1" ht="24" customHeight="1">
      <c r="A6" s="18" t="s">
        <v>13</v>
      </c>
      <c r="B6" s="19">
        <f>SUM(B7:B19)</f>
        <v>237964.2</v>
      </c>
      <c r="C6" s="19">
        <f>SUM(C7:C19)</f>
        <v>492888.60000000003</v>
      </c>
      <c r="D6" s="19">
        <f>SUM(D7:D19)</f>
        <v>205268.6</v>
      </c>
      <c r="E6" s="19"/>
      <c r="F6" s="20">
        <f t="shared" si="0"/>
        <v>41.64604334529141</v>
      </c>
      <c r="G6" s="20">
        <f t="shared" si="1"/>
        <v>86.26028621111915</v>
      </c>
      <c r="H6" s="19"/>
      <c r="I6" s="53"/>
    </row>
    <row r="7" spans="1:9" ht="16.5" customHeight="1">
      <c r="A7" s="7" t="s">
        <v>14</v>
      </c>
      <c r="B7" s="8">
        <v>162006.7</v>
      </c>
      <c r="C7" s="34">
        <v>292334.4</v>
      </c>
      <c r="D7" s="8">
        <v>110093.1</v>
      </c>
      <c r="E7" s="8">
        <f>C7/44.55*64.99</f>
        <v>426460.4412121212</v>
      </c>
      <c r="F7" s="13">
        <f t="shared" si="0"/>
        <v>37.659988013726746</v>
      </c>
      <c r="G7" s="13">
        <f>D7/B7*100</f>
        <v>67.95589318219555</v>
      </c>
      <c r="H7" s="8">
        <f>D7/44.55*64.99</f>
        <v>160604.95104377103</v>
      </c>
      <c r="I7" s="54">
        <f>H7/B7*100</f>
        <v>99.13475865119838</v>
      </c>
    </row>
    <row r="8" spans="1:9" ht="18" customHeight="1">
      <c r="A8" s="7" t="s">
        <v>17</v>
      </c>
      <c r="B8" s="8">
        <v>14251.1</v>
      </c>
      <c r="C8" s="35">
        <v>29075.2</v>
      </c>
      <c r="D8" s="8">
        <v>14544.7</v>
      </c>
      <c r="E8" s="8"/>
      <c r="F8" s="13">
        <f t="shared" si="0"/>
        <v>50.024419436495705</v>
      </c>
      <c r="G8" s="13">
        <f t="shared" si="1"/>
        <v>102.06019184484005</v>
      </c>
      <c r="H8" s="13"/>
      <c r="I8" s="55"/>
    </row>
    <row r="9" spans="1:9" ht="34.5" customHeight="1">
      <c r="A9" s="7" t="s">
        <v>25</v>
      </c>
      <c r="B9" s="8">
        <v>29766.5</v>
      </c>
      <c r="C9" s="34">
        <v>58100</v>
      </c>
      <c r="D9" s="8">
        <v>31895.1</v>
      </c>
      <c r="E9" s="8"/>
      <c r="F9" s="13">
        <f t="shared" si="0"/>
        <v>54.89690189328743</v>
      </c>
      <c r="G9" s="13">
        <f>D9/B9*100</f>
        <v>107.15099188685267</v>
      </c>
      <c r="H9" s="13"/>
      <c r="I9" s="54"/>
    </row>
    <row r="10" spans="1:9" ht="17.25" customHeight="1">
      <c r="A10" s="7" t="s">
        <v>0</v>
      </c>
      <c r="B10" s="8">
        <v>-63.7</v>
      </c>
      <c r="C10" s="34">
        <v>0</v>
      </c>
      <c r="D10" s="8">
        <v>-205.6</v>
      </c>
      <c r="E10" s="8"/>
      <c r="F10" s="13">
        <v>0</v>
      </c>
      <c r="G10" s="13">
        <f>D10/B10*100</f>
        <v>322.76295133437986</v>
      </c>
      <c r="H10" s="13"/>
      <c r="I10" s="54"/>
    </row>
    <row r="11" spans="1:9" ht="18" customHeight="1">
      <c r="A11" s="7" t="s">
        <v>1</v>
      </c>
      <c r="B11" s="8">
        <v>7697.9</v>
      </c>
      <c r="C11" s="34">
        <v>23520</v>
      </c>
      <c r="D11" s="8">
        <v>21924.1</v>
      </c>
      <c r="E11" s="8"/>
      <c r="F11" s="13">
        <f t="shared" si="0"/>
        <v>93.21471088435374</v>
      </c>
      <c r="G11" s="13">
        <f>D11/B11*100</f>
        <v>284.8062458592603</v>
      </c>
      <c r="H11" s="13"/>
      <c r="I11" s="54"/>
    </row>
    <row r="12" spans="1:9" ht="18" customHeight="1">
      <c r="A12" s="9" t="s">
        <v>16</v>
      </c>
      <c r="B12" s="8">
        <v>6348.7</v>
      </c>
      <c r="C12" s="34">
        <v>11200</v>
      </c>
      <c r="D12" s="8">
        <v>6304.2</v>
      </c>
      <c r="E12" s="8"/>
      <c r="F12" s="13">
        <f t="shared" si="0"/>
        <v>56.2875</v>
      </c>
      <c r="G12" s="13">
        <f>D12/B12*100</f>
        <v>99.29906910076079</v>
      </c>
      <c r="H12" s="13"/>
      <c r="I12" s="54"/>
    </row>
    <row r="13" spans="1:9" ht="15">
      <c r="A13" s="7" t="s">
        <v>22</v>
      </c>
      <c r="B13" s="8">
        <v>1245.1</v>
      </c>
      <c r="C13" s="34">
        <v>18300</v>
      </c>
      <c r="D13" s="8">
        <v>-966.5</v>
      </c>
      <c r="E13" s="8"/>
      <c r="F13" s="13">
        <f aca="true" t="shared" si="2" ref="F13:F18">D13/C13*100</f>
        <v>-5.281420765027322</v>
      </c>
      <c r="G13" s="13">
        <f t="shared" si="1"/>
        <v>-77.62428720584693</v>
      </c>
      <c r="H13" s="13"/>
      <c r="I13" s="54"/>
    </row>
    <row r="14" spans="1:9" ht="15">
      <c r="A14" s="7" t="s">
        <v>18</v>
      </c>
      <c r="B14" s="8">
        <v>1028.2</v>
      </c>
      <c r="C14" s="34">
        <v>7000</v>
      </c>
      <c r="D14" s="8">
        <v>1074.4</v>
      </c>
      <c r="E14" s="8"/>
      <c r="F14" s="13">
        <f>D14/C14*100</f>
        <v>15.34857142857143</v>
      </c>
      <c r="G14" s="13">
        <f>D14/B14*100</f>
        <v>104.49328924333787</v>
      </c>
      <c r="H14" s="13"/>
      <c r="I14" s="54"/>
    </row>
    <row r="15" spans="1:9" ht="15">
      <c r="A15" s="7" t="s">
        <v>23</v>
      </c>
      <c r="B15" s="8">
        <v>12495.4</v>
      </c>
      <c r="C15" s="34">
        <v>47000</v>
      </c>
      <c r="D15" s="8">
        <v>18723.6</v>
      </c>
      <c r="E15" s="8"/>
      <c r="F15" s="13">
        <f t="shared" si="2"/>
        <v>39.837446808510634</v>
      </c>
      <c r="G15" s="13">
        <f t="shared" si="1"/>
        <v>149.84394257086606</v>
      </c>
      <c r="H15" s="13"/>
      <c r="I15" s="54"/>
    </row>
    <row r="16" spans="1:9" ht="46.5" customHeight="1" hidden="1">
      <c r="A16" s="7" t="s">
        <v>2</v>
      </c>
      <c r="B16" s="8"/>
      <c r="C16" s="34"/>
      <c r="D16" s="8"/>
      <c r="E16" s="8"/>
      <c r="F16" s="13" t="e">
        <f t="shared" si="2"/>
        <v>#DIV/0!</v>
      </c>
      <c r="G16" s="13" t="e">
        <f t="shared" si="1"/>
        <v>#DIV/0!</v>
      </c>
      <c r="H16" s="13"/>
      <c r="I16" s="54"/>
    </row>
    <row r="17" spans="1:9" ht="24.75" customHeight="1">
      <c r="A17" s="7" t="s">
        <v>11</v>
      </c>
      <c r="B17" s="8">
        <v>3</v>
      </c>
      <c r="C17" s="34">
        <v>9</v>
      </c>
      <c r="D17" s="8">
        <v>18.4</v>
      </c>
      <c r="E17" s="8"/>
      <c r="F17" s="13">
        <f t="shared" si="2"/>
        <v>204.44444444444443</v>
      </c>
      <c r="G17" s="13">
        <f t="shared" si="1"/>
        <v>613.3333333333333</v>
      </c>
      <c r="H17" s="13"/>
      <c r="I17" s="54"/>
    </row>
    <row r="18" spans="1:9" ht="19.5" customHeight="1">
      <c r="A18" s="7" t="s">
        <v>3</v>
      </c>
      <c r="B18" s="8">
        <v>3185.3</v>
      </c>
      <c r="C18" s="34">
        <v>6350</v>
      </c>
      <c r="D18" s="8">
        <v>1863.1</v>
      </c>
      <c r="E18" s="8"/>
      <c r="F18" s="13">
        <f t="shared" si="2"/>
        <v>29.34015748031496</v>
      </c>
      <c r="G18" s="13">
        <f t="shared" si="1"/>
        <v>58.490566037735846</v>
      </c>
      <c r="H18" s="13"/>
      <c r="I18" s="54"/>
    </row>
    <row r="19" spans="1:9" ht="20.25" customHeight="1">
      <c r="A19" s="9" t="s">
        <v>15</v>
      </c>
      <c r="B19" s="8"/>
      <c r="C19" s="34">
        <v>0</v>
      </c>
      <c r="D19" s="8"/>
      <c r="E19" s="8"/>
      <c r="F19" s="13"/>
      <c r="G19" s="13"/>
      <c r="H19" s="13"/>
      <c r="I19" s="54"/>
    </row>
    <row r="20" spans="1:9" s="6" customFormat="1" ht="16.5" customHeight="1">
      <c r="A20" s="18" t="s">
        <v>8</v>
      </c>
      <c r="B20" s="19">
        <f>SUM(B21:B35)</f>
        <v>40664.100000000006</v>
      </c>
      <c r="C20" s="19">
        <f>SUM(C21:C35)</f>
        <v>42220</v>
      </c>
      <c r="D20" s="19">
        <f>SUM(D21:D35)</f>
        <v>42095.90000000001</v>
      </c>
      <c r="E20" s="19"/>
      <c r="F20" s="20">
        <f>D20/C20*100</f>
        <v>99.70606347702513</v>
      </c>
      <c r="G20" s="20">
        <f>D20/B20*100</f>
        <v>103.52104190182496</v>
      </c>
      <c r="H20" s="20"/>
      <c r="I20" s="53"/>
    </row>
    <row r="21" spans="1:9" ht="15">
      <c r="A21" s="7" t="s">
        <v>4</v>
      </c>
      <c r="B21" s="8"/>
      <c r="C21" s="34">
        <v>0</v>
      </c>
      <c r="D21" s="8"/>
      <c r="E21" s="8"/>
      <c r="F21" s="13"/>
      <c r="G21" s="13"/>
      <c r="H21" s="13"/>
      <c r="I21" s="54"/>
    </row>
    <row r="22" spans="1:9" ht="27" customHeight="1">
      <c r="A22" s="7" t="s">
        <v>12</v>
      </c>
      <c r="B22" s="8"/>
      <c r="C22" s="34">
        <v>0</v>
      </c>
      <c r="D22" s="8"/>
      <c r="E22" s="8"/>
      <c r="F22" s="13"/>
      <c r="G22" s="13"/>
      <c r="H22" s="13"/>
      <c r="I22" s="54"/>
    </row>
    <row r="23" spans="1:9" ht="15">
      <c r="A23" s="7" t="s">
        <v>21</v>
      </c>
      <c r="B23" s="8">
        <v>13335.1</v>
      </c>
      <c r="C23" s="34">
        <v>16440</v>
      </c>
      <c r="D23" s="8">
        <v>13197.6</v>
      </c>
      <c r="E23" s="8"/>
      <c r="F23" s="13">
        <f>D23/C23*100</f>
        <v>80.27737226277372</v>
      </c>
      <c r="G23" s="13">
        <f>D23/B23*100</f>
        <v>98.96888662252252</v>
      </c>
      <c r="H23" s="13"/>
      <c r="I23" s="54"/>
    </row>
    <row r="24" spans="1:11" ht="15">
      <c r="A24" s="7" t="s">
        <v>87</v>
      </c>
      <c r="B24" s="8">
        <v>2714.6</v>
      </c>
      <c r="C24" s="34">
        <v>3900</v>
      </c>
      <c r="D24" s="8">
        <v>1740.2</v>
      </c>
      <c r="E24" s="8"/>
      <c r="F24" s="13">
        <f>D24/C24*100</f>
        <v>44.62051282051282</v>
      </c>
      <c r="G24" s="13">
        <f>D24/B24*100</f>
        <v>64.10520887055183</v>
      </c>
      <c r="H24" s="13"/>
      <c r="I24" s="54"/>
      <c r="K24" s="36"/>
    </row>
    <row r="25" spans="1:11" ht="88.5" customHeight="1">
      <c r="A25" s="46" t="s">
        <v>24</v>
      </c>
      <c r="B25" s="8">
        <v>1130.6</v>
      </c>
      <c r="C25" s="34">
        <v>2080</v>
      </c>
      <c r="D25" s="8">
        <v>938.6</v>
      </c>
      <c r="E25" s="8"/>
      <c r="F25" s="13">
        <f>D25/C25*100</f>
        <v>45.125</v>
      </c>
      <c r="G25" s="13">
        <f>D25/B25*100</f>
        <v>83.01786661949409</v>
      </c>
      <c r="H25" s="13"/>
      <c r="I25" s="54"/>
      <c r="K25" s="36"/>
    </row>
    <row r="26" spans="1:9" ht="32.25" customHeight="1">
      <c r="A26" s="7" t="s">
        <v>97</v>
      </c>
      <c r="B26" s="8">
        <v>0</v>
      </c>
      <c r="C26" s="34">
        <v>0</v>
      </c>
      <c r="D26" s="8">
        <v>124</v>
      </c>
      <c r="E26" s="8"/>
      <c r="F26" s="13"/>
      <c r="G26" s="13"/>
      <c r="H26" s="13"/>
      <c r="I26" s="54"/>
    </row>
    <row r="27" spans="1:9" ht="30">
      <c r="A27" s="7" t="s">
        <v>5</v>
      </c>
      <c r="B27" s="8">
        <v>2384.4</v>
      </c>
      <c r="C27" s="35">
        <v>2800</v>
      </c>
      <c r="D27" s="8">
        <v>1796.5</v>
      </c>
      <c r="E27" s="8"/>
      <c r="F27" s="13">
        <f>D27/C27*100</f>
        <v>64.16071428571428</v>
      </c>
      <c r="G27" s="13">
        <f>D27/B27*100</f>
        <v>75.34390202986076</v>
      </c>
      <c r="H27" s="13"/>
      <c r="I27" s="54"/>
    </row>
    <row r="28" spans="1:9" ht="30">
      <c r="A28" s="7" t="s">
        <v>6</v>
      </c>
      <c r="B28" s="8">
        <v>1489</v>
      </c>
      <c r="C28" s="34">
        <v>0</v>
      </c>
      <c r="D28" s="8">
        <v>1779.7</v>
      </c>
      <c r="E28" s="8"/>
      <c r="F28" s="13">
        <f>D28/B28*100</f>
        <v>119.52316991269309</v>
      </c>
      <c r="G28" s="13">
        <f>D28/B28*100</f>
        <v>119.52316991269309</v>
      </c>
      <c r="H28" s="13"/>
      <c r="I28" s="54"/>
    </row>
    <row r="29" spans="1:9" ht="28.5" customHeight="1">
      <c r="A29" s="7" t="s">
        <v>19</v>
      </c>
      <c r="B29" s="8">
        <v>667.4</v>
      </c>
      <c r="C29" s="34">
        <v>0</v>
      </c>
      <c r="D29" s="8">
        <v>218.4</v>
      </c>
      <c r="E29" s="8"/>
      <c r="F29" s="13">
        <f>D29/B29*100</f>
        <v>32.724003596044355</v>
      </c>
      <c r="G29" s="13">
        <f>D29/B29*100</f>
        <v>32.724003596044355</v>
      </c>
      <c r="H29" s="13"/>
      <c r="I29" s="54"/>
    </row>
    <row r="30" spans="1:9" ht="17.25" customHeight="1">
      <c r="A30" s="7" t="s">
        <v>20</v>
      </c>
      <c r="B30" s="8">
        <v>12381.8</v>
      </c>
      <c r="C30" s="35">
        <v>14000</v>
      </c>
      <c r="D30" s="8">
        <v>6313.1</v>
      </c>
      <c r="E30" s="8"/>
      <c r="F30" s="13">
        <f>D30/C30*100</f>
        <v>45.09357142857143</v>
      </c>
      <c r="G30" s="13">
        <f>D30/B30*100</f>
        <v>50.98693243308728</v>
      </c>
      <c r="H30" s="13"/>
      <c r="I30" s="54"/>
    </row>
    <row r="31" spans="1:9" ht="15">
      <c r="A31" s="7" t="s">
        <v>7</v>
      </c>
      <c r="B31" s="8">
        <v>1504</v>
      </c>
      <c r="C31" s="34">
        <v>3000</v>
      </c>
      <c r="D31" s="8">
        <v>926.5</v>
      </c>
      <c r="E31" s="8"/>
      <c r="F31" s="13">
        <f>D31/C31*100</f>
        <v>30.883333333333336</v>
      </c>
      <c r="G31" s="13">
        <f>D31/B31*100</f>
        <v>61.60239361702128</v>
      </c>
      <c r="H31" s="13"/>
      <c r="I31" s="54"/>
    </row>
    <row r="32" spans="1:9" ht="34.5" customHeight="1">
      <c r="A32" s="7" t="s">
        <v>26</v>
      </c>
      <c r="B32" s="8"/>
      <c r="C32" s="34"/>
      <c r="D32" s="8"/>
      <c r="E32" s="8"/>
      <c r="F32" s="13"/>
      <c r="G32" s="13"/>
      <c r="H32" s="13"/>
      <c r="I32" s="54"/>
    </row>
    <row r="33" spans="1:9" ht="24" customHeight="1">
      <c r="A33" s="7" t="s">
        <v>42</v>
      </c>
      <c r="B33" s="8"/>
      <c r="C33" s="34"/>
      <c r="D33" s="8"/>
      <c r="E33" s="8"/>
      <c r="F33" s="13"/>
      <c r="G33" s="13"/>
      <c r="H33" s="13"/>
      <c r="I33" s="54"/>
    </row>
    <row r="34" spans="1:9" ht="30" customHeight="1">
      <c r="A34" s="7" t="s">
        <v>89</v>
      </c>
      <c r="B34" s="8">
        <v>-9.2</v>
      </c>
      <c r="C34" s="16">
        <v>0</v>
      </c>
      <c r="D34" s="8">
        <v>1477.5</v>
      </c>
      <c r="E34" s="8"/>
      <c r="F34" s="13"/>
      <c r="G34" s="13">
        <f aca="true" t="shared" si="3" ref="G34:G39">D34/B34*100</f>
        <v>-16059.782608695654</v>
      </c>
      <c r="H34" s="13"/>
      <c r="I34" s="54"/>
    </row>
    <row r="35" spans="1:9" ht="18.75" customHeight="1">
      <c r="A35" s="7" t="s">
        <v>28</v>
      </c>
      <c r="B35" s="8">
        <v>5066.4</v>
      </c>
      <c r="C35" s="16">
        <v>0</v>
      </c>
      <c r="D35" s="8">
        <v>13583.8</v>
      </c>
      <c r="E35" s="8"/>
      <c r="F35" s="13"/>
      <c r="G35" s="13">
        <f t="shared" si="3"/>
        <v>268.1154271277436</v>
      </c>
      <c r="H35" s="13"/>
      <c r="I35" s="54"/>
    </row>
    <row r="36" spans="1:9" s="10" customFormat="1" ht="24.75" customHeight="1">
      <c r="A36" s="27" t="s">
        <v>40</v>
      </c>
      <c r="B36" s="15">
        <f>B6+B20</f>
        <v>278628.30000000005</v>
      </c>
      <c r="C36" s="15">
        <f>C6+C20</f>
        <v>535108.6000000001</v>
      </c>
      <c r="D36" s="15">
        <f>D6+D20</f>
        <v>247364.5</v>
      </c>
      <c r="E36" s="15"/>
      <c r="F36" s="28">
        <f>D36/C36*100</f>
        <v>46.22697149700078</v>
      </c>
      <c r="G36" s="28">
        <f t="shared" si="3"/>
        <v>88.77938816695934</v>
      </c>
      <c r="H36" s="28"/>
      <c r="I36" s="56"/>
    </row>
    <row r="37" spans="1:9" s="10" customFormat="1" ht="32.25" customHeight="1">
      <c r="A37" s="23" t="s">
        <v>27</v>
      </c>
      <c r="B37" s="11">
        <f>B36-B35</f>
        <v>273561.9</v>
      </c>
      <c r="C37" s="11">
        <f>C36-C35</f>
        <v>535108.6000000001</v>
      </c>
      <c r="D37" s="11">
        <f>D36-D35</f>
        <v>233780.7</v>
      </c>
      <c r="E37" s="11"/>
      <c r="F37" s="14">
        <f>D37/C37*100</f>
        <v>43.68845875398002</v>
      </c>
      <c r="G37" s="14">
        <f t="shared" si="3"/>
        <v>85.45806269074751</v>
      </c>
      <c r="H37" s="14"/>
      <c r="I37" s="56"/>
    </row>
    <row r="38" spans="1:9" s="10" customFormat="1" ht="34.5" customHeight="1">
      <c r="A38" s="29" t="s">
        <v>39</v>
      </c>
      <c r="B38" s="15">
        <f>B39+B45+B46</f>
        <v>468387.00000000006</v>
      </c>
      <c r="C38" s="15">
        <f>C39+C45+C46</f>
        <v>1423584.9000000001</v>
      </c>
      <c r="D38" s="15">
        <f>D39+D45+D46+D44</f>
        <v>702091.0999999999</v>
      </c>
      <c r="E38" s="15"/>
      <c r="F38" s="28">
        <f aca="true" t="shared" si="4" ref="F38:F43">D38/C38*100</f>
        <v>49.3185267699875</v>
      </c>
      <c r="G38" s="28">
        <f t="shared" si="3"/>
        <v>149.89551375251656</v>
      </c>
      <c r="H38" s="28"/>
      <c r="I38" s="56"/>
    </row>
    <row r="39" spans="1:9" s="10" customFormat="1" ht="23.25" customHeight="1">
      <c r="A39" s="24" t="s">
        <v>31</v>
      </c>
      <c r="B39" s="21">
        <f>B40+B41+B42+B43+B44</f>
        <v>466818.4</v>
      </c>
      <c r="C39" s="21">
        <f>C40+C41+C42+C43</f>
        <v>1423584.9000000001</v>
      </c>
      <c r="D39" s="21">
        <f>D40+D41+D42+D43</f>
        <v>704599.2999999999</v>
      </c>
      <c r="E39" s="21"/>
      <c r="F39" s="20">
        <f t="shared" si="4"/>
        <v>49.494715770025365</v>
      </c>
      <c r="G39" s="20">
        <f t="shared" si="3"/>
        <v>150.93648836464027</v>
      </c>
      <c r="H39" s="20"/>
      <c r="I39" s="56"/>
    </row>
    <row r="40" spans="1:9" s="10" customFormat="1" ht="21" customHeight="1">
      <c r="A40" s="25" t="s">
        <v>32</v>
      </c>
      <c r="B40" s="22">
        <v>1388.4</v>
      </c>
      <c r="C40" s="22">
        <v>198891.9</v>
      </c>
      <c r="D40" s="22">
        <v>133498.1</v>
      </c>
      <c r="E40" s="22"/>
      <c r="F40" s="13">
        <f t="shared" si="4"/>
        <v>67.12093353223536</v>
      </c>
      <c r="G40" s="13">
        <f aca="true" t="shared" si="5" ref="G40:G46">D40/B40*100</f>
        <v>9615.24776721406</v>
      </c>
      <c r="H40" s="13"/>
      <c r="I40" s="56"/>
    </row>
    <row r="41" spans="1:9" s="10" customFormat="1" ht="20.25" customHeight="1">
      <c r="A41" s="25" t="s">
        <v>33</v>
      </c>
      <c r="B41" s="22">
        <v>126335.6</v>
      </c>
      <c r="C41" s="22">
        <v>477263.2</v>
      </c>
      <c r="D41" s="22">
        <v>154241.4</v>
      </c>
      <c r="E41" s="22"/>
      <c r="F41" s="13">
        <f t="shared" si="4"/>
        <v>32.317890840944784</v>
      </c>
      <c r="G41" s="13">
        <f t="shared" si="5"/>
        <v>122.0886274335975</v>
      </c>
      <c r="H41" s="13"/>
      <c r="I41" s="56"/>
    </row>
    <row r="42" spans="1:9" s="10" customFormat="1" ht="21.75" customHeight="1">
      <c r="A42" s="25" t="s">
        <v>34</v>
      </c>
      <c r="B42" s="22">
        <v>323295.5</v>
      </c>
      <c r="C42" s="22">
        <v>707050</v>
      </c>
      <c r="D42" s="22">
        <v>392870.6</v>
      </c>
      <c r="E42" s="22"/>
      <c r="F42" s="13">
        <f t="shared" si="4"/>
        <v>55.56475496782406</v>
      </c>
      <c r="G42" s="13">
        <f t="shared" si="5"/>
        <v>121.52059029587481</v>
      </c>
      <c r="H42" s="13"/>
      <c r="I42" s="56"/>
    </row>
    <row r="43" spans="1:9" s="10" customFormat="1" ht="22.5" customHeight="1">
      <c r="A43" s="25" t="s">
        <v>35</v>
      </c>
      <c r="B43" s="22">
        <v>14777.7</v>
      </c>
      <c r="C43" s="22">
        <v>40379.8</v>
      </c>
      <c r="D43" s="22">
        <v>23989.2</v>
      </c>
      <c r="E43" s="22"/>
      <c r="F43" s="13">
        <f t="shared" si="4"/>
        <v>59.408912376980574</v>
      </c>
      <c r="G43" s="13">
        <f t="shared" si="5"/>
        <v>162.33378671917822</v>
      </c>
      <c r="H43" s="13"/>
      <c r="I43" s="56"/>
    </row>
    <row r="44" spans="1:9" s="10" customFormat="1" ht="22.5" customHeight="1">
      <c r="A44" s="25" t="s">
        <v>43</v>
      </c>
      <c r="B44" s="22">
        <v>1021.2</v>
      </c>
      <c r="C44" s="22">
        <v>0</v>
      </c>
      <c r="D44" s="22">
        <v>-33.3</v>
      </c>
      <c r="E44" s="22"/>
      <c r="F44" s="13">
        <v>0</v>
      </c>
      <c r="G44" s="13">
        <f t="shared" si="5"/>
        <v>-3.260869565217391</v>
      </c>
      <c r="H44" s="13"/>
      <c r="I44" s="56"/>
    </row>
    <row r="45" spans="1:9" s="10" customFormat="1" ht="54.75" customHeight="1">
      <c r="A45" s="26" t="s">
        <v>37</v>
      </c>
      <c r="B45" s="21">
        <v>4765.7</v>
      </c>
      <c r="C45" s="21">
        <v>0</v>
      </c>
      <c r="D45" s="21">
        <v>1175.9</v>
      </c>
      <c r="E45" s="21"/>
      <c r="F45" s="13">
        <v>0</v>
      </c>
      <c r="G45" s="20">
        <f t="shared" si="5"/>
        <v>24.674234634995912</v>
      </c>
      <c r="H45" s="20"/>
      <c r="I45" s="56"/>
    </row>
    <row r="46" spans="1:9" s="10" customFormat="1" ht="20.25" customHeight="1">
      <c r="A46" s="26" t="s">
        <v>38</v>
      </c>
      <c r="B46" s="21">
        <v>-3197.1</v>
      </c>
      <c r="C46" s="21">
        <v>0</v>
      </c>
      <c r="D46" s="21">
        <v>-3650.8</v>
      </c>
      <c r="E46" s="21"/>
      <c r="F46" s="13">
        <v>0</v>
      </c>
      <c r="G46" s="20">
        <f t="shared" si="5"/>
        <v>114.19098558068251</v>
      </c>
      <c r="H46" s="20"/>
      <c r="I46" s="56"/>
    </row>
    <row r="47" spans="1:9" ht="20.25" customHeight="1">
      <c r="A47" s="30" t="s">
        <v>41</v>
      </c>
      <c r="B47" s="31">
        <f>B48+B57+B61+B67+B56+B72+B73+B80+B83+B88</f>
        <v>659967.7</v>
      </c>
      <c r="C47" s="31">
        <f>C48+C57+C61+C67+C56+C72+C73+C80+C83+C88</f>
        <v>2188422.6</v>
      </c>
      <c r="D47" s="31">
        <f>D48+D57+D61+D67+D56+D72+D73+D80+D83+D88</f>
        <v>874576.2000000001</v>
      </c>
      <c r="E47" s="31"/>
      <c r="F47" s="28">
        <f>D47/C47*100</f>
        <v>39.96377116558749</v>
      </c>
      <c r="G47" s="38">
        <f>D47/B47*100</f>
        <v>132.5180308066592</v>
      </c>
      <c r="H47" s="38"/>
      <c r="I47" s="38"/>
    </row>
    <row r="48" spans="1:9" ht="20.25" customHeight="1">
      <c r="A48" s="41" t="s">
        <v>74</v>
      </c>
      <c r="B48" s="42">
        <f>B49+B50+B52+B55+B51+B54</f>
        <v>44440.6</v>
      </c>
      <c r="C48" s="42">
        <f>C49+C50+C52+C53+C55+C51+C54</f>
        <v>135702.19999999998</v>
      </c>
      <c r="D48" s="42">
        <f>D49+D50+D52+D53+D55+D51+D54</f>
        <v>59751.9</v>
      </c>
      <c r="E48" s="42"/>
      <c r="F48" s="13">
        <f>D48/C48*100</f>
        <v>44.03163692261438</v>
      </c>
      <c r="G48" s="13">
        <f aca="true" t="shared" si="6" ref="G48:G90">D48/B48*100</f>
        <v>134.45340521955148</v>
      </c>
      <c r="H48" s="13"/>
      <c r="I48" s="54"/>
    </row>
    <row r="49" spans="1:9" ht="20.25" customHeight="1">
      <c r="A49" s="48" t="s">
        <v>88</v>
      </c>
      <c r="B49" s="49">
        <v>0.3</v>
      </c>
      <c r="C49" s="49">
        <v>0</v>
      </c>
      <c r="D49" s="49">
        <v>0</v>
      </c>
      <c r="E49" s="49"/>
      <c r="F49" s="13">
        <v>0</v>
      </c>
      <c r="G49" s="13">
        <v>0</v>
      </c>
      <c r="H49" s="13"/>
      <c r="I49" s="54"/>
    </row>
    <row r="50" spans="1:9" ht="20.25" customHeight="1">
      <c r="A50" s="39" t="s">
        <v>44</v>
      </c>
      <c r="B50" s="40">
        <v>29900.8</v>
      </c>
      <c r="C50" s="40">
        <v>98243.3</v>
      </c>
      <c r="D50" s="40">
        <v>41897</v>
      </c>
      <c r="E50" s="40"/>
      <c r="F50" s="13">
        <f aca="true" t="shared" si="7" ref="F50:F90">D50/C50*100</f>
        <v>42.64616518378352</v>
      </c>
      <c r="G50" s="13">
        <f t="shared" si="6"/>
        <v>140.11999678938355</v>
      </c>
      <c r="H50" s="13"/>
      <c r="I50" s="54"/>
    </row>
    <row r="51" spans="1:9" ht="20.25" customHeight="1">
      <c r="A51" s="39" t="s">
        <v>82</v>
      </c>
      <c r="B51" s="40">
        <v>129.4</v>
      </c>
      <c r="C51" s="40">
        <v>5.5</v>
      </c>
      <c r="D51" s="40">
        <v>0</v>
      </c>
      <c r="E51" s="40"/>
      <c r="F51" s="13">
        <f t="shared" si="7"/>
        <v>0</v>
      </c>
      <c r="G51" s="13">
        <f t="shared" si="6"/>
        <v>0</v>
      </c>
      <c r="H51" s="13"/>
      <c r="I51" s="54"/>
    </row>
    <row r="52" spans="1:9" ht="20.25" customHeight="1">
      <c r="A52" s="39" t="s">
        <v>45</v>
      </c>
      <c r="B52" s="40">
        <v>3543.3</v>
      </c>
      <c r="C52" s="40">
        <v>7286.9</v>
      </c>
      <c r="D52" s="40">
        <v>3411</v>
      </c>
      <c r="E52" s="40"/>
      <c r="F52" s="13">
        <f t="shared" si="7"/>
        <v>46.81002895607186</v>
      </c>
      <c r="G52" s="13">
        <f t="shared" si="6"/>
        <v>96.26619253238506</v>
      </c>
      <c r="H52" s="13"/>
      <c r="I52" s="54"/>
    </row>
    <row r="53" spans="1:9" ht="20.25" customHeight="1">
      <c r="A53" s="39" t="s">
        <v>98</v>
      </c>
      <c r="B53" s="40">
        <v>0</v>
      </c>
      <c r="C53" s="40">
        <v>859.9</v>
      </c>
      <c r="D53" s="40">
        <v>0</v>
      </c>
      <c r="E53" s="40"/>
      <c r="F53" s="13">
        <f t="shared" si="7"/>
        <v>0</v>
      </c>
      <c r="G53" s="13">
        <v>0</v>
      </c>
      <c r="H53" s="13"/>
      <c r="I53" s="54"/>
    </row>
    <row r="54" spans="1:9" ht="20.25" customHeight="1">
      <c r="A54" s="39" t="s">
        <v>83</v>
      </c>
      <c r="B54" s="40">
        <v>0</v>
      </c>
      <c r="C54" s="40">
        <v>818.8</v>
      </c>
      <c r="D54" s="40">
        <v>0</v>
      </c>
      <c r="E54" s="40"/>
      <c r="F54" s="13">
        <f t="shared" si="7"/>
        <v>0</v>
      </c>
      <c r="G54" s="13">
        <v>0</v>
      </c>
      <c r="H54" s="13"/>
      <c r="I54" s="54"/>
    </row>
    <row r="55" spans="1:9" ht="20.25" customHeight="1">
      <c r="A55" s="39" t="s">
        <v>46</v>
      </c>
      <c r="B55" s="40">
        <v>10866.8</v>
      </c>
      <c r="C55" s="40">
        <v>28487.8</v>
      </c>
      <c r="D55" s="40">
        <v>14443.9</v>
      </c>
      <c r="E55" s="40"/>
      <c r="F55" s="13">
        <f t="shared" si="7"/>
        <v>50.70205491473543</v>
      </c>
      <c r="G55" s="13">
        <f t="shared" si="6"/>
        <v>132.9176942614201</v>
      </c>
      <c r="H55" s="13"/>
      <c r="I55" s="54"/>
    </row>
    <row r="56" spans="1:9" ht="20.25" customHeight="1">
      <c r="A56" s="41" t="s">
        <v>47</v>
      </c>
      <c r="B56" s="42">
        <v>1178.1</v>
      </c>
      <c r="C56" s="42">
        <v>3279.2</v>
      </c>
      <c r="D56" s="42">
        <v>1083.9</v>
      </c>
      <c r="E56" s="42"/>
      <c r="F56" s="20">
        <f t="shared" si="7"/>
        <v>33.053793608197125</v>
      </c>
      <c r="G56" s="20">
        <f t="shared" si="6"/>
        <v>92.00407435701555</v>
      </c>
      <c r="H56" s="20"/>
      <c r="I56" s="54"/>
    </row>
    <row r="57" spans="1:9" ht="20.25" customHeight="1">
      <c r="A57" s="41" t="s">
        <v>75</v>
      </c>
      <c r="B57" s="42">
        <f>B58+B59+B60</f>
        <v>4340.8</v>
      </c>
      <c r="C57" s="42">
        <f>C58+C59+C60</f>
        <v>14905.5</v>
      </c>
      <c r="D57" s="42">
        <f>D58+D59+D60</f>
        <v>5600.7</v>
      </c>
      <c r="E57" s="42"/>
      <c r="F57" s="20">
        <f t="shared" si="7"/>
        <v>37.574720740666194</v>
      </c>
      <c r="G57" s="20">
        <f t="shared" si="6"/>
        <v>129.0246037596756</v>
      </c>
      <c r="H57" s="20"/>
      <c r="I57" s="54"/>
    </row>
    <row r="58" spans="1:9" ht="20.25" customHeight="1">
      <c r="A58" s="39" t="s">
        <v>48</v>
      </c>
      <c r="B58" s="40">
        <v>1049.7</v>
      </c>
      <c r="C58" s="40">
        <v>2609.4</v>
      </c>
      <c r="D58" s="40">
        <v>1324.1</v>
      </c>
      <c r="E58" s="40"/>
      <c r="F58" s="13">
        <f t="shared" si="7"/>
        <v>50.74346593086533</v>
      </c>
      <c r="G58" s="13">
        <f t="shared" si="6"/>
        <v>126.14080213394301</v>
      </c>
      <c r="H58" s="13"/>
      <c r="I58" s="54"/>
    </row>
    <row r="59" spans="1:9" ht="20.25" customHeight="1">
      <c r="A59" s="39" t="s">
        <v>49</v>
      </c>
      <c r="B59" s="40">
        <v>2997.9</v>
      </c>
      <c r="C59" s="40">
        <v>8829.1</v>
      </c>
      <c r="D59" s="40">
        <v>4042.6</v>
      </c>
      <c r="E59" s="40"/>
      <c r="F59" s="13">
        <f t="shared" si="7"/>
        <v>45.78722633110962</v>
      </c>
      <c r="G59" s="13">
        <f t="shared" si="6"/>
        <v>134.84772674205277</v>
      </c>
      <c r="H59" s="13"/>
      <c r="I59" s="54"/>
    </row>
    <row r="60" spans="1:9" ht="20.25" customHeight="1">
      <c r="A60" s="39" t="s">
        <v>50</v>
      </c>
      <c r="B60" s="40">
        <v>293.2</v>
      </c>
      <c r="C60" s="40">
        <v>3467</v>
      </c>
      <c r="D60" s="40">
        <v>234</v>
      </c>
      <c r="E60" s="40"/>
      <c r="F60" s="13">
        <f t="shared" si="7"/>
        <v>6.749351023940006</v>
      </c>
      <c r="G60" s="13">
        <f t="shared" si="6"/>
        <v>79.80900409276944</v>
      </c>
      <c r="H60" s="13"/>
      <c r="I60" s="54"/>
    </row>
    <row r="61" spans="1:9" ht="20.25" customHeight="1">
      <c r="A61" s="41" t="s">
        <v>76</v>
      </c>
      <c r="B61" s="42">
        <f>B62+B63+B65+B66+B64</f>
        <v>71825.6</v>
      </c>
      <c r="C61" s="42">
        <f>C62+C63+C65+C66+C64</f>
        <v>368597.4</v>
      </c>
      <c r="D61" s="42">
        <f>D62+D63+D65+D66+D64</f>
        <v>63169.9</v>
      </c>
      <c r="E61" s="42"/>
      <c r="F61" s="20">
        <f t="shared" si="7"/>
        <v>17.137912530039547</v>
      </c>
      <c r="G61" s="20">
        <f t="shared" si="6"/>
        <v>87.94900425475039</v>
      </c>
      <c r="H61" s="20"/>
      <c r="I61" s="54"/>
    </row>
    <row r="62" spans="1:9" ht="20.25" customHeight="1">
      <c r="A62" s="39" t="s">
        <v>51</v>
      </c>
      <c r="B62" s="40">
        <v>412.9</v>
      </c>
      <c r="C62" s="40">
        <v>2367</v>
      </c>
      <c r="D62" s="40">
        <v>1589.2</v>
      </c>
      <c r="E62" s="40"/>
      <c r="F62" s="13">
        <f t="shared" si="7"/>
        <v>67.1398394592311</v>
      </c>
      <c r="G62" s="47">
        <f t="shared" si="6"/>
        <v>384.88738193267136</v>
      </c>
      <c r="H62" s="47"/>
      <c r="I62" s="54"/>
    </row>
    <row r="63" spans="1:9" ht="20.25" customHeight="1">
      <c r="A63" s="39" t="s">
        <v>52</v>
      </c>
      <c r="B63" s="40">
        <v>277.2</v>
      </c>
      <c r="C63" s="40">
        <v>1905.4</v>
      </c>
      <c r="D63" s="40">
        <v>357.3</v>
      </c>
      <c r="E63" s="40"/>
      <c r="F63" s="13">
        <f t="shared" si="7"/>
        <v>18.75196809068962</v>
      </c>
      <c r="G63" s="47">
        <v>0</v>
      </c>
      <c r="H63" s="47"/>
      <c r="I63" s="54"/>
    </row>
    <row r="64" spans="1:9" ht="20.25" customHeight="1">
      <c r="A64" s="39" t="s">
        <v>84</v>
      </c>
      <c r="B64" s="40">
        <v>0</v>
      </c>
      <c r="C64" s="40">
        <v>0</v>
      </c>
      <c r="D64" s="40">
        <v>0</v>
      </c>
      <c r="E64" s="40"/>
      <c r="F64" s="13">
        <v>0</v>
      </c>
      <c r="G64" s="47">
        <v>0</v>
      </c>
      <c r="H64" s="47"/>
      <c r="I64" s="54"/>
    </row>
    <row r="65" spans="1:9" ht="20.25" customHeight="1">
      <c r="A65" s="39" t="s">
        <v>53</v>
      </c>
      <c r="B65" s="40">
        <v>70012.8</v>
      </c>
      <c r="C65" s="40">
        <v>353145.7</v>
      </c>
      <c r="D65" s="40">
        <v>57731.5</v>
      </c>
      <c r="E65" s="40"/>
      <c r="F65" s="13">
        <f t="shared" si="7"/>
        <v>16.347785064351626</v>
      </c>
      <c r="G65" s="13">
        <f t="shared" si="6"/>
        <v>82.45849330408154</v>
      </c>
      <c r="H65" s="13"/>
      <c r="I65" s="54"/>
    </row>
    <row r="66" spans="1:9" ht="20.25" customHeight="1">
      <c r="A66" s="39" t="s">
        <v>54</v>
      </c>
      <c r="B66" s="40">
        <v>1122.7</v>
      </c>
      <c r="C66" s="40">
        <v>11179.3</v>
      </c>
      <c r="D66" s="40">
        <v>3491.9</v>
      </c>
      <c r="E66" s="40"/>
      <c r="F66" s="13">
        <f t="shared" si="7"/>
        <v>31.235408299267398</v>
      </c>
      <c r="G66" s="13">
        <f t="shared" si="6"/>
        <v>311.02698850984234</v>
      </c>
      <c r="H66" s="13"/>
      <c r="I66" s="54"/>
    </row>
    <row r="67" spans="1:9" ht="20.25" customHeight="1">
      <c r="A67" s="41" t="s">
        <v>77</v>
      </c>
      <c r="B67" s="42">
        <f>B68+B69+B70+B71</f>
        <v>58071.8</v>
      </c>
      <c r="C67" s="42">
        <f>C68+C69+C70+C71</f>
        <v>317010.1</v>
      </c>
      <c r="D67" s="42">
        <f>D68+D69+D70+D71</f>
        <v>64592.399999999994</v>
      </c>
      <c r="E67" s="42"/>
      <c r="F67" s="20">
        <f t="shared" si="7"/>
        <v>20.375502231632368</v>
      </c>
      <c r="G67" s="20">
        <f t="shared" si="6"/>
        <v>111.22851366756323</v>
      </c>
      <c r="H67" s="20"/>
      <c r="I67" s="54"/>
    </row>
    <row r="68" spans="1:9" ht="20.25" customHeight="1">
      <c r="A68" s="39" t="s">
        <v>55</v>
      </c>
      <c r="B68" s="40">
        <v>2984.8</v>
      </c>
      <c r="C68" s="40">
        <v>35818.7</v>
      </c>
      <c r="D68" s="40">
        <v>20594</v>
      </c>
      <c r="E68" s="40"/>
      <c r="F68" s="13">
        <f t="shared" si="7"/>
        <v>57.4951073042852</v>
      </c>
      <c r="G68" s="13">
        <f t="shared" si="6"/>
        <v>689.9624765478424</v>
      </c>
      <c r="H68" s="13"/>
      <c r="I68" s="54"/>
    </row>
    <row r="69" spans="1:9" ht="20.25" customHeight="1">
      <c r="A69" s="39" t="s">
        <v>56</v>
      </c>
      <c r="B69" s="40">
        <v>35663.4</v>
      </c>
      <c r="C69" s="40">
        <v>136203.6</v>
      </c>
      <c r="D69" s="40">
        <v>19637.7</v>
      </c>
      <c r="E69" s="40"/>
      <c r="F69" s="13">
        <f t="shared" si="7"/>
        <v>14.417900848435725</v>
      </c>
      <c r="G69" s="13">
        <f t="shared" si="6"/>
        <v>55.0640152088696</v>
      </c>
      <c r="H69" s="13"/>
      <c r="I69" s="54"/>
    </row>
    <row r="70" spans="1:9" ht="20.25" customHeight="1">
      <c r="A70" s="39" t="s">
        <v>57</v>
      </c>
      <c r="B70" s="40">
        <v>19423.6</v>
      </c>
      <c r="C70" s="40">
        <v>144987.8</v>
      </c>
      <c r="D70" s="40">
        <v>24360.7</v>
      </c>
      <c r="E70" s="40"/>
      <c r="F70" s="13">
        <f t="shared" si="7"/>
        <v>16.801896435424226</v>
      </c>
      <c r="G70" s="13">
        <f t="shared" si="6"/>
        <v>125.41804814761426</v>
      </c>
      <c r="H70" s="13"/>
      <c r="I70" s="54"/>
    </row>
    <row r="71" spans="1:9" ht="20.25" customHeight="1">
      <c r="A71" s="39" t="s">
        <v>58</v>
      </c>
      <c r="B71" s="40">
        <v>0</v>
      </c>
      <c r="C71" s="40">
        <v>0</v>
      </c>
      <c r="D71" s="40">
        <v>0</v>
      </c>
      <c r="E71" s="40"/>
      <c r="F71" s="13"/>
      <c r="G71" s="20"/>
      <c r="H71" s="20"/>
      <c r="I71" s="54"/>
    </row>
    <row r="72" spans="1:9" ht="20.25" customHeight="1">
      <c r="A72" s="41" t="s">
        <v>59</v>
      </c>
      <c r="B72" s="42">
        <v>0</v>
      </c>
      <c r="C72" s="42">
        <v>1499</v>
      </c>
      <c r="D72" s="42">
        <v>29.6</v>
      </c>
      <c r="E72" s="42"/>
      <c r="F72" s="20">
        <f t="shared" si="7"/>
        <v>1.9746497665110072</v>
      </c>
      <c r="G72" s="20">
        <v>0</v>
      </c>
      <c r="H72" s="20"/>
      <c r="I72" s="54"/>
    </row>
    <row r="73" spans="1:9" ht="20.25" customHeight="1">
      <c r="A73" s="41" t="s">
        <v>78</v>
      </c>
      <c r="B73" s="51">
        <f>B74+B75+B76+B77+B78+B79</f>
        <v>388971.8</v>
      </c>
      <c r="C73" s="42">
        <f>C74+C75+C76+C77+C78+C79</f>
        <v>1058304.5</v>
      </c>
      <c r="D73" s="42">
        <f>D74+D75+D76+D77+D78+D79</f>
        <v>519833.6000000001</v>
      </c>
      <c r="E73" s="42"/>
      <c r="F73" s="20">
        <f t="shared" si="7"/>
        <v>49.11947364865217</v>
      </c>
      <c r="G73" s="20">
        <f t="shared" si="6"/>
        <v>133.64300445430752</v>
      </c>
      <c r="H73" s="20"/>
      <c r="I73" s="54"/>
    </row>
    <row r="74" spans="1:9" ht="20.25" customHeight="1">
      <c r="A74" s="39" t="s">
        <v>60</v>
      </c>
      <c r="B74" s="40">
        <v>72937.3</v>
      </c>
      <c r="C74" s="40">
        <v>226361.8</v>
      </c>
      <c r="D74" s="40">
        <v>122286.6</v>
      </c>
      <c r="E74" s="40"/>
      <c r="F74" s="13">
        <f t="shared" si="7"/>
        <v>54.02263102696657</v>
      </c>
      <c r="G74" s="13">
        <f t="shared" si="6"/>
        <v>167.659894183086</v>
      </c>
      <c r="H74" s="13"/>
      <c r="I74" s="54"/>
    </row>
    <row r="75" spans="1:9" ht="20.25" customHeight="1">
      <c r="A75" s="39" t="s">
        <v>61</v>
      </c>
      <c r="B75" s="40">
        <v>281273.4</v>
      </c>
      <c r="C75" s="40">
        <v>735780.8</v>
      </c>
      <c r="D75" s="40">
        <v>349527.2</v>
      </c>
      <c r="E75" s="40"/>
      <c r="F75" s="13">
        <f t="shared" si="7"/>
        <v>47.504256702539664</v>
      </c>
      <c r="G75" s="13">
        <f t="shared" si="6"/>
        <v>124.26599884667372</v>
      </c>
      <c r="H75" s="13"/>
      <c r="I75" s="54"/>
    </row>
    <row r="76" spans="1:9" ht="20.25" customHeight="1">
      <c r="A76" s="39" t="s">
        <v>62</v>
      </c>
      <c r="B76" s="40">
        <v>32267.6</v>
      </c>
      <c r="C76" s="40">
        <v>74117.4</v>
      </c>
      <c r="D76" s="40">
        <v>43230.7</v>
      </c>
      <c r="E76" s="40"/>
      <c r="F76" s="13">
        <f t="shared" si="7"/>
        <v>58.32732934506607</v>
      </c>
      <c r="G76" s="13">
        <f t="shared" si="6"/>
        <v>133.9755668224473</v>
      </c>
      <c r="H76" s="13"/>
      <c r="I76" s="54"/>
    </row>
    <row r="77" spans="1:9" ht="20.25" customHeight="1">
      <c r="A77" s="39" t="s">
        <v>64</v>
      </c>
      <c r="B77" s="40">
        <v>0</v>
      </c>
      <c r="C77" s="40">
        <v>126.6</v>
      </c>
      <c r="D77" s="40">
        <v>16.7</v>
      </c>
      <c r="E77" s="40"/>
      <c r="F77" s="13">
        <f t="shared" si="7"/>
        <v>13.191153238546605</v>
      </c>
      <c r="G77" s="13">
        <v>0</v>
      </c>
      <c r="H77" s="13"/>
      <c r="I77" s="54"/>
    </row>
    <row r="78" spans="1:9" ht="20.25" customHeight="1">
      <c r="A78" s="39" t="s">
        <v>63</v>
      </c>
      <c r="B78" s="40">
        <v>142</v>
      </c>
      <c r="C78" s="40">
        <v>0</v>
      </c>
      <c r="D78" s="40">
        <v>0</v>
      </c>
      <c r="E78" s="40"/>
      <c r="F78" s="13"/>
      <c r="G78" s="13">
        <f t="shared" si="6"/>
        <v>0</v>
      </c>
      <c r="H78" s="13"/>
      <c r="I78" s="54"/>
    </row>
    <row r="79" spans="1:9" ht="20.25" customHeight="1">
      <c r="A79" s="39" t="s">
        <v>65</v>
      </c>
      <c r="B79" s="40">
        <v>2351.5</v>
      </c>
      <c r="C79" s="40">
        <v>21917.9</v>
      </c>
      <c r="D79" s="40">
        <v>4772.4</v>
      </c>
      <c r="E79" s="40"/>
      <c r="F79" s="13">
        <f t="shared" si="7"/>
        <v>21.773983821442744</v>
      </c>
      <c r="G79" s="13">
        <f t="shared" si="6"/>
        <v>202.95130767595148</v>
      </c>
      <c r="H79" s="13"/>
      <c r="I79" s="54"/>
    </row>
    <row r="80" spans="1:9" ht="20.25" customHeight="1">
      <c r="A80" s="41" t="s">
        <v>79</v>
      </c>
      <c r="B80" s="42">
        <f>B81+B82</f>
        <v>58346.600000000006</v>
      </c>
      <c r="C80" s="42">
        <f>C81+C82</f>
        <v>176705.09999999998</v>
      </c>
      <c r="D80" s="42">
        <f>D81+D82</f>
        <v>83028.90000000001</v>
      </c>
      <c r="E80" s="42"/>
      <c r="F80" s="20">
        <f t="shared" si="7"/>
        <v>46.98726861873258</v>
      </c>
      <c r="G80" s="20">
        <f t="shared" si="6"/>
        <v>142.30289339910124</v>
      </c>
      <c r="H80" s="20"/>
      <c r="I80" s="54"/>
    </row>
    <row r="81" spans="1:9" ht="20.25" customHeight="1">
      <c r="A81" s="39" t="s">
        <v>66</v>
      </c>
      <c r="B81" s="40">
        <v>57046.8</v>
      </c>
      <c r="C81" s="40">
        <v>172001.8</v>
      </c>
      <c r="D81" s="40">
        <v>80841.1</v>
      </c>
      <c r="E81" s="40"/>
      <c r="F81" s="13">
        <f t="shared" si="7"/>
        <v>47.0001476728732</v>
      </c>
      <c r="G81" s="13">
        <f t="shared" si="6"/>
        <v>141.7101397449112</v>
      </c>
      <c r="H81" s="13"/>
      <c r="I81" s="54"/>
    </row>
    <row r="82" spans="1:9" ht="20.25" customHeight="1">
      <c r="A82" s="39" t="s">
        <v>67</v>
      </c>
      <c r="B82" s="40">
        <v>1299.8</v>
      </c>
      <c r="C82" s="40">
        <v>4703.3</v>
      </c>
      <c r="D82" s="40">
        <v>2187.8</v>
      </c>
      <c r="E82" s="40"/>
      <c r="F82" s="13">
        <f t="shared" si="7"/>
        <v>46.51627580634873</v>
      </c>
      <c r="G82" s="13">
        <f t="shared" si="6"/>
        <v>168.31820280043087</v>
      </c>
      <c r="H82" s="13"/>
      <c r="I82" s="54"/>
    </row>
    <row r="83" spans="1:9" ht="20.25" customHeight="1">
      <c r="A83" s="41" t="s">
        <v>80</v>
      </c>
      <c r="B83" s="42">
        <f>B84+B85+B86+B87</f>
        <v>30734</v>
      </c>
      <c r="C83" s="42">
        <f>C84+C85+C86+C87</f>
        <v>76386.6</v>
      </c>
      <c r="D83" s="42">
        <f>D84+D85+D86+D87</f>
        <v>57585.2</v>
      </c>
      <c r="E83" s="42"/>
      <c r="F83" s="20">
        <f t="shared" si="7"/>
        <v>75.38652067247395</v>
      </c>
      <c r="G83" s="20">
        <f t="shared" si="6"/>
        <v>187.36643456757986</v>
      </c>
      <c r="H83" s="20"/>
      <c r="I83" s="54"/>
    </row>
    <row r="84" spans="1:9" ht="20.25" customHeight="1">
      <c r="A84" s="39" t="s">
        <v>68</v>
      </c>
      <c r="B84" s="40">
        <v>389.5</v>
      </c>
      <c r="C84" s="40">
        <v>743.8</v>
      </c>
      <c r="D84" s="40">
        <v>0</v>
      </c>
      <c r="E84" s="40"/>
      <c r="F84" s="13">
        <f t="shared" si="7"/>
        <v>0</v>
      </c>
      <c r="G84" s="47">
        <f t="shared" si="6"/>
        <v>0</v>
      </c>
      <c r="H84" s="47"/>
      <c r="I84" s="54"/>
    </row>
    <row r="85" spans="1:9" ht="20.25" customHeight="1">
      <c r="A85" s="39" t="s">
        <v>69</v>
      </c>
      <c r="B85" s="40">
        <v>5351.6</v>
      </c>
      <c r="C85" s="40">
        <v>12811.7</v>
      </c>
      <c r="D85" s="40">
        <v>7715.2</v>
      </c>
      <c r="E85" s="40"/>
      <c r="F85" s="13">
        <f t="shared" si="7"/>
        <v>60.21995519720256</v>
      </c>
      <c r="G85" s="47">
        <f t="shared" si="6"/>
        <v>144.16623065998954</v>
      </c>
      <c r="H85" s="47"/>
      <c r="I85" s="54"/>
    </row>
    <row r="86" spans="1:9" ht="20.25" customHeight="1">
      <c r="A86" s="39" t="s">
        <v>70</v>
      </c>
      <c r="B86" s="40">
        <v>24956.9</v>
      </c>
      <c r="C86" s="40">
        <v>62710.3</v>
      </c>
      <c r="D86" s="40">
        <v>49817.8</v>
      </c>
      <c r="E86" s="40"/>
      <c r="F86" s="13">
        <f t="shared" si="7"/>
        <v>79.4411763298852</v>
      </c>
      <c r="G86" s="47">
        <f t="shared" si="6"/>
        <v>199.6153368407134</v>
      </c>
      <c r="H86" s="47"/>
      <c r="I86" s="54"/>
    </row>
    <row r="87" spans="1:9" ht="20.25" customHeight="1">
      <c r="A87" s="39" t="s">
        <v>71</v>
      </c>
      <c r="B87" s="40">
        <v>36</v>
      </c>
      <c r="C87" s="40">
        <v>120.8</v>
      </c>
      <c r="D87" s="40">
        <v>52.2</v>
      </c>
      <c r="E87" s="40"/>
      <c r="F87" s="13">
        <f t="shared" si="7"/>
        <v>43.211920529801326</v>
      </c>
      <c r="G87" s="47">
        <f t="shared" si="6"/>
        <v>145.00000000000003</v>
      </c>
      <c r="H87" s="47"/>
      <c r="I87" s="54"/>
    </row>
    <row r="88" spans="1:9" ht="20.25" customHeight="1">
      <c r="A88" s="41" t="s">
        <v>81</v>
      </c>
      <c r="B88" s="42">
        <f>B89+B90</f>
        <v>2058.4</v>
      </c>
      <c r="C88" s="42">
        <f>C89+C90</f>
        <v>36033</v>
      </c>
      <c r="D88" s="42">
        <f>D89+D90</f>
        <v>19900.100000000002</v>
      </c>
      <c r="E88" s="42"/>
      <c r="F88" s="20">
        <f t="shared" si="7"/>
        <v>55.227430411012136</v>
      </c>
      <c r="G88" s="20">
        <f t="shared" si="6"/>
        <v>966.7751651768365</v>
      </c>
      <c r="H88" s="20"/>
      <c r="I88" s="54"/>
    </row>
    <row r="89" spans="1:9" ht="20.25" customHeight="1">
      <c r="A89" s="39" t="s">
        <v>72</v>
      </c>
      <c r="B89" s="40">
        <v>1079.2</v>
      </c>
      <c r="C89" s="40">
        <v>26116.9</v>
      </c>
      <c r="D89" s="40">
        <v>18275.4</v>
      </c>
      <c r="E89" s="40"/>
      <c r="F89" s="13">
        <f t="shared" si="7"/>
        <v>69.97537992640781</v>
      </c>
      <c r="G89" s="47">
        <f t="shared" si="6"/>
        <v>1693.4210526315792</v>
      </c>
      <c r="H89" s="47"/>
      <c r="I89" s="54"/>
    </row>
    <row r="90" spans="1:9" ht="20.25" customHeight="1">
      <c r="A90" s="39" t="s">
        <v>73</v>
      </c>
      <c r="B90" s="40">
        <v>979.2</v>
      </c>
      <c r="C90" s="40">
        <v>9916.1</v>
      </c>
      <c r="D90" s="40">
        <v>1624.7</v>
      </c>
      <c r="E90" s="40"/>
      <c r="F90" s="13">
        <f t="shared" si="7"/>
        <v>16.384465666945676</v>
      </c>
      <c r="G90" s="47">
        <f t="shared" si="6"/>
        <v>165.92116013071896</v>
      </c>
      <c r="H90" s="47"/>
      <c r="I90" s="54"/>
    </row>
    <row r="91" spans="1:9" ht="20.25" customHeight="1">
      <c r="A91" s="43" t="s">
        <v>85</v>
      </c>
      <c r="B91" s="44">
        <f>B5-B47</f>
        <v>87047.6000000001</v>
      </c>
      <c r="C91" s="44">
        <f>C5-C47</f>
        <v>-229729.09999999986</v>
      </c>
      <c r="D91" s="44">
        <f>D5-D47</f>
        <v>74879.39999999979</v>
      </c>
      <c r="E91" s="44"/>
      <c r="F91" s="45" t="s">
        <v>86</v>
      </c>
      <c r="G91" s="45" t="s">
        <v>86</v>
      </c>
      <c r="H91" s="45"/>
      <c r="I91" s="54"/>
    </row>
    <row r="92" ht="20.25" customHeight="1"/>
  </sheetData>
  <sheetProtection/>
  <mergeCells count="3">
    <mergeCell ref="F1:G1"/>
    <mergeCell ref="A2:G2"/>
    <mergeCell ref="E4:E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Чеб. р-н Иванова М.И.</cp:lastModifiedBy>
  <cp:lastPrinted>2023-07-17T11:06:19Z</cp:lastPrinted>
  <dcterms:created xsi:type="dcterms:W3CDTF">2008-11-10T05:44:55Z</dcterms:created>
  <dcterms:modified xsi:type="dcterms:W3CDTF">2023-08-17T10:58:38Z</dcterms:modified>
  <cp:category/>
  <cp:version/>
  <cp:contentType/>
  <cp:contentStatus/>
</cp:coreProperties>
</file>