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5" windowHeight="14085"/>
  </bookViews>
  <sheets>
    <sheet name="03" sheetId="18" r:id="rId1"/>
  </sheets>
  <definedNames>
    <definedName name="_xlnm.Print_Titles" localSheetId="0">'03'!$3:$4</definedName>
    <definedName name="_xlnm.Print_Area" localSheetId="0">'03'!$A$1:$D$105</definedName>
  </definedNames>
  <calcPr calcId="152511"/>
</workbook>
</file>

<file path=xl/calcChain.xml><?xml version="1.0" encoding="utf-8"?>
<calcChain xmlns="http://schemas.openxmlformats.org/spreadsheetml/2006/main">
  <c r="D98" i="18" l="1"/>
  <c r="B61" i="18" l="1"/>
  <c r="C61" i="18" l="1"/>
  <c r="C35" i="18" l="1"/>
  <c r="B35" i="18"/>
  <c r="B34" i="18"/>
  <c r="C31" i="18"/>
  <c r="B31" i="18"/>
  <c r="C15" i="18"/>
  <c r="B15" i="18"/>
  <c r="C10" i="18"/>
  <c r="B10" i="18"/>
  <c r="B8" i="18"/>
  <c r="D102" i="18" l="1"/>
  <c r="D103" i="18"/>
  <c r="B92" i="18" l="1"/>
  <c r="C92" i="18"/>
  <c r="D94" i="18"/>
  <c r="B74" i="18"/>
  <c r="C74" i="18"/>
  <c r="D78" i="18"/>
  <c r="D104" i="18" l="1"/>
  <c r="C88" i="18" l="1"/>
  <c r="B88" i="18"/>
  <c r="C83" i="18"/>
  <c r="B83" i="18"/>
  <c r="C81" i="18"/>
  <c r="B81" i="18"/>
  <c r="C71" i="18"/>
  <c r="B71" i="18"/>
  <c r="C66" i="18"/>
  <c r="B66" i="18"/>
  <c r="C57" i="18"/>
  <c r="B57" i="18"/>
  <c r="B39" i="18" l="1"/>
  <c r="C39" i="18"/>
  <c r="C49" i="18" l="1"/>
  <c r="B49" i="18"/>
  <c r="B97" i="18" s="1"/>
  <c r="D37" i="18"/>
  <c r="D96" i="18" l="1"/>
  <c r="D95" i="18"/>
  <c r="D93" i="18"/>
  <c r="D91" i="18"/>
  <c r="D90" i="18"/>
  <c r="D87" i="18"/>
  <c r="D86" i="18"/>
  <c r="D85" i="18"/>
  <c r="D84" i="18"/>
  <c r="D82" i="18"/>
  <c r="D80" i="18"/>
  <c r="D79" i="18"/>
  <c r="D77" i="18"/>
  <c r="D76" i="18"/>
  <c r="D75" i="18"/>
  <c r="D73" i="18"/>
  <c r="D72" i="18"/>
  <c r="D70" i="18"/>
  <c r="D69" i="18"/>
  <c r="D68" i="18"/>
  <c r="D67" i="18"/>
  <c r="D65" i="18"/>
  <c r="D64" i="18"/>
  <c r="D62" i="18"/>
  <c r="D59" i="18"/>
  <c r="D58" i="18"/>
  <c r="D56" i="18"/>
  <c r="D55" i="18"/>
  <c r="D53" i="18"/>
  <c r="D52" i="18"/>
  <c r="D51" i="18"/>
  <c r="D50" i="18"/>
  <c r="D42" i="18"/>
  <c r="D40" i="18"/>
  <c r="D34" i="18"/>
  <c r="D30" i="18"/>
  <c r="D29" i="18"/>
  <c r="D28" i="18"/>
  <c r="D26" i="18"/>
  <c r="D25" i="18"/>
  <c r="D24" i="18"/>
  <c r="C23" i="18"/>
  <c r="B23" i="18"/>
  <c r="D20" i="18"/>
  <c r="D19" i="18"/>
  <c r="D18" i="18"/>
  <c r="D17" i="18"/>
  <c r="D16" i="18"/>
  <c r="D14" i="18"/>
  <c r="D11" i="18"/>
  <c r="D9" i="18"/>
  <c r="D8" i="18"/>
  <c r="C7" i="18"/>
  <c r="C6" i="18" s="1"/>
  <c r="B7" i="18"/>
  <c r="B6" i="18" s="1"/>
  <c r="B22" i="18" l="1"/>
  <c r="D61" i="18"/>
  <c r="D71" i="18"/>
  <c r="D92" i="18"/>
  <c r="D10" i="18"/>
  <c r="D23" i="18"/>
  <c r="D35" i="18"/>
  <c r="D83" i="18"/>
  <c r="D15" i="18"/>
  <c r="C97" i="18"/>
  <c r="D57" i="18"/>
  <c r="D66" i="18"/>
  <c r="D74" i="18"/>
  <c r="D81" i="18"/>
  <c r="D88" i="18"/>
  <c r="D7" i="18"/>
  <c r="D49" i="18"/>
  <c r="C22" i="18"/>
  <c r="D39" i="18"/>
  <c r="D6" i="18" l="1"/>
  <c r="B5" i="18"/>
  <c r="D97" i="18"/>
  <c r="D22" i="18"/>
  <c r="B47" i="18"/>
  <c r="C5" i="18"/>
  <c r="C47" i="18"/>
  <c r="C99" i="18" l="1"/>
  <c r="B99" i="18"/>
  <c r="D5" i="18"/>
  <c r="D47" i="18"/>
</calcChain>
</file>

<file path=xl/sharedStrings.xml><?xml version="1.0" encoding="utf-8"?>
<sst xmlns="http://schemas.openxmlformats.org/spreadsheetml/2006/main" count="110" uniqueCount="108">
  <si>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</si>
  <si>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</si>
  <si>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</si>
  <si>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</si>
  <si>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</si>
  <si>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</si>
  <si>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</si>
  <si>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</si>
  <si>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</si>
  <si>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</si>
  <si>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</si>
  <si>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</si>
  <si>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</si>
  <si>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</si>
  <si>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</si>
  <si>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</si>
  <si>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</si>
  <si>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</si>
  <si>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</si>
  <si>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</si>
  <si>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</si>
  <si>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</si>
  <si>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</si>
  <si>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</si>
  <si>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</si>
  <si>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</si>
  <si>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</si>
  <si>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</si>
  <si>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</si>
  <si>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</si>
  <si>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</si>
  <si>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</si>
  <si>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</si>
  <si>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</si>
  <si>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</si>
  <si>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</si>
  <si>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</si>
  <si>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</si>
  <si>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</si>
  <si>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</si>
  <si>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</si>
  <si>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</si>
  <si>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</si>
  <si>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</si>
  <si>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</si>
  <si>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</si>
  <si>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</si>
  <si>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</si>
  <si>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</si>
  <si>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</si>
  <si>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</si>
  <si>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</si>
  <si>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</si>
  <si>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</si>
  <si>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</si>
  <si>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</si>
  <si>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</si>
  <si>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</si>
  <si>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</si>
  <si>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</si>
  <si>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</si>
  <si>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</si>
  <si>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</si>
  <si>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</si>
  <si>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</si>
  <si>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</si>
  <si>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</si>
  <si>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</si>
  <si>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</si>
  <si>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</si>
  <si>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</si>
  <si>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</si>
  <si>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</si>
  <si>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</si>
  <si>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</si>
  <si>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</si>
  <si>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</si>
  <si>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</si>
  <si>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</si>
  <si>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</si>
  <si>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</si>
  <si>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</si>
  <si>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</si>
  <si>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</si>
  <si>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</si>
  <si>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</si>
  <si>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</si>
  <si>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</si>
  <si>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</si>
  <si>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</si>
  <si>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</si>
  <si>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</si>
  <si>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</si>
  <si>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</si>
  <si>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</si>
  <si>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</si>
  <si>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</si>
  <si>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</si>
  <si>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</si>
  <si>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</si>
  <si>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</si>
  <si>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>2024 год</t>
  </si>
  <si>
    <t xml:space="preserve"> Сводка об исполнении бюджета города Новочебоксарска на 1 марта 2024 года                                                        </t>
  </si>
  <si>
    <t>Исполнено на 01.03.2024 года</t>
  </si>
  <si>
    <t>Транспорт</t>
  </si>
  <si>
    <t>в 9 раз</t>
  </si>
  <si>
    <t>в 8 раз</t>
  </si>
  <si>
    <t>в 13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</si>
</sst>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" fontId="3" fillId="0" borderId="5" xfId="0" applyNumberFormat="1" applyFont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5" xfId="0" applyNumberFormat="1" applyFont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0" fontId="4" fillId="0" borderId="0" xfId="0" applyFont="1"/>
    <xf numFmtId="0" fontId="2" fillId="0" borderId="9" xfId="0" applyFont="1" applyBorder="1" applyAlignment="1">
      <alignment horizontal="center" vertical="center" wrapText="1"/>
    </xf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4" fontId="2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2" fillId="3" borderId="13" xfId="0" applyFont="1" applyFill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4" fontId="3" fillId="0" borderId="20" xfId="0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 shrinkToFit="1"/>
    </xf>
    <xf numFmtId="4" fontId="3" fillId="0" borderId="3" xfId="0" applyNumberFormat="1" applyFont="1" applyBorder="1" applyAlignment="1">
      <alignment wrapText="1" shrinkToFit="1"/>
    </xf>
    <xf numFmtId="4" fontId="2" fillId="0" borderId="9" xfId="1" applyNumberFormat="1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2" fillId="0" borderId="5" xfId="0" applyNumberFormat="1" applyFont="1" applyBorder="1"/>
    <xf numFmtId="0" fontId="3" fillId="0" borderId="16" xfId="0" applyFont="1" applyBorder="1" applyAlignment="1">
      <alignment horizontal="center" wrapText="1"/>
    </xf>
    <xf numFmtId="0" fontId="2" fillId="3" borderId="22" xfId="0" applyFont="1" applyFill="1" applyBorder="1" applyAlignment="1">
      <alignment wrapText="1"/>
    </xf>
    <xf numFmtId="4" fontId="2" fillId="0" borderId="23" xfId="0" applyNumberFormat="1" applyFont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4" fontId="3" fillId="0" borderId="7" xfId="0" applyNumberFormat="1" applyFont="1" applyBorder="1" applyAlignment="1">
      <alignment wrapText="1"/>
    </xf>
    <xf numFmtId="4" fontId="2" fillId="0" borderId="9" xfId="1" applyNumberFormat="1" applyFont="1" applyFill="1" applyBorder="1" applyAlignment="1"/>
    <xf numFmtId="4" fontId="3" fillId="0" borderId="5" xfId="1" applyNumberFormat="1" applyFont="1" applyFill="1" applyBorder="1"/>
    <xf numFmtId="4" fontId="2" fillId="0" borderId="5" xfId="1" applyNumberFormat="1" applyFont="1" applyFill="1" applyBorder="1"/>
    <xf numFmtId="0" fontId="3" fillId="0" borderId="17" xfId="0" applyFont="1" applyBorder="1" applyAlignment="1">
      <alignment wrapText="1"/>
    </xf>
    <xf numFmtId="4" fontId="3" fillId="0" borderId="7" xfId="1" applyNumberFormat="1" applyFont="1" applyFill="1" applyBorder="1" applyAlignment="1"/>
    <xf numFmtId="0" fontId="3" fillId="0" borderId="22" xfId="0" applyFont="1" applyBorder="1" applyAlignment="1">
      <alignment horizontal="center" wrapText="1"/>
    </xf>
    <xf numFmtId="4" fontId="3" fillId="0" borderId="23" xfId="0" applyNumberFormat="1" applyFont="1" applyBorder="1" applyAlignment="1">
      <alignment wrapText="1"/>
    </xf>
    <xf numFmtId="0" fontId="4" fillId="0" borderId="15" xfId="0" applyFont="1" applyBorder="1"/>
    <xf numFmtId="4" fontId="2" fillId="0" borderId="9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0" borderId="23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/>
    <xf numFmtId="4" fontId="2" fillId="0" borderId="7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3" fillId="0" borderId="3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3" fillId="0" borderId="21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2" borderId="10" xfId="2" applyNumberFormat="1" applyFont="1" applyFill="1" applyBorder="1" applyAlignment="1">
      <alignment horizontal="right"/>
    </xf>
    <xf numFmtId="164" fontId="3" fillId="0" borderId="24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2" fillId="0" borderId="12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1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24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Normal="100" workbookViewId="0">
      <selection activeCell="C4" sqref="C4"/>
    </sheetView>
  </sheetViews>
  <sheetFormatPr defaultColWidth="9.140625" defaultRowHeight="15.75" x14ac:dyDescent="0.25"/>
  <cols>
    <col min="1" max="1" width="64.140625" style="10" customWidth="1"/>
    <col min="2" max="2" width="17.5703125" style="10" customWidth="1"/>
    <col min="3" max="3" width="17.7109375" style="80" customWidth="1"/>
    <col min="4" max="4" width="10.5703125" style="10" customWidth="1"/>
    <col min="5" max="5" width="9.140625" style="10"/>
    <col min="6" max="6" width="17.85546875" style="10" customWidth="1"/>
    <col min="7" max="7" width="9.140625" style="10"/>
    <col min="8" max="8" width="15" style="10" bestFit="1" customWidth="1"/>
    <col min="9" max="10" width="9.140625" style="10"/>
    <col min="11" max="11" width="15" style="10" bestFit="1" customWidth="1"/>
    <col min="12" max="16384" width="9.140625" style="10"/>
  </cols>
  <sheetData>
    <row r="1" spans="1:4" ht="27.75" customHeight="1" x14ac:dyDescent="0.3">
      <c r="A1" s="112" t="s">
        <v>102</v>
      </c>
      <c r="B1" s="112"/>
      <c r="C1" s="112"/>
      <c r="D1" s="112"/>
    </row>
    <row r="2" spans="1:4" ht="16.5" thickBot="1" x14ac:dyDescent="0.3">
      <c r="A2" s="1"/>
      <c r="B2" s="1"/>
      <c r="C2" s="79"/>
      <c r="D2" s="82" t="s">
        <v>0</v>
      </c>
    </row>
    <row r="3" spans="1:4" ht="15.75" customHeight="1" x14ac:dyDescent="0.25">
      <c r="A3" s="119" t="s">
        <v>1</v>
      </c>
      <c r="B3" s="116" t="s">
        <v>101</v>
      </c>
      <c r="C3" s="117"/>
      <c r="D3" s="118"/>
    </row>
    <row r="4" spans="1:4" ht="48" thickBot="1" x14ac:dyDescent="0.3">
      <c r="A4" s="120"/>
      <c r="B4" s="11" t="s">
        <v>94</v>
      </c>
      <c r="C4" s="81" t="s">
        <v>103</v>
      </c>
      <c r="D4" s="84" t="s">
        <v>100</v>
      </c>
    </row>
    <row r="5" spans="1:4" ht="30.75" customHeight="1" thickBot="1" x14ac:dyDescent="0.3">
      <c r="A5" s="35" t="s">
        <v>2</v>
      </c>
      <c r="B5" s="36">
        <f>B6+B22</f>
        <v>941427649.99000001</v>
      </c>
      <c r="C5" s="61">
        <f>C6+C22</f>
        <v>131359257.81</v>
      </c>
      <c r="D5" s="85">
        <f t="shared" ref="D5:D11" si="0">C5/B5*100</f>
        <v>13.953197339317081</v>
      </c>
    </row>
    <row r="6" spans="1:4" ht="29.25" customHeight="1" x14ac:dyDescent="0.25">
      <c r="A6" s="37" t="s">
        <v>3</v>
      </c>
      <c r="B6" s="38">
        <f t="shared" ref="B6:C6" si="1">B7+B9+B10+B15+B19+B20+B21</f>
        <v>790220800</v>
      </c>
      <c r="C6" s="62">
        <f t="shared" si="1"/>
        <v>95077279.530000001</v>
      </c>
      <c r="D6" s="86">
        <f t="shared" si="0"/>
        <v>12.031735880655129</v>
      </c>
    </row>
    <row r="7" spans="1:4" ht="21.75" customHeight="1" x14ac:dyDescent="0.25">
      <c r="A7" s="20" t="s">
        <v>4</v>
      </c>
      <c r="B7" s="19">
        <f>B8</f>
        <v>524697500</v>
      </c>
      <c r="C7" s="63">
        <f>C8</f>
        <v>61111432.920000002</v>
      </c>
      <c r="D7" s="87">
        <f t="shared" si="0"/>
        <v>11.646983818295304</v>
      </c>
    </row>
    <row r="8" spans="1:4" x14ac:dyDescent="0.25">
      <c r="A8" s="21" t="s">
        <v>5</v>
      </c>
      <c r="B8" s="53">
        <f>507938800+16758700</f>
        <v>524697500</v>
      </c>
      <c r="C8" s="4">
        <v>61111432.920000002</v>
      </c>
      <c r="D8" s="88">
        <f t="shared" si="0"/>
        <v>11.646983818295304</v>
      </c>
    </row>
    <row r="9" spans="1:4" x14ac:dyDescent="0.25">
      <c r="A9" s="20" t="s">
        <v>6</v>
      </c>
      <c r="B9" s="52">
        <v>3230300</v>
      </c>
      <c r="C9" s="5">
        <v>561331.31000000006</v>
      </c>
      <c r="D9" s="89">
        <f t="shared" si="0"/>
        <v>17.377064359347429</v>
      </c>
    </row>
    <row r="10" spans="1:4" x14ac:dyDescent="0.25">
      <c r="A10" s="20" t="s">
        <v>7</v>
      </c>
      <c r="B10" s="52">
        <f t="shared" ref="B10:C10" si="2">B11+B12+B13+B14</f>
        <v>98702000</v>
      </c>
      <c r="C10" s="52">
        <f t="shared" si="2"/>
        <v>10434041.26</v>
      </c>
      <c r="D10" s="89">
        <f t="shared" si="0"/>
        <v>10.571256165021985</v>
      </c>
    </row>
    <row r="11" spans="1:4" ht="32.25" customHeight="1" x14ac:dyDescent="0.25">
      <c r="A11" s="21" t="s">
        <v>92</v>
      </c>
      <c r="B11" s="53">
        <v>80497000</v>
      </c>
      <c r="C11" s="4">
        <v>-100835.48</v>
      </c>
      <c r="D11" s="88">
        <f t="shared" si="0"/>
        <v>-0.12526613414164503</v>
      </c>
    </row>
    <row r="12" spans="1:4" ht="33.75" customHeight="1" x14ac:dyDescent="0.25">
      <c r="A12" s="21" t="s">
        <v>8</v>
      </c>
      <c r="B12" s="53">
        <v>0</v>
      </c>
      <c r="C12" s="4">
        <v>35765.51</v>
      </c>
      <c r="D12" s="88">
        <v>0</v>
      </c>
    </row>
    <row r="13" spans="1:4" ht="20.25" hidden="1" customHeight="1" x14ac:dyDescent="0.25">
      <c r="A13" s="21" t="s">
        <v>9</v>
      </c>
      <c r="B13" s="53">
        <v>0</v>
      </c>
      <c r="C13" s="4">
        <v>0</v>
      </c>
      <c r="D13" s="88">
        <v>0</v>
      </c>
    </row>
    <row r="14" spans="1:4" ht="31.5" x14ac:dyDescent="0.25">
      <c r="A14" s="21" t="s">
        <v>10</v>
      </c>
      <c r="B14" s="53">
        <v>18205000</v>
      </c>
      <c r="C14" s="4">
        <v>10499111.23</v>
      </c>
      <c r="D14" s="88">
        <f t="shared" ref="D14:D20" si="3">C14/B14*100</f>
        <v>57.671580499862671</v>
      </c>
    </row>
    <row r="15" spans="1:4" x14ac:dyDescent="0.25">
      <c r="A15" s="20" t="s">
        <v>11</v>
      </c>
      <c r="B15" s="52">
        <f t="shared" ref="B15:C15" si="4">B16+B17+B18</f>
        <v>150603000</v>
      </c>
      <c r="C15" s="52">
        <f t="shared" si="4"/>
        <v>20774863.039999999</v>
      </c>
      <c r="D15" s="89">
        <f t="shared" si="3"/>
        <v>13.794454984296461</v>
      </c>
    </row>
    <row r="16" spans="1:4" x14ac:dyDescent="0.25">
      <c r="A16" s="21" t="s">
        <v>12</v>
      </c>
      <c r="B16" s="53">
        <v>45213000</v>
      </c>
      <c r="C16" s="4">
        <v>2021649.11</v>
      </c>
      <c r="D16" s="88">
        <f t="shared" si="3"/>
        <v>4.4713890031628072</v>
      </c>
    </row>
    <row r="17" spans="1:4" x14ac:dyDescent="0.25">
      <c r="A17" s="21" t="s">
        <v>13</v>
      </c>
      <c r="B17" s="53">
        <v>10404000</v>
      </c>
      <c r="C17" s="4">
        <v>841480.37</v>
      </c>
      <c r="D17" s="88">
        <f t="shared" si="3"/>
        <v>8.0880466166858902</v>
      </c>
    </row>
    <row r="18" spans="1:4" x14ac:dyDescent="0.25">
      <c r="A18" s="22" t="s">
        <v>14</v>
      </c>
      <c r="B18" s="53">
        <v>94986000</v>
      </c>
      <c r="C18" s="4">
        <v>17911733.559999999</v>
      </c>
      <c r="D18" s="88">
        <f t="shared" si="3"/>
        <v>18.857235339944832</v>
      </c>
    </row>
    <row r="19" spans="1:4" ht="33" customHeight="1" x14ac:dyDescent="0.25">
      <c r="A19" s="23" t="s">
        <v>15</v>
      </c>
      <c r="B19" s="52">
        <v>9000</v>
      </c>
      <c r="C19" s="5">
        <v>1873.2</v>
      </c>
      <c r="D19" s="89">
        <f t="shared" si="3"/>
        <v>20.813333333333333</v>
      </c>
    </row>
    <row r="20" spans="1:4" ht="21.75" customHeight="1" x14ac:dyDescent="0.25">
      <c r="A20" s="23" t="s">
        <v>16</v>
      </c>
      <c r="B20" s="52">
        <v>12979000</v>
      </c>
      <c r="C20" s="5">
        <v>2193737.7999999998</v>
      </c>
      <c r="D20" s="89">
        <f t="shared" si="3"/>
        <v>16.902209723399338</v>
      </c>
    </row>
    <row r="21" spans="1:4" ht="21.75" customHeight="1" thickBot="1" x14ac:dyDescent="0.3">
      <c r="A21" s="54" t="s">
        <v>97</v>
      </c>
      <c r="B21" s="55">
        <v>0</v>
      </c>
      <c r="C21" s="55">
        <v>0</v>
      </c>
      <c r="D21" s="90">
        <v>0</v>
      </c>
    </row>
    <row r="22" spans="1:4" ht="30.2" customHeight="1" x14ac:dyDescent="0.25">
      <c r="A22" s="42" t="s">
        <v>17</v>
      </c>
      <c r="B22" s="83">
        <f>B23+B29+B30+B31+B34+B35</f>
        <v>151206849.99000001</v>
      </c>
      <c r="C22" s="64">
        <f>C23+C29+C30+C31+C34+C35</f>
        <v>36281978.280000001</v>
      </c>
      <c r="D22" s="91">
        <f t="shared" ref="D22:D35" si="5">C22/B22*100</f>
        <v>23.994930310630433</v>
      </c>
    </row>
    <row r="23" spans="1:4" ht="33.75" customHeight="1" x14ac:dyDescent="0.25">
      <c r="A23" s="23" t="s">
        <v>18</v>
      </c>
      <c r="B23" s="6">
        <f>B24+B25+B26+B27+B28</f>
        <v>118228000</v>
      </c>
      <c r="C23" s="65">
        <f>C24+C25+C26+C27+C28</f>
        <v>20163928.149999999</v>
      </c>
      <c r="D23" s="89">
        <f t="shared" si="5"/>
        <v>17.055120741279563</v>
      </c>
    </row>
    <row r="24" spans="1:4" ht="50.25" customHeight="1" x14ac:dyDescent="0.25">
      <c r="A24" s="22" t="s">
        <v>19</v>
      </c>
      <c r="B24" s="7">
        <v>1208000</v>
      </c>
      <c r="C24" s="7">
        <v>0</v>
      </c>
      <c r="D24" s="88">
        <f t="shared" si="5"/>
        <v>0</v>
      </c>
    </row>
    <row r="25" spans="1:4" ht="23.25" customHeight="1" x14ac:dyDescent="0.25">
      <c r="A25" s="22" t="s">
        <v>20</v>
      </c>
      <c r="B25" s="7">
        <v>96700000</v>
      </c>
      <c r="C25" s="7">
        <v>16681557.949999999</v>
      </c>
      <c r="D25" s="88">
        <f t="shared" si="5"/>
        <v>17.250835522233711</v>
      </c>
    </row>
    <row r="26" spans="1:4" ht="20.25" customHeight="1" x14ac:dyDescent="0.25">
      <c r="A26" s="22" t="s">
        <v>21</v>
      </c>
      <c r="B26" s="7">
        <v>3300000</v>
      </c>
      <c r="C26" s="7">
        <v>673551.64</v>
      </c>
      <c r="D26" s="88">
        <f t="shared" si="5"/>
        <v>20.410655757575757</v>
      </c>
    </row>
    <row r="27" spans="1:4" ht="37.5" hidden="1" customHeight="1" x14ac:dyDescent="0.25">
      <c r="A27" s="22" t="s">
        <v>22</v>
      </c>
      <c r="B27" s="7">
        <v>0</v>
      </c>
      <c r="C27" s="7">
        <v>0</v>
      </c>
      <c r="D27" s="88">
        <v>0</v>
      </c>
    </row>
    <row r="28" spans="1:4" ht="31.5" x14ac:dyDescent="0.25">
      <c r="A28" s="22" t="s">
        <v>23</v>
      </c>
      <c r="B28" s="7">
        <v>17020000</v>
      </c>
      <c r="C28" s="7">
        <v>2808818.56</v>
      </c>
      <c r="D28" s="92">
        <f t="shared" si="5"/>
        <v>16.503046768507637</v>
      </c>
    </row>
    <row r="29" spans="1:4" ht="22.7" customHeight="1" x14ac:dyDescent="0.25">
      <c r="A29" s="23" t="s">
        <v>24</v>
      </c>
      <c r="B29" s="52">
        <v>19350000</v>
      </c>
      <c r="C29" s="5">
        <v>2104451.02</v>
      </c>
      <c r="D29" s="89">
        <f t="shared" si="5"/>
        <v>10.875715865633074</v>
      </c>
    </row>
    <row r="30" spans="1:4" ht="30.75" customHeight="1" x14ac:dyDescent="0.25">
      <c r="A30" s="23" t="s">
        <v>25</v>
      </c>
      <c r="B30" s="8">
        <v>3116100</v>
      </c>
      <c r="C30" s="8">
        <v>312153.51</v>
      </c>
      <c r="D30" s="89">
        <f t="shared" si="5"/>
        <v>10.017441994801194</v>
      </c>
    </row>
    <row r="31" spans="1:4" ht="31.5" x14ac:dyDescent="0.25">
      <c r="A31" s="23" t="s">
        <v>26</v>
      </c>
      <c r="B31" s="8">
        <f t="shared" ref="B31:C31" si="6">B32+B33</f>
        <v>1467000</v>
      </c>
      <c r="C31" s="8">
        <f t="shared" si="6"/>
        <v>12993125.140000001</v>
      </c>
      <c r="D31" s="89" t="s">
        <v>105</v>
      </c>
    </row>
    <row r="32" spans="1:4" ht="21.75" customHeight="1" x14ac:dyDescent="0.25">
      <c r="A32" s="22" t="s">
        <v>27</v>
      </c>
      <c r="B32" s="7">
        <v>300000</v>
      </c>
      <c r="C32" s="7">
        <v>2378316.08</v>
      </c>
      <c r="D32" s="89" t="s">
        <v>106</v>
      </c>
    </row>
    <row r="33" spans="1:4" ht="18.75" customHeight="1" x14ac:dyDescent="0.25">
      <c r="A33" s="22" t="s">
        <v>28</v>
      </c>
      <c r="B33" s="7">
        <v>1167000</v>
      </c>
      <c r="C33" s="7">
        <v>10614809.060000001</v>
      </c>
      <c r="D33" s="89" t="s">
        <v>105</v>
      </c>
    </row>
    <row r="34" spans="1:4" ht="21.75" customHeight="1" x14ac:dyDescent="0.25">
      <c r="A34" s="23" t="s">
        <v>29</v>
      </c>
      <c r="B34" s="8">
        <f>8545800-50-0.02+0.01</f>
        <v>8545749.9900000002</v>
      </c>
      <c r="C34" s="8">
        <v>708320.46</v>
      </c>
      <c r="D34" s="89">
        <f t="shared" si="5"/>
        <v>8.288569883612988</v>
      </c>
    </row>
    <row r="35" spans="1:4" ht="21.75" customHeight="1" x14ac:dyDescent="0.25">
      <c r="A35" s="23" t="s">
        <v>30</v>
      </c>
      <c r="B35" s="8">
        <f t="shared" ref="B35:C35" si="7">B36+B37+B38</f>
        <v>500000</v>
      </c>
      <c r="C35" s="8">
        <f t="shared" si="7"/>
        <v>0</v>
      </c>
      <c r="D35" s="89">
        <f t="shared" si="5"/>
        <v>0</v>
      </c>
    </row>
    <row r="36" spans="1:4" ht="21.2" customHeight="1" x14ac:dyDescent="0.25">
      <c r="A36" s="22" t="s">
        <v>31</v>
      </c>
      <c r="B36" s="7">
        <v>0</v>
      </c>
      <c r="C36" s="7">
        <v>0</v>
      </c>
      <c r="D36" s="88">
        <v>0</v>
      </c>
    </row>
    <row r="37" spans="1:4" ht="21.2" hidden="1" customHeight="1" x14ac:dyDescent="0.25">
      <c r="A37" s="22" t="s">
        <v>30</v>
      </c>
      <c r="B37" s="53">
        <v>0</v>
      </c>
      <c r="C37" s="4"/>
      <c r="D37" s="88" t="e">
        <f>C37/B37*100</f>
        <v>#DIV/0!</v>
      </c>
    </row>
    <row r="38" spans="1:4" ht="24" customHeight="1" thickBot="1" x14ac:dyDescent="0.3">
      <c r="A38" s="58" t="s">
        <v>96</v>
      </c>
      <c r="B38" s="59">
        <v>500000</v>
      </c>
      <c r="C38" s="51">
        <v>0</v>
      </c>
      <c r="D38" s="93">
        <v>0</v>
      </c>
    </row>
    <row r="39" spans="1:4" ht="30.2" customHeight="1" x14ac:dyDescent="0.25">
      <c r="A39" s="56" t="s">
        <v>32</v>
      </c>
      <c r="B39" s="57">
        <f t="shared" ref="B39" si="8">B40+B41+B42+B43+B44+B45</f>
        <v>2738851852.5700002</v>
      </c>
      <c r="C39" s="66">
        <f>C40+C41+C42+C43+C44+C45</f>
        <v>-337914586.9600001</v>
      </c>
      <c r="D39" s="94">
        <f>C39/B39*100</f>
        <v>-12.337819099011075</v>
      </c>
    </row>
    <row r="40" spans="1:4" ht="31.7" customHeight="1" x14ac:dyDescent="0.25">
      <c r="A40" s="22" t="s">
        <v>33</v>
      </c>
      <c r="B40" s="7">
        <v>66811500</v>
      </c>
      <c r="C40" s="7">
        <v>11135200</v>
      </c>
      <c r="D40" s="92">
        <f>C40/B40*100</f>
        <v>16.666591829250951</v>
      </c>
    </row>
    <row r="41" spans="1:4" ht="23.25" customHeight="1" x14ac:dyDescent="0.25">
      <c r="A41" s="22" t="s">
        <v>34</v>
      </c>
      <c r="B41" s="7">
        <v>13535200</v>
      </c>
      <c r="C41" s="7">
        <v>2255800</v>
      </c>
      <c r="D41" s="92">
        <v>0</v>
      </c>
    </row>
    <row r="42" spans="1:4" ht="18.75" customHeight="1" x14ac:dyDescent="0.25">
      <c r="A42" s="22" t="s">
        <v>35</v>
      </c>
      <c r="B42" s="7">
        <v>2658505152.5700002</v>
      </c>
      <c r="C42" s="7">
        <v>376277459.88</v>
      </c>
      <c r="D42" s="92">
        <f>C42/B42*100</f>
        <v>14.153723174703996</v>
      </c>
    </row>
    <row r="43" spans="1:4" ht="33.75" hidden="1" customHeight="1" x14ac:dyDescent="0.25">
      <c r="A43" s="22" t="s">
        <v>36</v>
      </c>
      <c r="B43" s="7">
        <v>0</v>
      </c>
      <c r="C43" s="7">
        <v>0</v>
      </c>
      <c r="D43" s="92">
        <v>0</v>
      </c>
    </row>
    <row r="44" spans="1:4" ht="47.25" customHeight="1" x14ac:dyDescent="0.25">
      <c r="A44" s="22" t="s">
        <v>37</v>
      </c>
      <c r="B44" s="7">
        <v>0</v>
      </c>
      <c r="C44" s="7">
        <v>-1135464740.1400001</v>
      </c>
      <c r="D44" s="92">
        <v>0</v>
      </c>
    </row>
    <row r="45" spans="1:4" ht="19.5" customHeight="1" thickBot="1" x14ac:dyDescent="0.3">
      <c r="A45" s="27" t="s">
        <v>38</v>
      </c>
      <c r="B45" s="39">
        <v>0</v>
      </c>
      <c r="C45" s="39">
        <v>407881693.30000001</v>
      </c>
      <c r="D45" s="95">
        <v>100</v>
      </c>
    </row>
    <row r="46" spans="1:4" ht="50.25" hidden="1" customHeight="1" thickBot="1" x14ac:dyDescent="0.3">
      <c r="A46" s="30" t="s">
        <v>39</v>
      </c>
      <c r="B46" s="31"/>
      <c r="C46" s="67"/>
      <c r="D46" s="96"/>
    </row>
    <row r="47" spans="1:4" ht="29.25" customHeight="1" thickBot="1" x14ac:dyDescent="0.3">
      <c r="A47" s="46" t="s">
        <v>40</v>
      </c>
      <c r="B47" s="26">
        <f>B6+B22+B39</f>
        <v>3680279502.5600004</v>
      </c>
      <c r="C47" s="60">
        <f>C6+C22+C39</f>
        <v>-206555329.1500001</v>
      </c>
      <c r="D47" s="97">
        <f>C47/B47*100</f>
        <v>-5.6124902743479224</v>
      </c>
    </row>
    <row r="48" spans="1:4" ht="19.5" customHeight="1" x14ac:dyDescent="0.25">
      <c r="A48" s="42" t="s">
        <v>41</v>
      </c>
      <c r="B48" s="113"/>
      <c r="C48" s="114"/>
      <c r="D48" s="115"/>
    </row>
    <row r="49" spans="1:4" ht="24" customHeight="1" x14ac:dyDescent="0.25">
      <c r="A49" s="24" t="s">
        <v>42</v>
      </c>
      <c r="B49" s="6">
        <f>B50+B51+B52+B53+B54+B55+B56</f>
        <v>158735160</v>
      </c>
      <c r="C49" s="65">
        <f>C50+C51+C52+C53+C54+C55+C56</f>
        <v>22509939.129999999</v>
      </c>
      <c r="D49" s="98">
        <f t="shared" ref="D49:D104" si="9">C49/B49*100</f>
        <v>14.180814842785933</v>
      </c>
    </row>
    <row r="50" spans="1:4" ht="49.7" customHeight="1" x14ac:dyDescent="0.25">
      <c r="A50" s="25" t="s">
        <v>43</v>
      </c>
      <c r="B50" s="18">
        <v>3449400</v>
      </c>
      <c r="C50" s="68">
        <v>459320.44</v>
      </c>
      <c r="D50" s="99">
        <f t="shared" si="9"/>
        <v>13.31595175972633</v>
      </c>
    </row>
    <row r="51" spans="1:4" ht="46.5" customHeight="1" x14ac:dyDescent="0.25">
      <c r="A51" s="25" t="s">
        <v>44</v>
      </c>
      <c r="B51" s="18">
        <v>69693400</v>
      </c>
      <c r="C51" s="68">
        <v>10197264.18</v>
      </c>
      <c r="D51" s="99">
        <f t="shared" si="9"/>
        <v>14.63160669446461</v>
      </c>
    </row>
    <row r="52" spans="1:4" x14ac:dyDescent="0.25">
      <c r="A52" s="25" t="s">
        <v>45</v>
      </c>
      <c r="B52" s="18">
        <v>25600</v>
      </c>
      <c r="C52" s="68">
        <v>0</v>
      </c>
      <c r="D52" s="99">
        <f t="shared" si="9"/>
        <v>0</v>
      </c>
    </row>
    <row r="53" spans="1:4" ht="30.2" customHeight="1" x14ac:dyDescent="0.25">
      <c r="A53" s="25" t="s">
        <v>46</v>
      </c>
      <c r="B53" s="18">
        <v>8962000</v>
      </c>
      <c r="C53" s="68">
        <v>1618779.62</v>
      </c>
      <c r="D53" s="99">
        <f t="shared" si="9"/>
        <v>18.06270497656773</v>
      </c>
    </row>
    <row r="54" spans="1:4" ht="19.5" customHeight="1" x14ac:dyDescent="0.25">
      <c r="A54" s="25" t="s">
        <v>47</v>
      </c>
      <c r="B54" s="18">
        <v>995400</v>
      </c>
      <c r="C54" s="68">
        <v>0</v>
      </c>
      <c r="D54" s="99">
        <v>0</v>
      </c>
    </row>
    <row r="55" spans="1:4" x14ac:dyDescent="0.25">
      <c r="A55" s="25" t="s">
        <v>48</v>
      </c>
      <c r="B55" s="18">
        <v>3499960</v>
      </c>
      <c r="C55" s="68">
        <v>0</v>
      </c>
      <c r="D55" s="99">
        <f t="shared" si="9"/>
        <v>0</v>
      </c>
    </row>
    <row r="56" spans="1:4" x14ac:dyDescent="0.25">
      <c r="A56" s="25" t="s">
        <v>49</v>
      </c>
      <c r="B56" s="18">
        <v>72109400</v>
      </c>
      <c r="C56" s="68">
        <v>10234574.890000001</v>
      </c>
      <c r="D56" s="99">
        <f t="shared" si="9"/>
        <v>14.193121687325094</v>
      </c>
    </row>
    <row r="57" spans="1:4" ht="31.5" x14ac:dyDescent="0.25">
      <c r="A57" s="24" t="s">
        <v>50</v>
      </c>
      <c r="B57" s="9">
        <f>B58+B59+B60</f>
        <v>56845359.32</v>
      </c>
      <c r="C57" s="65">
        <f>C58+C59+C60</f>
        <v>2793215.49</v>
      </c>
      <c r="D57" s="98">
        <f t="shared" si="9"/>
        <v>4.9137089173385853</v>
      </c>
    </row>
    <row r="58" spans="1:4" x14ac:dyDescent="0.25">
      <c r="A58" s="25" t="s">
        <v>51</v>
      </c>
      <c r="B58" s="18">
        <v>4475800</v>
      </c>
      <c r="C58" s="68">
        <v>760806.04</v>
      </c>
      <c r="D58" s="99">
        <f t="shared" si="9"/>
        <v>16.998213503731176</v>
      </c>
    </row>
    <row r="59" spans="1:4" ht="18.75" customHeight="1" x14ac:dyDescent="0.25">
      <c r="A59" s="25" t="s">
        <v>93</v>
      </c>
      <c r="B59" s="18">
        <v>52369559.32</v>
      </c>
      <c r="C59" s="68">
        <v>2032409.45</v>
      </c>
      <c r="D59" s="99">
        <f t="shared" si="9"/>
        <v>3.880898515072706</v>
      </c>
    </row>
    <row r="60" spans="1:4" ht="32.25" hidden="1" customHeight="1" x14ac:dyDescent="0.25">
      <c r="A60" s="25" t="s">
        <v>52</v>
      </c>
      <c r="B60" s="18"/>
      <c r="C60" s="68"/>
      <c r="D60" s="99">
        <v>0</v>
      </c>
    </row>
    <row r="61" spans="1:4" x14ac:dyDescent="0.25">
      <c r="A61" s="24" t="s">
        <v>53</v>
      </c>
      <c r="B61" s="65">
        <f>B62+B63+B64+B65</f>
        <v>263376552.82000002</v>
      </c>
      <c r="C61" s="65">
        <f t="shared" ref="C61" si="10">C62+C63+C64+C65</f>
        <v>29492911.359999999</v>
      </c>
      <c r="D61" s="98">
        <f t="shared" si="9"/>
        <v>11.198001889012648</v>
      </c>
    </row>
    <row r="62" spans="1:4" x14ac:dyDescent="0.25">
      <c r="A62" s="25" t="s">
        <v>54</v>
      </c>
      <c r="B62" s="18">
        <v>407300</v>
      </c>
      <c r="C62" s="69">
        <v>0</v>
      </c>
      <c r="D62" s="99">
        <f t="shared" si="9"/>
        <v>0</v>
      </c>
    </row>
    <row r="63" spans="1:4" x14ac:dyDescent="0.25">
      <c r="A63" s="25" t="s">
        <v>104</v>
      </c>
      <c r="B63" s="18">
        <v>0</v>
      </c>
      <c r="C63" s="69">
        <v>0</v>
      </c>
      <c r="D63" s="99">
        <v>0</v>
      </c>
    </row>
    <row r="64" spans="1:4" x14ac:dyDescent="0.25">
      <c r="A64" s="25" t="s">
        <v>55</v>
      </c>
      <c r="B64" s="45">
        <v>261481352.52000001</v>
      </c>
      <c r="C64" s="68">
        <v>29492911.359999999</v>
      </c>
      <c r="D64" s="99">
        <f t="shared" si="9"/>
        <v>11.279164298243472</v>
      </c>
    </row>
    <row r="65" spans="1:10" ht="20.25" customHeight="1" x14ac:dyDescent="0.25">
      <c r="A65" s="25" t="s">
        <v>56</v>
      </c>
      <c r="B65" s="18">
        <v>1487900.3</v>
      </c>
      <c r="C65" s="70">
        <v>0</v>
      </c>
      <c r="D65" s="99">
        <f t="shared" si="9"/>
        <v>0</v>
      </c>
    </row>
    <row r="66" spans="1:10" x14ac:dyDescent="0.25">
      <c r="A66" s="24" t="s">
        <v>57</v>
      </c>
      <c r="B66" s="6">
        <f>B67+B68+B70+B69</f>
        <v>622798874.77999997</v>
      </c>
      <c r="C66" s="65">
        <f>C67+C68+C70+C69</f>
        <v>11715838.76</v>
      </c>
      <c r="D66" s="98">
        <f t="shared" si="9"/>
        <v>1.8811592689756467</v>
      </c>
    </row>
    <row r="67" spans="1:10" x14ac:dyDescent="0.25">
      <c r="A67" s="25" t="s">
        <v>58</v>
      </c>
      <c r="B67" s="18">
        <v>53957000</v>
      </c>
      <c r="C67" s="70">
        <v>1001953.85</v>
      </c>
      <c r="D67" s="99">
        <f t="shared" si="9"/>
        <v>1.8569487740237596</v>
      </c>
    </row>
    <row r="68" spans="1:10" x14ac:dyDescent="0.25">
      <c r="A68" s="25" t="s">
        <v>59</v>
      </c>
      <c r="B68" s="18">
        <v>375707625.19</v>
      </c>
      <c r="C68" s="68">
        <v>0</v>
      </c>
      <c r="D68" s="99">
        <f t="shared" si="9"/>
        <v>0</v>
      </c>
    </row>
    <row r="69" spans="1:10" x14ac:dyDescent="0.25">
      <c r="A69" s="25" t="s">
        <v>60</v>
      </c>
      <c r="B69" s="18">
        <v>144790940.80000001</v>
      </c>
      <c r="C69" s="70">
        <v>8554493.9100000001</v>
      </c>
      <c r="D69" s="99">
        <f t="shared" si="9"/>
        <v>5.9081692975642293</v>
      </c>
    </row>
    <row r="70" spans="1:10" ht="17.45" customHeight="1" x14ac:dyDescent="0.25">
      <c r="A70" s="25" t="s">
        <v>61</v>
      </c>
      <c r="B70" s="18">
        <v>48343308.789999999</v>
      </c>
      <c r="C70" s="70">
        <v>2159391</v>
      </c>
      <c r="D70" s="99">
        <f t="shared" si="9"/>
        <v>4.4667836233143365</v>
      </c>
    </row>
    <row r="71" spans="1:10" x14ac:dyDescent="0.25">
      <c r="A71" s="24" t="s">
        <v>62</v>
      </c>
      <c r="B71" s="9">
        <f>B72+B73</f>
        <v>17928442.199999999</v>
      </c>
      <c r="C71" s="65">
        <f>C72+C73</f>
        <v>2390000</v>
      </c>
      <c r="D71" s="98">
        <f t="shared" si="9"/>
        <v>13.330773378626281</v>
      </c>
    </row>
    <row r="72" spans="1:10" ht="30.2" customHeight="1" x14ac:dyDescent="0.25">
      <c r="A72" s="25" t="s">
        <v>63</v>
      </c>
      <c r="B72" s="18">
        <v>16690640</v>
      </c>
      <c r="C72" s="68">
        <v>2390000</v>
      </c>
      <c r="D72" s="99">
        <f t="shared" si="9"/>
        <v>14.319402970766848</v>
      </c>
    </row>
    <row r="73" spans="1:10" ht="19.5" customHeight="1" x14ac:dyDescent="0.25">
      <c r="A73" s="25" t="s">
        <v>64</v>
      </c>
      <c r="B73" s="18">
        <v>1237802.2</v>
      </c>
      <c r="C73" s="68">
        <v>0</v>
      </c>
      <c r="D73" s="99">
        <f t="shared" si="9"/>
        <v>0</v>
      </c>
    </row>
    <row r="74" spans="1:10" x14ac:dyDescent="0.25">
      <c r="A74" s="24" t="s">
        <v>65</v>
      </c>
      <c r="B74" s="6">
        <f t="shared" ref="B74:C74" si="11">B75+B76+B77+B78+B79+B80</f>
        <v>2293249869.7799997</v>
      </c>
      <c r="C74" s="65">
        <f t="shared" si="11"/>
        <v>430220080.91000003</v>
      </c>
      <c r="D74" s="98">
        <f t="shared" si="9"/>
        <v>18.760279312749844</v>
      </c>
      <c r="F74" s="13"/>
      <c r="H74" s="12"/>
      <c r="J74" s="12"/>
    </row>
    <row r="75" spans="1:10" x14ac:dyDescent="0.25">
      <c r="A75" s="25" t="s">
        <v>66</v>
      </c>
      <c r="B75" s="18">
        <v>765615128.28999996</v>
      </c>
      <c r="C75" s="68">
        <v>184575572.02000001</v>
      </c>
      <c r="D75" s="99">
        <f t="shared" si="9"/>
        <v>24.108140657075211</v>
      </c>
    </row>
    <row r="76" spans="1:10" x14ac:dyDescent="0.25">
      <c r="A76" s="25" t="s">
        <v>67</v>
      </c>
      <c r="B76" s="18">
        <v>1188090337.49</v>
      </c>
      <c r="C76" s="68">
        <v>214218701.93000001</v>
      </c>
      <c r="D76" s="100">
        <f t="shared" si="9"/>
        <v>18.030506197244708</v>
      </c>
    </row>
    <row r="77" spans="1:10" ht="15" customHeight="1" x14ac:dyDescent="0.25">
      <c r="A77" s="25" t="s">
        <v>68</v>
      </c>
      <c r="B77" s="18">
        <v>236276200</v>
      </c>
      <c r="C77" s="68">
        <v>29662256.960000001</v>
      </c>
      <c r="D77" s="100">
        <f t="shared" si="9"/>
        <v>12.554060442820733</v>
      </c>
    </row>
    <row r="78" spans="1:10" ht="15" customHeight="1" x14ac:dyDescent="0.25">
      <c r="A78" s="25" t="s">
        <v>98</v>
      </c>
      <c r="B78" s="18">
        <v>150000</v>
      </c>
      <c r="C78" s="68">
        <v>9900</v>
      </c>
      <c r="D78" s="100">
        <f t="shared" si="9"/>
        <v>6.6000000000000005</v>
      </c>
    </row>
    <row r="79" spans="1:10" x14ac:dyDescent="0.25">
      <c r="A79" s="25" t="s">
        <v>69</v>
      </c>
      <c r="B79" s="18">
        <v>66040004</v>
      </c>
      <c r="C79" s="68">
        <v>0</v>
      </c>
      <c r="D79" s="100">
        <f t="shared" si="9"/>
        <v>0</v>
      </c>
    </row>
    <row r="80" spans="1:10" x14ac:dyDescent="0.25">
      <c r="A80" s="25" t="s">
        <v>70</v>
      </c>
      <c r="B80" s="18">
        <v>37078200</v>
      </c>
      <c r="C80" s="68">
        <v>1753650</v>
      </c>
      <c r="D80" s="100">
        <f t="shared" si="9"/>
        <v>4.7295985242002043</v>
      </c>
    </row>
    <row r="81" spans="1:6" x14ac:dyDescent="0.25">
      <c r="A81" s="24" t="s">
        <v>71</v>
      </c>
      <c r="B81" s="6">
        <f>B82</f>
        <v>98356792.859999999</v>
      </c>
      <c r="C81" s="65">
        <f>C82</f>
        <v>13031834.16</v>
      </c>
      <c r="D81" s="101">
        <f t="shared" si="9"/>
        <v>13.249551740213178</v>
      </c>
      <c r="F81" s="13"/>
    </row>
    <row r="82" spans="1:6" x14ac:dyDescent="0.25">
      <c r="A82" s="25" t="s">
        <v>72</v>
      </c>
      <c r="B82" s="18">
        <v>98356792.859999999</v>
      </c>
      <c r="C82" s="68">
        <v>13031834.16</v>
      </c>
      <c r="D82" s="100">
        <f t="shared" si="9"/>
        <v>13.249551740213178</v>
      </c>
    </row>
    <row r="83" spans="1:6" x14ac:dyDescent="0.25">
      <c r="A83" s="24" t="s">
        <v>73</v>
      </c>
      <c r="B83" s="6">
        <f>B84+B85+B86+B87</f>
        <v>217572528.80000001</v>
      </c>
      <c r="C83" s="65">
        <f>C84+C85+C86+C87</f>
        <v>3735723.93</v>
      </c>
      <c r="D83" s="101">
        <f t="shared" si="9"/>
        <v>1.7170016594484698</v>
      </c>
    </row>
    <row r="84" spans="1:6" x14ac:dyDescent="0.25">
      <c r="A84" s="25" t="s">
        <v>74</v>
      </c>
      <c r="B84" s="18">
        <v>1386000</v>
      </c>
      <c r="C84" s="68">
        <v>224000</v>
      </c>
      <c r="D84" s="100">
        <f t="shared" si="9"/>
        <v>16.161616161616163</v>
      </c>
    </row>
    <row r="85" spans="1:6" x14ac:dyDescent="0.25">
      <c r="A85" s="25" t="s">
        <v>75</v>
      </c>
      <c r="B85" s="18">
        <v>834000</v>
      </c>
      <c r="C85" s="68">
        <v>2520</v>
      </c>
      <c r="D85" s="100">
        <f t="shared" si="9"/>
        <v>0.30215827338129497</v>
      </c>
    </row>
    <row r="86" spans="1:6" x14ac:dyDescent="0.25">
      <c r="A86" s="25" t="s">
        <v>76</v>
      </c>
      <c r="B86" s="18">
        <v>213245800.80000001</v>
      </c>
      <c r="C86" s="68">
        <v>2001905.91</v>
      </c>
      <c r="D86" s="100">
        <f t="shared" si="9"/>
        <v>0.93877858437998363</v>
      </c>
    </row>
    <row r="87" spans="1:6" ht="18.75" customHeight="1" x14ac:dyDescent="0.25">
      <c r="A87" s="25" t="s">
        <v>77</v>
      </c>
      <c r="B87" s="18">
        <v>2106728</v>
      </c>
      <c r="C87" s="68">
        <v>1507298.02</v>
      </c>
      <c r="D87" s="100">
        <f t="shared" si="9"/>
        <v>71.54687363532453</v>
      </c>
    </row>
    <row r="88" spans="1:6" x14ac:dyDescent="0.25">
      <c r="A88" s="24" t="s">
        <v>78</v>
      </c>
      <c r="B88" s="6">
        <f>B89+B90+B91</f>
        <v>2599000</v>
      </c>
      <c r="C88" s="65">
        <f>C89+C90+C91</f>
        <v>560040</v>
      </c>
      <c r="D88" s="101">
        <f t="shared" si="9"/>
        <v>21.548287803001152</v>
      </c>
    </row>
    <row r="89" spans="1:6" x14ac:dyDescent="0.25">
      <c r="A89" s="25" t="s">
        <v>79</v>
      </c>
      <c r="B89" s="18">
        <v>0</v>
      </c>
      <c r="C89" s="68">
        <v>0</v>
      </c>
      <c r="D89" s="100">
        <v>0</v>
      </c>
    </row>
    <row r="90" spans="1:6" x14ac:dyDescent="0.25">
      <c r="A90" s="25" t="s">
        <v>80</v>
      </c>
      <c r="B90" s="18">
        <v>2599000</v>
      </c>
      <c r="C90" s="68">
        <v>560040</v>
      </c>
      <c r="D90" s="100">
        <f t="shared" si="9"/>
        <v>21.548287803001152</v>
      </c>
    </row>
    <row r="91" spans="1:6" hidden="1" x14ac:dyDescent="0.25">
      <c r="A91" s="25" t="s">
        <v>81</v>
      </c>
      <c r="B91" s="18"/>
      <c r="C91" s="68"/>
      <c r="D91" s="100" t="e">
        <f t="shared" si="9"/>
        <v>#DIV/0!</v>
      </c>
    </row>
    <row r="92" spans="1:6" x14ac:dyDescent="0.25">
      <c r="A92" s="24" t="s">
        <v>82</v>
      </c>
      <c r="B92" s="3">
        <f t="shared" ref="B92:C92" si="12">B93+B94</f>
        <v>1380040</v>
      </c>
      <c r="C92" s="63">
        <f t="shared" si="12"/>
        <v>0</v>
      </c>
      <c r="D92" s="101">
        <f t="shared" si="9"/>
        <v>0</v>
      </c>
    </row>
    <row r="93" spans="1:6" x14ac:dyDescent="0.25">
      <c r="A93" s="25" t="s">
        <v>83</v>
      </c>
      <c r="B93" s="18">
        <v>350000</v>
      </c>
      <c r="C93" s="68">
        <v>0</v>
      </c>
      <c r="D93" s="100">
        <f t="shared" si="9"/>
        <v>0</v>
      </c>
    </row>
    <row r="94" spans="1:6" x14ac:dyDescent="0.25">
      <c r="A94" s="28" t="s">
        <v>99</v>
      </c>
      <c r="B94" s="34">
        <v>1030040</v>
      </c>
      <c r="C94" s="71">
        <v>0</v>
      </c>
      <c r="D94" s="102">
        <f t="shared" si="9"/>
        <v>0</v>
      </c>
    </row>
    <row r="95" spans="1:6" ht="16.5" thickBot="1" x14ac:dyDescent="0.3">
      <c r="A95" s="43" t="s">
        <v>84</v>
      </c>
      <c r="B95" s="44">
        <v>4081400</v>
      </c>
      <c r="C95" s="72">
        <v>0</v>
      </c>
      <c r="D95" s="103">
        <f t="shared" si="9"/>
        <v>0</v>
      </c>
    </row>
    <row r="96" spans="1:6" ht="16.5" hidden="1" thickBot="1" x14ac:dyDescent="0.3">
      <c r="A96" s="40" t="s">
        <v>91</v>
      </c>
      <c r="B96" s="41"/>
      <c r="C96" s="73"/>
      <c r="D96" s="104" t="e">
        <f t="shared" si="9"/>
        <v>#DIV/0!</v>
      </c>
    </row>
    <row r="97" spans="1:6" ht="30.75" customHeight="1" thickBot="1" x14ac:dyDescent="0.3">
      <c r="A97" s="29" t="s">
        <v>85</v>
      </c>
      <c r="B97" s="26">
        <f>B49+B57+B61+B66+B71+B74+B81+B83+B88+B92+B95+B96</f>
        <v>3736924020.5599999</v>
      </c>
      <c r="C97" s="74">
        <f>C49+C57+C61+C66+C71+C74+C81+C83+C88+C92+C95+C96</f>
        <v>516449583.74000007</v>
      </c>
      <c r="D97" s="105">
        <f t="shared" si="9"/>
        <v>13.820178866323513</v>
      </c>
      <c r="F97" s="13"/>
    </row>
    <row r="98" spans="1:6" ht="7.5" hidden="1" customHeight="1" x14ac:dyDescent="0.25">
      <c r="A98" s="47"/>
      <c r="B98" s="48"/>
      <c r="C98" s="75"/>
      <c r="D98" s="106" t="e">
        <f t="shared" si="9"/>
        <v>#DIV/0!</v>
      </c>
    </row>
    <row r="99" spans="1:6" ht="21.2" customHeight="1" thickBot="1" x14ac:dyDescent="0.3">
      <c r="A99" s="49" t="s">
        <v>86</v>
      </c>
      <c r="B99" s="50">
        <f>B47-B97</f>
        <v>-56644517.999999523</v>
      </c>
      <c r="C99" s="76">
        <f>C47-C97</f>
        <v>-723004912.8900001</v>
      </c>
      <c r="D99" s="107" t="s">
        <v>107</v>
      </c>
    </row>
    <row r="100" spans="1:6" x14ac:dyDescent="0.25">
      <c r="A100" s="32" t="s">
        <v>95</v>
      </c>
      <c r="B100" s="33"/>
      <c r="C100" s="77"/>
      <c r="D100" s="108"/>
    </row>
    <row r="101" spans="1:6" x14ac:dyDescent="0.25">
      <c r="A101" s="24" t="s">
        <v>87</v>
      </c>
      <c r="B101" s="6">
        <v>40000000</v>
      </c>
      <c r="C101" s="65">
        <v>0</v>
      </c>
      <c r="D101" s="109">
        <v>0</v>
      </c>
    </row>
    <row r="102" spans="1:6" ht="31.5" hidden="1" x14ac:dyDescent="0.25">
      <c r="A102" s="25" t="s">
        <v>88</v>
      </c>
      <c r="B102" s="18">
        <v>0</v>
      </c>
      <c r="C102" s="68">
        <v>0</v>
      </c>
      <c r="D102" s="110" t="e">
        <f t="shared" si="9"/>
        <v>#DIV/0!</v>
      </c>
    </row>
    <row r="103" spans="1:6" ht="31.5" hidden="1" x14ac:dyDescent="0.25">
      <c r="A103" s="25" t="s">
        <v>89</v>
      </c>
      <c r="B103" s="18">
        <v>0</v>
      </c>
      <c r="C103" s="68">
        <v>0</v>
      </c>
      <c r="D103" s="110" t="e">
        <f t="shared" si="9"/>
        <v>#DIV/0!</v>
      </c>
    </row>
    <row r="104" spans="1:6" ht="30.75" customHeight="1" thickBot="1" x14ac:dyDescent="0.3">
      <c r="A104" s="43" t="s">
        <v>90</v>
      </c>
      <c r="B104" s="44">
        <v>16644518</v>
      </c>
      <c r="C104" s="72">
        <v>723004912.88999999</v>
      </c>
      <c r="D104" s="111">
        <f t="shared" si="9"/>
        <v>4343.8020427506526</v>
      </c>
    </row>
    <row r="105" spans="1:6" s="17" customFormat="1" ht="23.25" customHeight="1" x14ac:dyDescent="0.25">
      <c r="A105" s="14"/>
      <c r="B105" s="15"/>
      <c r="C105" s="78"/>
      <c r="D105" s="16"/>
    </row>
    <row r="106" spans="1:6" x14ac:dyDescent="0.25">
      <c r="A106" s="2"/>
      <c r="B106" s="2"/>
      <c r="C106" s="79"/>
      <c r="D106" s="2"/>
    </row>
  </sheetData>
  <mergeCells count="4">
    <mergeCell ref="A1:D1"/>
    <mergeCell ref="B48:D48"/>
    <mergeCell ref="B3:D3"/>
    <mergeCell ref="A3:A4"/>
  </mergeCells>
  <pageMargins left="0.78740157480314965" right="0" top="0.23622047244094491" bottom="0.11811023622047245" header="0.31496062992125984" footer="0.23622047244094491"/>
  <pageSetup paperSize="9" scale="67" orientation="portrait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</vt:lpstr>
      <vt:lpstr>'03'!Заголовки_для_печати</vt:lpstr>
      <vt:lpstr>'03'!Область_печати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2024-04-12T07:10:35Z</dcterms:modified>
</cp:coreProperties>
</file>