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W145" i="1" l="1"/>
  <c r="B105" i="1" l="1"/>
  <c r="B112" i="1"/>
  <c r="B120" i="1"/>
  <c r="B140" i="1"/>
  <c r="B144" i="1"/>
  <c r="B149" i="1"/>
  <c r="B151" i="1" s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G165" i="1" s="1"/>
  <c r="H163" i="1"/>
  <c r="H165" i="1" s="1"/>
  <c r="I163" i="1"/>
  <c r="I165" i="1" s="1"/>
  <c r="J163" i="1"/>
  <c r="K163" i="1"/>
  <c r="L163" i="1"/>
  <c r="M163" i="1"/>
  <c r="M165" i="1" s="1"/>
  <c r="N163" i="1"/>
  <c r="O163" i="1"/>
  <c r="P163" i="1"/>
  <c r="P165" i="1" s="1"/>
  <c r="Q163" i="1"/>
  <c r="Q165" i="1" s="1"/>
  <c r="R163" i="1"/>
  <c r="S163" i="1"/>
  <c r="T163" i="1"/>
  <c r="U163" i="1"/>
  <c r="V163" i="1"/>
  <c r="W163" i="1"/>
  <c r="X163" i="1"/>
  <c r="Y163" i="1"/>
  <c r="Y165" i="1" s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Q164" i="1"/>
  <c r="Q167" i="1" s="1"/>
  <c r="R164" i="1"/>
  <c r="R165" i="1" s="1"/>
  <c r="S164" i="1"/>
  <c r="S165" i="1" s="1"/>
  <c r="T164" i="1"/>
  <c r="T165" i="1" s="1"/>
  <c r="R166" i="1"/>
  <c r="S166" i="1"/>
  <c r="T166" i="1"/>
  <c r="Q191" i="1"/>
  <c r="Q174" i="1"/>
  <c r="W200" i="1"/>
  <c r="U145" i="1"/>
  <c r="L167" i="1" l="1"/>
  <c r="L165" i="1"/>
  <c r="R167" i="1"/>
  <c r="S167" i="1"/>
  <c r="N167" i="1"/>
  <c r="T167" i="1"/>
  <c r="S200" i="1" l="1"/>
  <c r="O145" i="1" l="1"/>
  <c r="R200" i="1"/>
  <c r="R145" i="1"/>
  <c r="N145" i="1" l="1"/>
  <c r="X130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P201" i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D204" i="1" l="1"/>
  <c r="E104" i="1" l="1"/>
  <c r="F103" i="1"/>
  <c r="F104" i="1" s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0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K165" i="1" s="1"/>
  <c r="M164" i="1"/>
  <c r="M168" i="1" s="1"/>
  <c r="N168" i="1"/>
  <c r="O168" i="1"/>
  <c r="K168" i="1" l="1"/>
  <c r="F168" i="1"/>
  <c r="X164" i="1"/>
  <c r="X168" i="1" l="1"/>
  <c r="X165" i="1"/>
  <c r="Q168" i="1"/>
  <c r="R105" i="1"/>
  <c r="M105" i="1"/>
  <c r="I166" i="1"/>
  <c r="K166" i="1"/>
  <c r="M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3" i="1" l="1"/>
  <c r="X105" i="1" s="1"/>
  <c r="Y105" i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D177" i="1" s="1"/>
  <c r="D103" i="1" l="1"/>
  <c r="C105" i="1"/>
  <c r="D105" i="1" s="1"/>
  <c r="C199" i="1" l="1"/>
  <c r="C198" i="1"/>
  <c r="C200" i="1" l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0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3" i="1" l="1"/>
  <c r="D144" i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<sst xmlns="http://schemas.openxmlformats.org/spreadsheetml/2006/main" count="277" uniqueCount="219">
  <si>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</si>
  <si>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</si>
  <si>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</si>
  <si>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</si>
  <si>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</si>
  <si>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</si>
  <si>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</si>
  <si>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</si>
  <si>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</si>
  <si>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</si>
  <si>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</si>
  <si>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</si>
  <si>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</si>
  <si>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</si>
  <si>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</si>
  <si>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</si>
  <si>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</si>
  <si>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</si>
  <si>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</si>
  <si>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</si>
  <si>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</si>
  <si>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</si>
  <si>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</si>
  <si>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</si>
  <si>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</si>
  <si>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</si>
  <si>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</si>
  <si>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</si>
  <si>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</si>
  <si>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</si>
  <si>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</si>
  <si>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</si>
  <si>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</si>
  <si>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</si>
  <si>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</si>
  <si>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</si>
  <si>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</si>
  <si>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</si>
  <si>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</si>
  <si>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</si>
  <si>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</si>
  <si>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</si>
  <si>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</si>
  <si>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</si>
  <si>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</si>
  <si>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</si>
  <si>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</si>
  <si>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</si>
  <si>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</si>
  <si>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</si>
  <si>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</si>
  <si>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</si>
  <si>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</si>
  <si>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</si>
  <si>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</si>
  <si>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</si>
  <si>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</si>
  <si>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</si>
  <si>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</si>
  <si>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</si>
  <si>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</si>
  <si>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</si>
  <si>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</si>
  <si>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</si>
  <si>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</si>
  <si>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</si>
  <si>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</si>
  <si>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</si>
  <si>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</si>
  <si>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</si>
  <si>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</si>
  <si>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</si>
  <si>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</si>
  <si>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</si>
  <si>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</si>
  <si>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</si>
  <si>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</si>
  <si>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</si>
  <si>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</si>
  <si>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</si>
  <si>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</si>
  <si>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</si>
  <si>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</si>
  <si>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</si>
  <si>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</si>
  <si>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</si>
  <si>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</si>
  <si>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</si>
  <si>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</si>
  <si>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</si>
  <si>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</si>
  <si>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</si>
  <si>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</si>
  <si>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</si>
  <si>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</si>
  <si>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</si>
  <si>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</si>
  <si>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</si>
  <si>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</si>
  <si>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</si>
  <si>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</si>
  <si>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</si>
  <si>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</si>
  <si>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</si>
  <si>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</si>
  <si>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</si>
  <si>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</si>
  <si>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</si>
  <si>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</si>
  <si>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</si>
  <si>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</si>
  <si>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</si>
  <si>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</si>
  <si>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</si>
  <si>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</si>
  <si>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</si>
  <si>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</si>
  <si>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</si>
  <si>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</si>
  <si>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</si>
  <si>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</si>
  <si>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</si>
  <si>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</si>
  <si>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</si>
  <si>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</si>
  <si>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</si>
  <si>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</si>
  <si>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</si>
  <si>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</si>
  <si>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</si>
  <si>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</si>
  <si>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</si>
  <si>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</si>
  <si>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</si>
  <si>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</si>
  <si>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</si>
  <si>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</si>
  <si>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</si>
  <si>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</si>
  <si>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</si>
  <si>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</si>
  <si>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</si>
  <si>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</si>
  <si>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</si>
  <si>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</si>
  <si>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</si>
  <si>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</si>
  <si>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</si>
  <si>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</si>
  <si>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</si>
  <si>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</si>
  <si>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</si>
  <si>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</si>
  <si>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</si>
  <si>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</si>
  <si>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</si>
  <si>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</si>
  <si>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</si>
  <si>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</si>
  <si>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</si>
  <si>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</si>
  <si>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</si>
  <si>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</si>
  <si>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</si>
  <si>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</si>
  <si>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</si>
  <si>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</si>
  <si>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</si>
  <si>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</si>
  <si>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</si>
  <si>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</si>
  <si>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</si>
  <si>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</si>
  <si>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</si>
  <si>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</si>
  <si>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</si>
  <si>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</si>
  <si>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</si>
  <si>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</si>
  <si>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</si>
  <si>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</si>
  <si>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</si>
  <si>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</si>
  <si>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</si>
  <si>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</si>
  <si>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</si>
  <si>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</si>
  <si>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</si>
  <si>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</si>
  <si>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</si>
  <si>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</si>
  <si>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</si>
  <si>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</si>
  <si>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</si>
  <si>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</si>
  <si>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</si>
  <si>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</si>
  <si>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</si>
  <si>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</si>
  <si>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</si>
  <si>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</si>
  <si>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</si>
  <si>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</si>
  <si>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</si>
  <si>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</si>
  <si>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</si>
  <si>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</si>
  <si>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</si>
  <si>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</si>
  <si>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</si>
  <si>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</si>
  <si>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</si>
  <si>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</si>
  <si>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</si>
  <si>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</si>
  <si>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</si>
  <si>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</si>
  <si>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</si>
  <si>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12 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</si>
</sst>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3" t="s">
        <v>218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4" t="s">
        <v>3</v>
      </c>
      <c r="B4" s="177" t="s">
        <v>206</v>
      </c>
      <c r="C4" s="180" t="s">
        <v>207</v>
      </c>
      <c r="D4" s="180" t="s">
        <v>208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91" t="s">
        <v>11</v>
      </c>
      <c r="L5" s="191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92"/>
      <c r="L6" s="192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292061</v>
      </c>
      <c r="C102" s="22">
        <f>SUM(E102:Y102)</f>
        <v>287157</v>
      </c>
      <c r="D102" s="14">
        <f t="shared" si="14"/>
        <v>0.98320898716364047</v>
      </c>
      <c r="E102" s="88">
        <v>22393</v>
      </c>
      <c r="F102" s="88">
        <v>8530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14126</v>
      </c>
      <c r="N102" s="88">
        <v>4987</v>
      </c>
      <c r="O102" s="88">
        <v>8757</v>
      </c>
      <c r="P102" s="88">
        <v>14208</v>
      </c>
      <c r="Q102" s="88">
        <v>16034</v>
      </c>
      <c r="R102" s="88">
        <v>17717</v>
      </c>
      <c r="S102" s="88">
        <v>17573</v>
      </c>
      <c r="T102" s="88">
        <v>12512</v>
      </c>
      <c r="U102" s="88">
        <v>10003</v>
      </c>
      <c r="V102" s="88">
        <v>5250</v>
      </c>
      <c r="W102" s="88">
        <v>14387</v>
      </c>
      <c r="X102" s="88">
        <v>22923</v>
      </c>
      <c r="Y102" s="88">
        <v>9806</v>
      </c>
      <c r="Z102" s="122"/>
    </row>
    <row r="103" spans="1:26" s="11" customFormat="1" ht="30" customHeight="1" x14ac:dyDescent="0.2">
      <c r="A103" s="10" t="s">
        <v>201</v>
      </c>
      <c r="B103" s="22"/>
      <c r="C103" s="22">
        <f t="shared" si="23"/>
        <v>292566.15000000002</v>
      </c>
      <c r="D103" s="14" t="e">
        <f t="shared" si="14"/>
        <v>#DIV/0!</v>
      </c>
      <c r="E103" s="88">
        <v>26762</v>
      </c>
      <c r="F103" s="88">
        <f>F101-F100-F99</f>
        <v>8592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v>9813</v>
      </c>
      <c r="L103" s="88">
        <v>13600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14812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0.98151136076405276</v>
      </c>
      <c r="D104" s="14">
        <f t="shared" si="14"/>
        <v>1.1399667372404794</v>
      </c>
      <c r="E104" s="27">
        <f>E102/E103</f>
        <v>0.83674613257604069</v>
      </c>
      <c r="F104" s="27">
        <f>F102/F103</f>
        <v>0.99278398510242083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1.029450728625293</v>
      </c>
      <c r="L104" s="27">
        <f t="shared" si="26"/>
        <v>1.0010294117647058</v>
      </c>
      <c r="M104" s="27">
        <f>M102/M103</f>
        <v>0.99081153117766707</v>
      </c>
      <c r="N104" s="27">
        <f t="shared" si="26"/>
        <v>1</v>
      </c>
      <c r="O104" s="27">
        <f t="shared" si="26"/>
        <v>1.0096852300242132</v>
      </c>
      <c r="P104" s="27">
        <f t="shared" si="26"/>
        <v>0.99024254251463617</v>
      </c>
      <c r="Q104" s="27">
        <f>Q102/Q103</f>
        <v>0.98121290006731532</v>
      </c>
      <c r="R104" s="27">
        <f t="shared" si="26"/>
        <v>1</v>
      </c>
      <c r="S104" s="27">
        <f t="shared" si="26"/>
        <v>0.99473565040190193</v>
      </c>
      <c r="T104" s="27">
        <f t="shared" si="26"/>
        <v>0.99633699633699635</v>
      </c>
      <c r="U104" s="27">
        <f t="shared" si="26"/>
        <v>1</v>
      </c>
      <c r="V104" s="27">
        <f t="shared" si="26"/>
        <v>0.99469496021220161</v>
      </c>
      <c r="W104" s="27">
        <f t="shared" si="26"/>
        <v>0.97130704833918446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11166</v>
      </c>
      <c r="C105" s="22">
        <f t="shared" si="23"/>
        <v>5409.1500000000015</v>
      </c>
      <c r="D105" s="14">
        <f t="shared" si="14"/>
        <v>0.48443041375604529</v>
      </c>
      <c r="E105" s="116">
        <f>E103-E102</f>
        <v>4369</v>
      </c>
      <c r="F105" s="116">
        <f t="shared" ref="F105:L105" si="27">F103-F102</f>
        <v>62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-289</v>
      </c>
      <c r="L105" s="116">
        <f t="shared" si="27"/>
        <v>-14</v>
      </c>
      <c r="M105" s="116">
        <f>M103-M102</f>
        <v>131</v>
      </c>
      <c r="N105" s="116">
        <f>N103-N102</f>
        <v>0</v>
      </c>
      <c r="O105" s="116">
        <f t="shared" ref="O105:Y105" si="28">O103-O102</f>
        <v>-84</v>
      </c>
      <c r="P105" s="116">
        <f t="shared" si="28"/>
        <v>140</v>
      </c>
      <c r="Q105" s="116">
        <f>Q103-Q102</f>
        <v>307</v>
      </c>
      <c r="R105" s="116">
        <f t="shared" si="28"/>
        <v>0</v>
      </c>
      <c r="S105" s="116">
        <f t="shared" si="28"/>
        <v>93</v>
      </c>
      <c r="T105" s="116">
        <f t="shared" si="28"/>
        <v>46</v>
      </c>
      <c r="U105" s="116">
        <f t="shared" si="28"/>
        <v>0</v>
      </c>
      <c r="V105" s="116">
        <f t="shared" si="28"/>
        <v>28</v>
      </c>
      <c r="W105" s="116">
        <f>W103-W102</f>
        <v>425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160740</v>
      </c>
      <c r="C106" s="88">
        <f t="shared" si="23"/>
        <v>158914.5</v>
      </c>
      <c r="D106" s="14">
        <f t="shared" si="14"/>
        <v>0.98864315042926465</v>
      </c>
      <c r="E106" s="9">
        <v>19890</v>
      </c>
      <c r="F106" s="9">
        <v>4452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2360</v>
      </c>
      <c r="O106" s="9">
        <v>3063</v>
      </c>
      <c r="P106" s="9">
        <v>7227</v>
      </c>
      <c r="Q106" s="9">
        <v>10938</v>
      </c>
      <c r="R106" s="9">
        <v>11245</v>
      </c>
      <c r="S106" s="9">
        <v>10637</v>
      </c>
      <c r="T106" s="9">
        <v>5836</v>
      </c>
      <c r="U106" s="9">
        <f>1700+3531</f>
        <v>5231</v>
      </c>
      <c r="V106" s="9">
        <v>2225.5</v>
      </c>
      <c r="W106" s="9">
        <v>7010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10465</v>
      </c>
      <c r="C107" s="88">
        <f t="shared" si="23"/>
        <v>9303</v>
      </c>
      <c r="D107" s="14">
        <f t="shared" si="14"/>
        <v>0.88896321070234119</v>
      </c>
      <c r="E107" s="9">
        <v>315</v>
      </c>
      <c r="F107" s="9">
        <v>368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1450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90966</v>
      </c>
      <c r="C108" s="88">
        <f t="shared" si="23"/>
        <v>91046.6</v>
      </c>
      <c r="D108" s="14">
        <f t="shared" si="14"/>
        <v>1.0008860453356199</v>
      </c>
      <c r="E108" s="9">
        <v>780</v>
      </c>
      <c r="F108" s="9">
        <v>2858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3309</v>
      </c>
      <c r="N108" s="9">
        <v>1716</v>
      </c>
      <c r="O108" s="9">
        <v>4375</v>
      </c>
      <c r="P108" s="9">
        <v>4796</v>
      </c>
      <c r="Q108" s="9">
        <v>3009</v>
      </c>
      <c r="R108" s="9">
        <v>5305</v>
      </c>
      <c r="S108" s="9">
        <v>5152</v>
      </c>
      <c r="T108" s="9">
        <v>5145.6000000000004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291509</v>
      </c>
      <c r="C111" s="22">
        <f>SUM(E111:Y111)</f>
        <v>286430</v>
      </c>
      <c r="D111" s="14">
        <f t="shared" si="29"/>
        <v>0.98257686726653382</v>
      </c>
      <c r="E111" s="88">
        <v>22393</v>
      </c>
      <c r="F111" s="88">
        <v>8530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14126</v>
      </c>
      <c r="N111" s="88">
        <v>4723</v>
      </c>
      <c r="O111" s="88">
        <v>8757</v>
      </c>
      <c r="P111" s="88">
        <v>14208</v>
      </c>
      <c r="Q111" s="88">
        <v>16034</v>
      </c>
      <c r="R111" s="88">
        <v>17717</v>
      </c>
      <c r="S111" s="88">
        <v>17110</v>
      </c>
      <c r="T111" s="88">
        <v>12512</v>
      </c>
      <c r="U111" s="88">
        <v>10003</v>
      </c>
      <c r="V111" s="88">
        <v>5250</v>
      </c>
      <c r="W111" s="88">
        <v>14387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0.96135568402549909</v>
      </c>
      <c r="C112" s="22">
        <f t="shared" si="23"/>
        <v>20.408377319360788</v>
      </c>
      <c r="D112" s="14">
        <f t="shared" si="29"/>
        <v>21.228747755361972</v>
      </c>
      <c r="E112" s="27">
        <f t="shared" ref="E112" si="30">E111/E101</f>
        <v>0.8278067354256774</v>
      </c>
      <c r="F112" s="27">
        <f>F111/F101</f>
        <v>0.99278398510242083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1.0994775794514584</v>
      </c>
      <c r="L112" s="27">
        <f t="shared" si="31"/>
        <v>0.96903694213111258</v>
      </c>
      <c r="M112" s="27">
        <f>M103/M102</f>
        <v>1.0092736797394875</v>
      </c>
      <c r="N112" s="27">
        <f>N111/N101</f>
        <v>0.94706236214156803</v>
      </c>
      <c r="O112" s="27">
        <f t="shared" si="31"/>
        <v>1.0096852300242132</v>
      </c>
      <c r="P112" s="27">
        <f t="shared" si="31"/>
        <v>0.94625374625374625</v>
      </c>
      <c r="Q112" s="27">
        <f t="shared" si="31"/>
        <v>0.95446157509375562</v>
      </c>
      <c r="R112" s="27">
        <f t="shared" si="31"/>
        <v>0.98068194398317277</v>
      </c>
      <c r="S112" s="27">
        <f t="shared" si="31"/>
        <v>0.94713534458898418</v>
      </c>
      <c r="T112" s="27">
        <f t="shared" si="31"/>
        <v>0.97491039426523296</v>
      </c>
      <c r="U112" s="27">
        <f t="shared" si="31"/>
        <v>1</v>
      </c>
      <c r="V112" s="27">
        <f t="shared" si="31"/>
        <v>0.99469496021220161</v>
      </c>
      <c r="W112" s="27">
        <f t="shared" si="31"/>
        <v>0.93041453792925044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160554</v>
      </c>
      <c r="C113" s="88">
        <f t="shared" si="23"/>
        <v>158915</v>
      </c>
      <c r="D113" s="14">
        <f t="shared" si="29"/>
        <v>0.98979159659678362</v>
      </c>
      <c r="E113" s="9">
        <v>19890</v>
      </c>
      <c r="F113" s="9">
        <v>4452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2360</v>
      </c>
      <c r="O113" s="9">
        <v>3063</v>
      </c>
      <c r="P113" s="9">
        <v>7227</v>
      </c>
      <c r="Q113" s="9">
        <v>10938</v>
      </c>
      <c r="R113" s="9">
        <v>11245</v>
      </c>
      <c r="S113" s="9">
        <v>10637</v>
      </c>
      <c r="T113" s="9">
        <v>5836</v>
      </c>
      <c r="U113" s="9">
        <v>5231</v>
      </c>
      <c r="V113" s="9">
        <v>2226</v>
      </c>
      <c r="W113" s="9">
        <v>7010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10465</v>
      </c>
      <c r="C114" s="88">
        <f t="shared" si="23"/>
        <v>9303</v>
      </c>
      <c r="D114" s="14">
        <f t="shared" si="29"/>
        <v>0.88896321070234119</v>
      </c>
      <c r="E114" s="9">
        <v>315</v>
      </c>
      <c r="F114" s="9">
        <v>368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1450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90856</v>
      </c>
      <c r="C115" s="88">
        <f>SUM(E115:Y115)</f>
        <v>90834</v>
      </c>
      <c r="D115" s="14">
        <f t="shared" si="29"/>
        <v>0.99975785858941624</v>
      </c>
      <c r="E115" s="9">
        <v>780</v>
      </c>
      <c r="F115" s="9">
        <v>2858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3309</v>
      </c>
      <c r="N115" s="9">
        <v>1716</v>
      </c>
      <c r="O115" s="9">
        <v>4375</v>
      </c>
      <c r="P115" s="9">
        <v>4796</v>
      </c>
      <c r="Q115" s="9">
        <v>3009</v>
      </c>
      <c r="R115" s="9">
        <v>5305</v>
      </c>
      <c r="S115" s="9">
        <v>4939</v>
      </c>
      <c r="T115" s="9">
        <v>5146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975834</v>
      </c>
      <c r="C119" s="22">
        <f>SUM(E119:Y119)</f>
        <v>946135.61</v>
      </c>
      <c r="D119" s="14">
        <f t="shared" si="29"/>
        <v>0.96956614547146336</v>
      </c>
      <c r="E119" s="167">
        <v>92431</v>
      </c>
      <c r="F119" s="88">
        <v>22178</v>
      </c>
      <c r="G119" s="88">
        <v>55697</v>
      </c>
      <c r="H119" s="88">
        <v>60348</v>
      </c>
      <c r="I119" s="88">
        <v>29856</v>
      </c>
      <c r="J119" s="88">
        <v>68336</v>
      </c>
      <c r="K119" s="88">
        <v>32382</v>
      </c>
      <c r="L119" s="88">
        <v>41268</v>
      </c>
      <c r="M119" s="88">
        <v>41806</v>
      </c>
      <c r="N119" s="88">
        <v>14731</v>
      </c>
      <c r="O119" s="88">
        <v>25802</v>
      </c>
      <c r="P119" s="88">
        <v>41250</v>
      </c>
      <c r="Q119" s="88">
        <v>51701</v>
      </c>
      <c r="R119" s="88">
        <v>58112</v>
      </c>
      <c r="S119" s="88">
        <v>66204.600000000006</v>
      </c>
      <c r="T119" s="88">
        <v>38540</v>
      </c>
      <c r="U119" s="88">
        <v>34360.01</v>
      </c>
      <c r="V119" s="88">
        <v>15663</v>
      </c>
      <c r="W119" s="88">
        <v>44606</v>
      </c>
      <c r="X119" s="88">
        <v>81474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559526</v>
      </c>
      <c r="C121" s="88">
        <f t="shared" si="23"/>
        <v>552497.55000000005</v>
      </c>
      <c r="D121" s="14">
        <f t="shared" si="29"/>
        <v>0.98743856407030239</v>
      </c>
      <c r="E121" s="9">
        <v>86300</v>
      </c>
      <c r="F121" s="9">
        <v>11575</v>
      </c>
      <c r="G121" s="9">
        <f>7004+18160</f>
        <v>25164</v>
      </c>
      <c r="H121" s="9">
        <v>27192</v>
      </c>
      <c r="I121" s="9">
        <v>15286</v>
      </c>
      <c r="J121" s="9">
        <v>39777</v>
      </c>
      <c r="K121" s="9">
        <v>18155</v>
      </c>
      <c r="L121" s="9">
        <v>18967</v>
      </c>
      <c r="M121" s="9">
        <v>25342</v>
      </c>
      <c r="N121" s="9">
        <v>7179</v>
      </c>
      <c r="O121" s="9">
        <v>9597</v>
      </c>
      <c r="P121" s="9">
        <v>22616</v>
      </c>
      <c r="Q121" s="9">
        <v>39568</v>
      </c>
      <c r="R121" s="9">
        <v>41506</v>
      </c>
      <c r="S121" s="9">
        <v>44968</v>
      </c>
      <c r="T121" s="9">
        <v>17650</v>
      </c>
      <c r="U121" s="9">
        <f>6681+10769.55</f>
        <v>17450.55</v>
      </c>
      <c r="V121" s="9">
        <v>6019</v>
      </c>
      <c r="W121" s="9">
        <v>23145</v>
      </c>
      <c r="X121" s="9">
        <v>45391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31991</v>
      </c>
      <c r="C122" s="88">
        <f t="shared" si="23"/>
        <v>29333</v>
      </c>
      <c r="D122" s="14">
        <f t="shared" si="29"/>
        <v>0.916914132099653</v>
      </c>
      <c r="E122" s="9">
        <v>945</v>
      </c>
      <c r="F122" s="9">
        <v>920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1438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5412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296071</v>
      </c>
      <c r="C123" s="88">
        <f t="shared" si="23"/>
        <v>286142.95999999996</v>
      </c>
      <c r="D123" s="14">
        <f t="shared" si="29"/>
        <v>0.96646736762465746</v>
      </c>
      <c r="E123" s="9">
        <v>2574</v>
      </c>
      <c r="F123" s="9">
        <v>7145</v>
      </c>
      <c r="G123" s="9">
        <v>23793</v>
      </c>
      <c r="H123" s="9">
        <v>29452</v>
      </c>
      <c r="I123" s="9">
        <v>10047</v>
      </c>
      <c r="J123" s="9">
        <v>17577</v>
      </c>
      <c r="K123" s="9">
        <v>6470</v>
      </c>
      <c r="L123" s="9">
        <v>16558</v>
      </c>
      <c r="M123" s="9">
        <v>10234</v>
      </c>
      <c r="N123" s="9">
        <v>5660</v>
      </c>
      <c r="O123" s="9">
        <v>13291</v>
      </c>
      <c r="P123" s="9">
        <v>12412</v>
      </c>
      <c r="Q123" s="9">
        <v>7788</v>
      </c>
      <c r="R123" s="9">
        <v>13763</v>
      </c>
      <c r="S123" s="9">
        <v>17251</v>
      </c>
      <c r="T123" s="9">
        <v>17057</v>
      </c>
      <c r="U123" s="9">
        <v>13154.96</v>
      </c>
      <c r="V123" s="9">
        <v>8713</v>
      </c>
      <c r="W123" s="9">
        <v>13603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5178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4815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33.032001187026495</v>
      </c>
      <c r="D126" s="14">
        <f t="shared" ref="D126:D131" si="33">C126/B126</f>
        <v>0.96303210457803201</v>
      </c>
      <c r="E126" s="112">
        <f t="shared" ref="E126:M126" si="34">E119/E111*10</f>
        <v>41.276738266422541</v>
      </c>
      <c r="F126" s="112">
        <f t="shared" si="34"/>
        <v>26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32.151626103812191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30.312913177611279</v>
      </c>
      <c r="M126" s="112">
        <f t="shared" si="34"/>
        <v>29.595072915191846</v>
      </c>
      <c r="N126" s="112">
        <f t="shared" ref="N126:O126" si="35">N119/N111*10</f>
        <v>31.18992165996189</v>
      </c>
      <c r="O126" s="112">
        <f t="shared" si="35"/>
        <v>29.464428457234213</v>
      </c>
      <c r="P126" s="112">
        <f>P119/P111*10</f>
        <v>29.032939189189189</v>
      </c>
      <c r="Q126" s="112">
        <f t="shared" ref="Q126" si="36">Q119/Q111*10</f>
        <v>32.244605213920423</v>
      </c>
      <c r="R126" s="112">
        <f>R119/R111*10</f>
        <v>32.800135463114522</v>
      </c>
      <c r="S126" s="112">
        <f>S119/S111*10</f>
        <v>38.693512565751021</v>
      </c>
      <c r="T126" s="112">
        <f t="shared" ref="T126:V126" si="37">T119/T111*10</f>
        <v>30.802429667519181</v>
      </c>
      <c r="U126" s="112">
        <f t="shared" si="37"/>
        <v>34.349705088473456</v>
      </c>
      <c r="V126" s="112">
        <f t="shared" si="37"/>
        <v>29.834285714285716</v>
      </c>
      <c r="W126" s="112">
        <f>W119/W111*10</f>
        <v>31.004378953221657</v>
      </c>
      <c r="X126" s="112">
        <f>X119/X111*10</f>
        <v>35.542468263316323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34.766859641946951</v>
      </c>
      <c r="D127" s="14">
        <f t="shared" si="33"/>
        <v>0.98211467915104389</v>
      </c>
      <c r="E127" s="113">
        <f t="shared" ref="E127" si="38">E121/E113*10</f>
        <v>43.38863750628456</v>
      </c>
      <c r="F127" s="113">
        <f t="shared" ref="F127" si="39">F121/F113*10</f>
        <v>25.999550763701706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32.823706248657935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29.144130301167795</v>
      </c>
      <c r="M127" s="113">
        <f>M121/M113*10</f>
        <v>30.51782273603083</v>
      </c>
      <c r="N127" s="113">
        <f t="shared" ref="N127:R127" si="41">N121/N113*10</f>
        <v>30.419491525423727</v>
      </c>
      <c r="O127" s="113">
        <f t="shared" si="41"/>
        <v>31.332027424094026</v>
      </c>
      <c r="P127" s="113">
        <f t="shared" si="41"/>
        <v>31.293759512937594</v>
      </c>
      <c r="Q127" s="113">
        <f t="shared" si="41"/>
        <v>36.174803437557145</v>
      </c>
      <c r="R127" s="113">
        <f t="shared" si="41"/>
        <v>36.910626945309026</v>
      </c>
      <c r="S127" s="113">
        <f>S121/S113*10</f>
        <v>42.275077559462261</v>
      </c>
      <c r="T127" s="113">
        <f t="shared" ref="T127:U127" si="42">T121/T113*10</f>
        <v>30.243317340644275</v>
      </c>
      <c r="U127" s="113">
        <f t="shared" si="42"/>
        <v>33.359873829095775</v>
      </c>
      <c r="V127" s="113">
        <f>V121/V113*10</f>
        <v>27.039532794249777</v>
      </c>
      <c r="W127" s="113">
        <f t="shared" ref="W127:Y127" si="43">W121/W113*10</f>
        <v>33.017118402282449</v>
      </c>
      <c r="X127" s="113">
        <f>X121/X113*10</f>
        <v>36.309895208383331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34.766859641946951</v>
      </c>
      <c r="D128" s="14">
        <f t="shared" si="33"/>
        <v>1.1215116013531274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37.324137931034485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31.501746042230877</v>
      </c>
      <c r="D129" s="14">
        <f t="shared" si="33"/>
        <v>0.93755196554258557</v>
      </c>
      <c r="E129" s="107">
        <f>E123/E115*10</f>
        <v>33</v>
      </c>
      <c r="F129" s="107">
        <f>F123/F115*10</f>
        <v>25</v>
      </c>
      <c r="G129" s="107">
        <f>G123/G115*10</f>
        <v>33.999714204058307</v>
      </c>
      <c r="H129" s="113">
        <f t="shared" ref="H129" si="50">H123/H115*10</f>
        <v>35.480062643055057</v>
      </c>
      <c r="I129" s="113">
        <f>I123/I115*10</f>
        <v>31.734049273531269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30.89179104477612</v>
      </c>
      <c r="M129" s="107">
        <f t="shared" ref="M129:O129" si="52">M123/M115*10</f>
        <v>30.92777274100937</v>
      </c>
      <c r="N129" s="107">
        <f t="shared" si="52"/>
        <v>32.983682983682982</v>
      </c>
      <c r="O129" s="107">
        <f t="shared" si="52"/>
        <v>30.379428571428573</v>
      </c>
      <c r="P129" s="107">
        <f t="shared" ref="P129:R129" si="53">P123/P115*10</f>
        <v>25.879899916597164</v>
      </c>
      <c r="Q129" s="107">
        <f t="shared" si="53"/>
        <v>25.882352941176471</v>
      </c>
      <c r="R129" s="107">
        <f t="shared" si="53"/>
        <v>25.943449575871821</v>
      </c>
      <c r="S129" s="107">
        <f t="shared" ref="S129:V129" si="54">S123/S115*10</f>
        <v>34.92812310184248</v>
      </c>
      <c r="T129" s="107">
        <f t="shared" si="54"/>
        <v>33.146132918771862</v>
      </c>
      <c r="U129" s="107">
        <f t="shared" si="54"/>
        <v>36.4</v>
      </c>
      <c r="V129" s="107">
        <f t="shared" si="54"/>
        <v>32.282326787699148</v>
      </c>
      <c r="W129" s="107">
        <f>W123/W115*10</f>
        <v>27.086818000796494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88.061224489795919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148.61111111111111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88.061224489795919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23345</v>
      </c>
      <c r="D133" s="14">
        <f t="shared" ref="D133:D197" si="57">C133/B133</f>
        <v>2.5496941896024463</v>
      </c>
      <c r="E133" s="45">
        <f>(E111-E132)</f>
        <v>780</v>
      </c>
      <c r="F133" s="45">
        <f t="shared" ref="F133:Y133" si="58">(F111-F132)</f>
        <v>1171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953</v>
      </c>
      <c r="N133" s="45">
        <f t="shared" si="58"/>
        <v>720</v>
      </c>
      <c r="O133" s="45">
        <f t="shared" si="58"/>
        <v>985</v>
      </c>
      <c r="P133" s="45">
        <f t="shared" si="58"/>
        <v>1581</v>
      </c>
      <c r="Q133" s="45">
        <f t="shared" si="58"/>
        <v>3184</v>
      </c>
      <c r="R133" s="45">
        <f t="shared" si="58"/>
        <v>815</v>
      </c>
      <c r="S133" s="45">
        <f t="shared" si="58"/>
        <v>479</v>
      </c>
      <c r="T133" s="45">
        <f t="shared" si="58"/>
        <v>1963</v>
      </c>
      <c r="U133" s="45">
        <f t="shared" si="58"/>
        <v>0</v>
      </c>
      <c r="V133" s="45">
        <f t="shared" si="58"/>
        <v>1624</v>
      </c>
      <c r="W133" s="45">
        <f t="shared" si="58"/>
        <v>2283</v>
      </c>
      <c r="X133" s="45">
        <f t="shared" si="58"/>
        <v>0</v>
      </c>
      <c r="Y133" s="45">
        <f t="shared" si="58"/>
        <v>324</v>
      </c>
    </row>
    <row r="134" spans="1:26" s="11" customFormat="1" ht="30" customHeight="1" x14ac:dyDescent="0.2">
      <c r="A134" s="29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805</v>
      </c>
      <c r="C139" s="22">
        <f t="shared" si="59"/>
        <v>1818</v>
      </c>
      <c r="D139" s="14">
        <f t="shared" si="57"/>
        <v>2.2583850931677021</v>
      </c>
      <c r="E139" s="88">
        <v>160</v>
      </c>
      <c r="F139" s="88">
        <v>42</v>
      </c>
      <c r="G139" s="88">
        <v>242</v>
      </c>
      <c r="H139" s="88">
        <v>127</v>
      </c>
      <c r="I139" s="88"/>
      <c r="J139" s="88">
        <v>130</v>
      </c>
      <c r="K139" s="88">
        <v>227</v>
      </c>
      <c r="L139" s="88">
        <v>250</v>
      </c>
      <c r="M139" s="88">
        <v>124</v>
      </c>
      <c r="N139" s="88">
        <v>7</v>
      </c>
      <c r="O139" s="88">
        <v>57</v>
      </c>
      <c r="P139" s="88">
        <v>52</v>
      </c>
      <c r="Q139" s="88">
        <v>13</v>
      </c>
      <c r="R139" s="88">
        <v>63</v>
      </c>
      <c r="S139" s="88"/>
      <c r="T139" s="112">
        <v>7</v>
      </c>
      <c r="U139" s="88">
        <v>25</v>
      </c>
      <c r="V139" s="88">
        <v>8</v>
      </c>
      <c r="W139" s="88">
        <v>30</v>
      </c>
      <c r="X139" s="88">
        <v>254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0.16553567756528892</v>
      </c>
      <c r="C140" s="165">
        <f>C139/C136</f>
        <v>0.35246219464908879</v>
      </c>
      <c r="D140" s="14">
        <f t="shared" si="57"/>
        <v>2.1292219286689673</v>
      </c>
      <c r="E140" s="32">
        <f>E139/E136</f>
        <v>0.85106382978723405</v>
      </c>
      <c r="F140" s="32">
        <f t="shared" ref="F140:X140" si="61">F139/F136</f>
        <v>0.375</v>
      </c>
      <c r="G140" s="32">
        <f t="shared" si="61"/>
        <v>0.31551499348109519</v>
      </c>
      <c r="H140" s="32">
        <f t="shared" si="61"/>
        <v>0.36285714285714288</v>
      </c>
      <c r="I140" s="32"/>
      <c r="J140" s="32">
        <f t="shared" si="61"/>
        <v>0.90909090909090906</v>
      </c>
      <c r="K140" s="32">
        <f t="shared" si="61"/>
        <v>0.41575091575091577</v>
      </c>
      <c r="L140" s="32">
        <f t="shared" si="61"/>
        <v>0.32594524119947849</v>
      </c>
      <c r="M140" s="32">
        <f t="shared" si="61"/>
        <v>0.50819672131147542</v>
      </c>
      <c r="N140" s="32">
        <f t="shared" si="61"/>
        <v>0.30434782608695654</v>
      </c>
      <c r="O140" s="32">
        <f t="shared" si="61"/>
        <v>0.26027397260273971</v>
      </c>
      <c r="P140" s="32"/>
      <c r="Q140" s="32"/>
      <c r="R140" s="32">
        <f t="shared" si="61"/>
        <v>0.13938053097345132</v>
      </c>
      <c r="S140" s="32"/>
      <c r="T140" s="32">
        <f t="shared" si="61"/>
        <v>0.11475409836065574</v>
      </c>
      <c r="U140" s="32">
        <f t="shared" si="61"/>
        <v>0.30120481927710846</v>
      </c>
      <c r="V140" s="32"/>
      <c r="W140" s="32"/>
      <c r="X140" s="32">
        <f t="shared" si="61"/>
        <v>0.6846361185983828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17306</v>
      </c>
      <c r="C143" s="22">
        <f>SUM(E143:Y143)</f>
        <v>44831</v>
      </c>
      <c r="D143" s="14">
        <f t="shared" si="57"/>
        <v>2.5904888477984516</v>
      </c>
      <c r="E143" s="88">
        <v>3520</v>
      </c>
      <c r="F143" s="88">
        <v>840</v>
      </c>
      <c r="G143" s="88">
        <v>5890</v>
      </c>
      <c r="H143" s="88">
        <v>2558</v>
      </c>
      <c r="I143" s="88"/>
      <c r="J143" s="88">
        <v>2275</v>
      </c>
      <c r="K143" s="88">
        <v>5293</v>
      </c>
      <c r="L143" s="88">
        <v>9378</v>
      </c>
      <c r="M143" s="88">
        <v>2480</v>
      </c>
      <c r="N143" s="88">
        <v>200</v>
      </c>
      <c r="O143" s="88">
        <v>1180</v>
      </c>
      <c r="P143" s="88">
        <v>1055</v>
      </c>
      <c r="Q143" s="88">
        <v>371</v>
      </c>
      <c r="R143" s="88">
        <v>850</v>
      </c>
      <c r="S143" s="88"/>
      <c r="T143" s="88">
        <v>127</v>
      </c>
      <c r="U143" s="88">
        <v>1000</v>
      </c>
      <c r="V143" s="88">
        <v>90</v>
      </c>
      <c r="W143" s="88">
        <v>900</v>
      </c>
      <c r="X143" s="88">
        <v>6824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190.4</v>
      </c>
      <c r="C145" s="18">
        <f>C143/C139*10</f>
        <v>246.59515951595159</v>
      </c>
      <c r="D145" s="14">
        <f t="shared" si="57"/>
        <v>1.2951426445165524</v>
      </c>
      <c r="E145" s="112">
        <f t="shared" ref="E145" si="63">E143/E139*10</f>
        <v>220</v>
      </c>
      <c r="F145" s="112">
        <f>F143/F139*10</f>
        <v>200</v>
      </c>
      <c r="G145" s="112">
        <f>G143/G139*10</f>
        <v>243.38842975206609</v>
      </c>
      <c r="H145" s="112">
        <f t="shared" ref="H145" si="64">H143/H139*10</f>
        <v>201.41732283464566</v>
      </c>
      <c r="I145" s="112"/>
      <c r="J145" s="112">
        <v>149</v>
      </c>
      <c r="K145" s="112">
        <f t="shared" ref="K145:O145" si="65">K143/K139*10</f>
        <v>233.17180616740089</v>
      </c>
      <c r="L145" s="112">
        <f t="shared" si="65"/>
        <v>375.12</v>
      </c>
      <c r="M145" s="112">
        <f t="shared" si="65"/>
        <v>200</v>
      </c>
      <c r="N145" s="112">
        <f t="shared" si="65"/>
        <v>285.71428571428572</v>
      </c>
      <c r="O145" s="112">
        <f t="shared" si="65"/>
        <v>207.01754385964909</v>
      </c>
      <c r="P145" s="112"/>
      <c r="Q145" s="112"/>
      <c r="R145" s="112">
        <f>R143/R139*10</f>
        <v>134.92063492063491</v>
      </c>
      <c r="S145" s="112"/>
      <c r="T145" s="112">
        <f>T143/T139*10</f>
        <v>181.42857142857142</v>
      </c>
      <c r="U145" s="112">
        <f>U143/U139*10</f>
        <v>400</v>
      </c>
      <c r="V145" s="112"/>
      <c r="W145" s="112">
        <f t="shared" ref="W145" si="66">W143/W139*10</f>
        <v>300</v>
      </c>
      <c r="X145" s="112">
        <f>X143/X139*10</f>
        <v>268.66141732283461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7">F146</f>
        <v>68</v>
      </c>
      <c r="G149" s="45">
        <f t="shared" si="67"/>
        <v>115</v>
      </c>
      <c r="H149" s="45">
        <f t="shared" si="67"/>
        <v>0.5</v>
      </c>
      <c r="I149" s="45">
        <f t="shared" si="67"/>
        <v>11</v>
      </c>
      <c r="J149" s="45">
        <f t="shared" si="67"/>
        <v>10</v>
      </c>
      <c r="K149" s="45">
        <f t="shared" si="67"/>
        <v>126</v>
      </c>
      <c r="L149" s="45">
        <f t="shared" si="67"/>
        <v>53</v>
      </c>
      <c r="M149" s="45">
        <f t="shared" si="67"/>
        <v>50</v>
      </c>
      <c r="N149" s="45">
        <f t="shared" si="67"/>
        <v>4</v>
      </c>
      <c r="O149" s="45">
        <f t="shared" si="67"/>
        <v>54</v>
      </c>
      <c r="P149" s="45">
        <f t="shared" si="67"/>
        <v>103</v>
      </c>
      <c r="Q149" s="45">
        <f t="shared" si="67"/>
        <v>0</v>
      </c>
      <c r="R149" s="45">
        <f t="shared" si="67"/>
        <v>1</v>
      </c>
      <c r="S149" s="45">
        <f t="shared" si="67"/>
        <v>31</v>
      </c>
      <c r="T149" s="45">
        <f t="shared" si="67"/>
        <v>9</v>
      </c>
      <c r="U149" s="45">
        <f t="shared" si="67"/>
        <v>0</v>
      </c>
      <c r="V149" s="45">
        <f t="shared" si="67"/>
        <v>0</v>
      </c>
      <c r="W149" s="45">
        <f t="shared" si="67"/>
        <v>95</v>
      </c>
      <c r="X149" s="45">
        <f t="shared" si="67"/>
        <v>95</v>
      </c>
      <c r="Y149" s="45">
        <f t="shared" si="67"/>
        <v>1</v>
      </c>
    </row>
    <row r="150" spans="1:26" s="11" customFormat="1" ht="30" customHeight="1" outlineLevel="1" x14ac:dyDescent="0.2">
      <c r="A150" s="49" t="s">
        <v>167</v>
      </c>
      <c r="B150" s="22">
        <v>72</v>
      </c>
      <c r="C150" s="22">
        <f t="shared" si="59"/>
        <v>112.3</v>
      </c>
      <c r="D150" s="14">
        <f t="shared" si="57"/>
        <v>1.5597222222222222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>
        <v>5</v>
      </c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f>B150/B149</f>
        <v>7.4844074844074848E-2</v>
      </c>
      <c r="C151" s="165">
        <f>C150/C149</f>
        <v>0.12848970251716246</v>
      </c>
      <c r="D151" s="14">
        <f t="shared" si="57"/>
        <v>1.7167651919654205</v>
      </c>
      <c r="E151" s="27">
        <f>E150/E149</f>
        <v>0.36</v>
      </c>
      <c r="F151" s="27"/>
      <c r="G151" s="27"/>
      <c r="H151" s="27"/>
      <c r="I151" s="27"/>
      <c r="J151" s="27"/>
      <c r="K151" s="27">
        <f t="shared" ref="K151:X151" si="68">K150/K149</f>
        <v>0.27777777777777779</v>
      </c>
      <c r="L151" s="27"/>
      <c r="M151" s="27">
        <f t="shared" si="68"/>
        <v>0.06</v>
      </c>
      <c r="N151" s="27">
        <f t="shared" si="68"/>
        <v>0.5</v>
      </c>
      <c r="O151" s="27"/>
      <c r="P151" s="27"/>
      <c r="Q151" s="27"/>
      <c r="R151" s="27"/>
      <c r="S151" s="27"/>
      <c r="T151" s="27">
        <f t="shared" si="68"/>
        <v>0.36666666666666664</v>
      </c>
      <c r="U151" s="27"/>
      <c r="V151" s="27"/>
      <c r="W151" s="27"/>
      <c r="X151" s="27">
        <f t="shared" si="68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2201</v>
      </c>
      <c r="C153" s="22">
        <f t="shared" si="59"/>
        <v>3584</v>
      </c>
      <c r="D153" s="14">
        <f t="shared" si="57"/>
        <v>1.6283507496592458</v>
      </c>
      <c r="E153" s="88">
        <v>162</v>
      </c>
      <c r="F153" s="88"/>
      <c r="G153" s="88"/>
      <c r="H153" s="88"/>
      <c r="I153" s="88"/>
      <c r="J153" s="88"/>
      <c r="K153" s="88">
        <v>2460</v>
      </c>
      <c r="L153" s="88"/>
      <c r="M153" s="88">
        <v>75</v>
      </c>
      <c r="N153" s="88">
        <v>4</v>
      </c>
      <c r="O153" s="88"/>
      <c r="P153" s="88">
        <v>200</v>
      </c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9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319.14514692787179</v>
      </c>
      <c r="D155" s="14">
        <f t="shared" si="57"/>
        <v>1.0574723224912914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70">K153/K150*10</f>
        <v>702.85714285714289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890</v>
      </c>
      <c r="C156" s="18">
        <f t="shared" si="59"/>
        <v>739.2</v>
      </c>
      <c r="D156" s="14">
        <f t="shared" si="57"/>
        <v>0.83056179775280903</v>
      </c>
      <c r="E156" s="115">
        <f>E149-E150</f>
        <v>16</v>
      </c>
      <c r="F156" s="115">
        <f t="shared" ref="F156:Y156" si="71">F149-F150</f>
        <v>68</v>
      </c>
      <c r="G156" s="115">
        <f>G149-G150</f>
        <v>115</v>
      </c>
      <c r="H156" s="115">
        <f>H149-H150</f>
        <v>0.5</v>
      </c>
      <c r="I156" s="115">
        <f t="shared" si="71"/>
        <v>11</v>
      </c>
      <c r="J156" s="115">
        <f t="shared" si="71"/>
        <v>10</v>
      </c>
      <c r="K156" s="115">
        <f t="shared" si="71"/>
        <v>91</v>
      </c>
      <c r="L156" s="115">
        <f t="shared" si="71"/>
        <v>53</v>
      </c>
      <c r="M156" s="115">
        <f t="shared" si="71"/>
        <v>47</v>
      </c>
      <c r="N156" s="115">
        <f t="shared" si="71"/>
        <v>2</v>
      </c>
      <c r="O156" s="115">
        <f t="shared" si="71"/>
        <v>54</v>
      </c>
      <c r="P156" s="115">
        <f t="shared" si="71"/>
        <v>98</v>
      </c>
      <c r="Q156" s="115">
        <f t="shared" si="71"/>
        <v>0</v>
      </c>
      <c r="R156" s="115">
        <f t="shared" si="71"/>
        <v>1</v>
      </c>
      <c r="S156" s="115">
        <f t="shared" si="71"/>
        <v>31</v>
      </c>
      <c r="T156" s="115">
        <f t="shared" si="71"/>
        <v>5.7</v>
      </c>
      <c r="U156" s="115">
        <f t="shared" si="71"/>
        <v>0</v>
      </c>
      <c r="V156" s="115">
        <f t="shared" si="71"/>
        <v>0</v>
      </c>
      <c r="W156" s="115">
        <f t="shared" si="71"/>
        <v>95</v>
      </c>
      <c r="X156" s="115">
        <f t="shared" si="71"/>
        <v>40</v>
      </c>
      <c r="Y156" s="115">
        <f t="shared" si="71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2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2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2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3">F160</f>
        <v>1250</v>
      </c>
      <c r="G163" s="51">
        <f t="shared" si="73"/>
        <v>1568</v>
      </c>
      <c r="H163" s="51">
        <f t="shared" si="73"/>
        <v>1956</v>
      </c>
      <c r="I163" s="51">
        <f t="shared" si="73"/>
        <v>1010</v>
      </c>
      <c r="J163" s="51">
        <f t="shared" si="73"/>
        <v>5071</v>
      </c>
      <c r="K163" s="51">
        <f t="shared" si="73"/>
        <v>806</v>
      </c>
      <c r="L163" s="51">
        <f t="shared" si="73"/>
        <v>1329</v>
      </c>
      <c r="M163" s="51">
        <f t="shared" si="73"/>
        <v>1589</v>
      </c>
      <c r="N163" s="51">
        <f t="shared" si="73"/>
        <v>671</v>
      </c>
      <c r="O163" s="51">
        <f t="shared" si="73"/>
        <v>4</v>
      </c>
      <c r="P163" s="51">
        <f t="shared" si="73"/>
        <v>733</v>
      </c>
      <c r="Q163" s="51">
        <f t="shared" si="73"/>
        <v>4000</v>
      </c>
      <c r="R163" s="51">
        <f t="shared" si="73"/>
        <v>836</v>
      </c>
      <c r="S163" s="51">
        <f t="shared" si="73"/>
        <v>1926</v>
      </c>
      <c r="T163" s="51">
        <f t="shared" si="73"/>
        <v>2608</v>
      </c>
      <c r="U163" s="51">
        <f t="shared" si="73"/>
        <v>2550</v>
      </c>
      <c r="V163" s="51">
        <f t="shared" si="73"/>
        <v>249</v>
      </c>
      <c r="W163" s="51">
        <f t="shared" si="73"/>
        <v>1228</v>
      </c>
      <c r="X163" s="51">
        <f t="shared" si="73"/>
        <v>1567</v>
      </c>
      <c r="Y163" s="51">
        <f t="shared" si="73"/>
        <v>368</v>
      </c>
    </row>
    <row r="164" spans="1:26" s="11" customFormat="1" ht="30" customHeight="1" x14ac:dyDescent="0.2">
      <c r="A164" s="29" t="s">
        <v>214</v>
      </c>
      <c r="B164" s="22">
        <v>9816</v>
      </c>
      <c r="C164" s="22">
        <f>SUM(E164:Y164)</f>
        <v>14446</v>
      </c>
      <c r="D164" s="14">
        <f t="shared" si="57"/>
        <v>1.4716788916055419</v>
      </c>
      <c r="E164" s="114"/>
      <c r="F164" s="148">
        <v>520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4">N169+N172+N189+N175+N178+N184</f>
        <v>363</v>
      </c>
      <c r="O164" s="148"/>
      <c r="P164" s="148">
        <v>503</v>
      </c>
      <c r="Q164" s="148">
        <f t="shared" ref="Q164:T164" si="75">Q169+Q172+Q189+Q175+Q178+Q184</f>
        <v>280</v>
      </c>
      <c r="R164" s="148">
        <f t="shared" si="75"/>
        <v>578</v>
      </c>
      <c r="S164" s="148">
        <f t="shared" si="75"/>
        <v>1316</v>
      </c>
      <c r="T164" s="148">
        <f t="shared" si="75"/>
        <v>980</v>
      </c>
      <c r="U164" s="148"/>
      <c r="V164" s="148"/>
      <c r="W164" s="148">
        <f t="shared" ref="W164:Y164" si="76">W169+W172+W189+W175+W178+W184</f>
        <v>929</v>
      </c>
      <c r="X164" s="148">
        <f t="shared" si="76"/>
        <v>1059</v>
      </c>
      <c r="Y164" s="148">
        <f t="shared" si="76"/>
        <v>100</v>
      </c>
    </row>
    <row r="165" spans="1:26" s="11" customFormat="1" ht="30" customHeight="1" x14ac:dyDescent="0.2">
      <c r="A165" s="12" t="s">
        <v>176</v>
      </c>
      <c r="B165" s="165">
        <f>B164/B160</f>
        <v>0.26930041152263373</v>
      </c>
      <c r="C165" s="165">
        <f>C164/C160</f>
        <v>0.41328603307203754</v>
      </c>
      <c r="D165" s="14">
        <f t="shared" si="57"/>
        <v>1.5346654345431712</v>
      </c>
      <c r="E165" s="32"/>
      <c r="F165" s="32">
        <f t="shared" ref="F165:Y165" si="77">F164/F163</f>
        <v>0.41599999999999998</v>
      </c>
      <c r="G165" s="32">
        <f t="shared" si="77"/>
        <v>9.5663265306122444E-2</v>
      </c>
      <c r="H165" s="32">
        <f t="shared" si="77"/>
        <v>0.53271983640081799</v>
      </c>
      <c r="I165" s="32">
        <f t="shared" si="77"/>
        <v>0.86534653465346534</v>
      </c>
      <c r="J165" s="32">
        <f t="shared" si="77"/>
        <v>0.57227371327154408</v>
      </c>
      <c r="K165" s="32">
        <f t="shared" si="77"/>
        <v>0.70223325062034736</v>
      </c>
      <c r="L165" s="32">
        <f t="shared" si="77"/>
        <v>0.55605718585402564</v>
      </c>
      <c r="M165" s="32">
        <f t="shared" si="77"/>
        <v>0.97230962869729387</v>
      </c>
      <c r="N165" s="32">
        <f t="shared" si="77"/>
        <v>0.54098360655737709</v>
      </c>
      <c r="O165" s="32"/>
      <c r="P165" s="32">
        <f t="shared" si="77"/>
        <v>0.68622100954979537</v>
      </c>
      <c r="Q165" s="32">
        <f t="shared" si="77"/>
        <v>7.0000000000000007E-2</v>
      </c>
      <c r="R165" s="32">
        <f t="shared" si="77"/>
        <v>0.69138755980861244</v>
      </c>
      <c r="S165" s="32">
        <f t="shared" si="77"/>
        <v>0.68328141225337491</v>
      </c>
      <c r="T165" s="32">
        <f t="shared" si="77"/>
        <v>0.37576687116564417</v>
      </c>
      <c r="U165" s="32"/>
      <c r="V165" s="32"/>
      <c r="W165" s="32">
        <f t="shared" si="77"/>
        <v>0.75651465798045603</v>
      </c>
      <c r="X165" s="32">
        <f t="shared" si="77"/>
        <v>0.67581365666879389</v>
      </c>
      <c r="Y165" s="32">
        <f t="shared" si="77"/>
        <v>0.27173913043478259</v>
      </c>
    </row>
    <row r="166" spans="1:26" s="11" customFormat="1" ht="31.5" customHeight="1" x14ac:dyDescent="0.2">
      <c r="A166" s="104" t="s">
        <v>215</v>
      </c>
      <c r="B166" s="22">
        <v>10293</v>
      </c>
      <c r="C166" s="22">
        <f>SUM(E166:Y166)</f>
        <v>16344.5</v>
      </c>
      <c r="D166" s="14">
        <f t="shared" si="57"/>
        <v>1.5879238317303022</v>
      </c>
      <c r="E166" s="51"/>
      <c r="F166" s="51">
        <v>270</v>
      </c>
      <c r="G166" s="51">
        <f t="shared" ref="G166:Y166" si="78">G170+G173+G176+G190+G179+G185</f>
        <v>225</v>
      </c>
      <c r="H166" s="51">
        <v>893</v>
      </c>
      <c r="I166" s="51">
        <f t="shared" si="78"/>
        <v>866</v>
      </c>
      <c r="J166" s="51">
        <v>3388</v>
      </c>
      <c r="K166" s="51">
        <f t="shared" si="78"/>
        <v>357</v>
      </c>
      <c r="L166" s="51">
        <f t="shared" ref="L166" si="79">L170+L173+L176+L190+L179+L185</f>
        <v>839.2</v>
      </c>
      <c r="M166" s="51">
        <f t="shared" si="78"/>
        <v>852</v>
      </c>
      <c r="N166" s="51">
        <f t="shared" ref="N166" si="80">N170+N173+N176+N190+N179+N185</f>
        <v>340</v>
      </c>
      <c r="O166" s="51"/>
      <c r="P166" s="51">
        <v>461</v>
      </c>
      <c r="Q166" s="51">
        <v>580</v>
      </c>
      <c r="R166" s="51">
        <f t="shared" ref="R166:T166" si="81">R170+R173+R176+R190+R179+R185</f>
        <v>770.3</v>
      </c>
      <c r="S166" s="51">
        <f t="shared" si="81"/>
        <v>2227</v>
      </c>
      <c r="T166" s="51">
        <f t="shared" si="81"/>
        <v>606</v>
      </c>
      <c r="U166" s="51"/>
      <c r="V166" s="51"/>
      <c r="W166" s="51">
        <f t="shared" si="78"/>
        <v>1292</v>
      </c>
      <c r="X166" s="51">
        <f t="shared" si="78"/>
        <v>2278</v>
      </c>
      <c r="Y166" s="51">
        <f t="shared" si="78"/>
        <v>100</v>
      </c>
    </row>
    <row r="167" spans="1:26" s="11" customFormat="1" ht="30" customHeight="1" x14ac:dyDescent="0.2">
      <c r="A167" s="29" t="s">
        <v>98</v>
      </c>
      <c r="B167" s="53">
        <f>B166/B164*10</f>
        <v>10.485941320293399</v>
      </c>
      <c r="C167" s="18">
        <f>C166/C164*10</f>
        <v>11.314204624117403</v>
      </c>
      <c r="D167" s="14">
        <f t="shared" si="57"/>
        <v>1.0789879781437524</v>
      </c>
      <c r="E167" s="52"/>
      <c r="F167" s="52">
        <f t="shared" ref="F167" si="82">F166/F164*10</f>
        <v>5.1923076923076925</v>
      </c>
      <c r="G167" s="52">
        <f t="shared" ref="G167:X167" si="83">G166/G164*10</f>
        <v>15</v>
      </c>
      <c r="H167" s="52">
        <f t="shared" si="83"/>
        <v>8.5700575815738969</v>
      </c>
      <c r="I167" s="52">
        <f t="shared" si="83"/>
        <v>9.9084668192219674</v>
      </c>
      <c r="J167" s="52">
        <f t="shared" si="83"/>
        <v>11.674707098552721</v>
      </c>
      <c r="K167" s="52">
        <f t="shared" si="83"/>
        <v>6.3074204946996471</v>
      </c>
      <c r="L167" s="52">
        <f t="shared" ref="L167" si="84">L166/L164*10</f>
        <v>11.355886332882275</v>
      </c>
      <c r="M167" s="52">
        <f t="shared" si="83"/>
        <v>5.5145631067961167</v>
      </c>
      <c r="N167" s="52">
        <f t="shared" ref="N167" si="85">N166/N164*10</f>
        <v>9.3663911845730023</v>
      </c>
      <c r="O167" s="52"/>
      <c r="P167" s="52">
        <f t="shared" si="83"/>
        <v>9.1650099403578533</v>
      </c>
      <c r="Q167" s="52">
        <f t="shared" ref="Q167:T167" si="86">Q166/Q164*10</f>
        <v>20.714285714285715</v>
      </c>
      <c r="R167" s="52">
        <f t="shared" si="86"/>
        <v>13.32698961937716</v>
      </c>
      <c r="S167" s="52">
        <f t="shared" si="86"/>
        <v>16.922492401215806</v>
      </c>
      <c r="T167" s="52">
        <f t="shared" si="86"/>
        <v>6.1836734693877551</v>
      </c>
      <c r="U167" s="52"/>
      <c r="V167" s="52"/>
      <c r="W167" s="52">
        <f t="shared" si="83"/>
        <v>13.907427341227125</v>
      </c>
      <c r="X167" s="52">
        <f t="shared" si="83"/>
        <v>21.510859301227573</v>
      </c>
      <c r="Y167" s="52">
        <f t="shared" ref="Y167" si="87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2"/>
        <v>20009</v>
      </c>
      <c r="D168" s="14" t="e">
        <f t="shared" si="57"/>
        <v>#DIV/0!</v>
      </c>
      <c r="E168" s="115">
        <f t="shared" ref="E168:U168" si="88">E163-E164</f>
        <v>3136</v>
      </c>
      <c r="F168" s="115">
        <f t="shared" si="88"/>
        <v>730</v>
      </c>
      <c r="G168" s="115">
        <f>G163-G164</f>
        <v>1418</v>
      </c>
      <c r="H168" s="115">
        <f>H163-H164</f>
        <v>914</v>
      </c>
      <c r="I168" s="115">
        <f t="shared" si="88"/>
        <v>136</v>
      </c>
      <c r="J168" s="115">
        <f t="shared" si="88"/>
        <v>2169</v>
      </c>
      <c r="K168" s="115">
        <f t="shared" si="88"/>
        <v>240</v>
      </c>
      <c r="L168" s="115">
        <f t="shared" si="88"/>
        <v>590</v>
      </c>
      <c r="M168" s="115">
        <f t="shared" si="88"/>
        <v>44</v>
      </c>
      <c r="N168" s="115">
        <f t="shared" si="88"/>
        <v>308</v>
      </c>
      <c r="O168" s="115">
        <f t="shared" si="88"/>
        <v>4</v>
      </c>
      <c r="P168" s="115">
        <f t="shared" si="88"/>
        <v>230</v>
      </c>
      <c r="Q168" s="115">
        <f t="shared" si="88"/>
        <v>3720</v>
      </c>
      <c r="R168" s="115">
        <f>R163-R164</f>
        <v>258</v>
      </c>
      <c r="S168" s="115">
        <f t="shared" si="88"/>
        <v>610</v>
      </c>
      <c r="T168" s="115">
        <f t="shared" si="88"/>
        <v>1628</v>
      </c>
      <c r="U168" s="115">
        <f t="shared" si="88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4295</v>
      </c>
      <c r="C169" s="88">
        <f t="shared" si="72"/>
        <v>6387</v>
      </c>
      <c r="D169" s="14">
        <f t="shared" si="57"/>
        <v>1.4870779976717112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/>
      <c r="R169" s="33">
        <v>533</v>
      </c>
      <c r="S169" s="33">
        <v>1316</v>
      </c>
      <c r="T169" s="33"/>
      <c r="U169" s="33"/>
      <c r="V169" s="33"/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5340</v>
      </c>
      <c r="C170" s="88">
        <f t="shared" si="72"/>
        <v>9594.2000000000007</v>
      </c>
      <c r="D170" s="14">
        <f t="shared" si="57"/>
        <v>1.7966666666666669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/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2067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12.433061699650755</v>
      </c>
      <c r="C171" s="112">
        <f>C170/C169*10</f>
        <v>15.021449819946769</v>
      </c>
      <c r="D171" s="14">
        <f t="shared" si="57"/>
        <v>1.2081858984395388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22.915742793791573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4380</v>
      </c>
      <c r="C172" s="88">
        <f t="shared" si="72"/>
        <v>7249</v>
      </c>
      <c r="D172" s="14">
        <f t="shared" si="57"/>
        <v>1.6550228310502284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363</v>
      </c>
      <c r="O172" s="33"/>
      <c r="P172" s="33"/>
      <c r="Q172" s="33">
        <v>80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3587</v>
      </c>
      <c r="C173" s="88">
        <f t="shared" si="72"/>
        <v>5725.3</v>
      </c>
      <c r="D173" s="14">
        <f t="shared" si="57"/>
        <v>1.5961248954558127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340</v>
      </c>
      <c r="O173" s="32"/>
      <c r="P173" s="34"/>
      <c r="Q173" s="34">
        <v>40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8.1894977168949765</v>
      </c>
      <c r="C174" s="112">
        <f>C173/C172*10</f>
        <v>7.8980549041247077</v>
      </c>
      <c r="D174" s="14">
        <f t="shared" si="57"/>
        <v>0.96441261444288329</v>
      </c>
      <c r="E174" s="48"/>
      <c r="F174" s="48">
        <f>F173/F172*10</f>
        <v>5.1923076923076925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6.3074204946996471</v>
      </c>
      <c r="L174" s="48"/>
      <c r="M174" s="48">
        <f>M173/M172*10</f>
        <v>5.5145631067961167</v>
      </c>
      <c r="N174" s="48">
        <f>N173/N172*10</f>
        <v>9.3663911845730023</v>
      </c>
      <c r="O174" s="48"/>
      <c r="P174" s="48"/>
      <c r="Q174" s="48">
        <f>Q173/Q172*10</f>
        <v>5</v>
      </c>
      <c r="R174" s="48"/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2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2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2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2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2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2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2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2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2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2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2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2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>
        <v>944</v>
      </c>
      <c r="C187" s="22">
        <f t="shared" si="72"/>
        <v>2714</v>
      </c>
      <c r="D187" s="14"/>
      <c r="E187" s="33"/>
      <c r="F187" s="33"/>
      <c r="G187" s="33">
        <v>223</v>
      </c>
      <c r="H187" s="33">
        <v>168</v>
      </c>
      <c r="I187" s="33">
        <v>120</v>
      </c>
      <c r="J187" s="33">
        <v>250</v>
      </c>
      <c r="K187" s="33"/>
      <c r="L187" s="33"/>
      <c r="M187" s="33">
        <v>190</v>
      </c>
      <c r="N187" s="33">
        <v>20</v>
      </c>
      <c r="O187" s="33"/>
      <c r="P187" s="33">
        <v>365</v>
      </c>
      <c r="Q187" s="33"/>
      <c r="R187" s="33"/>
      <c r="S187" s="33"/>
      <c r="T187" s="33"/>
      <c r="U187" s="33"/>
      <c r="V187" s="33"/>
      <c r="W187" s="33"/>
      <c r="X187" s="33">
        <v>939</v>
      </c>
      <c r="Y187" s="33">
        <v>439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2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1153</v>
      </c>
      <c r="C189" s="88">
        <f t="shared" si="72"/>
        <v>420</v>
      </c>
      <c r="D189" s="14">
        <f t="shared" si="57"/>
        <v>0.36426712922810062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200</v>
      </c>
      <c r="R189" s="33"/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1390</v>
      </c>
      <c r="C190" s="88">
        <f t="shared" si="72"/>
        <v>557</v>
      </c>
      <c r="D190" s="14">
        <f t="shared" si="57"/>
        <v>0.40071942446043163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304</v>
      </c>
      <c r="R190" s="33"/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12.055507372072853</v>
      </c>
      <c r="C191" s="112">
        <f t="shared" si="72"/>
        <v>30.2</v>
      </c>
      <c r="D191" s="14">
        <f t="shared" si="57"/>
        <v>2.5050791366906475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15.2</v>
      </c>
      <c r="R191" s="54"/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2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89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89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89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/>
      <c r="C198" s="47">
        <f>SUM(E198:Y198)</f>
        <v>93.5</v>
      </c>
      <c r="D198" s="14"/>
      <c r="E198" s="151"/>
      <c r="F198" s="151"/>
      <c r="G198" s="151"/>
      <c r="H198" s="151">
        <v>15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34</v>
      </c>
      <c r="S198" s="102">
        <v>9</v>
      </c>
      <c r="T198" s="102"/>
      <c r="U198" s="151"/>
      <c r="V198" s="151"/>
      <c r="W198" s="151">
        <v>35.5</v>
      </c>
      <c r="X198" s="151"/>
      <c r="Y198" s="151"/>
    </row>
    <row r="199" spans="1:25" s="11" customFormat="1" ht="30" customHeight="1" x14ac:dyDescent="0.2">
      <c r="A199" s="29" t="s">
        <v>198</v>
      </c>
      <c r="B199" s="18"/>
      <c r="C199" s="47">
        <f>SUM(E199:Y199)</f>
        <v>155.10000000000002</v>
      </c>
      <c r="D199" s="14"/>
      <c r="E199" s="151"/>
      <c r="F199" s="151"/>
      <c r="G199" s="102"/>
      <c r="H199" s="151">
        <v>27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52.4</v>
      </c>
      <c r="S199" s="102">
        <v>9</v>
      </c>
      <c r="T199" s="102"/>
      <c r="U199" s="151"/>
      <c r="V199" s="151"/>
      <c r="W199" s="151">
        <v>66.7</v>
      </c>
      <c r="X199" s="151"/>
      <c r="Y199" s="151"/>
    </row>
    <row r="200" spans="1:25" s="11" customFormat="1" ht="30" customHeight="1" x14ac:dyDescent="0.2">
      <c r="A200" s="29" t="s">
        <v>98</v>
      </c>
      <c r="B200" s="47"/>
      <c r="C200" s="47">
        <f>C199/C198*10</f>
        <v>16.588235294117652</v>
      </c>
      <c r="D200" s="14"/>
      <c r="E200" s="151"/>
      <c r="F200" s="151"/>
      <c r="G200" s="102"/>
      <c r="H200" s="102">
        <f>H199/H198*10</f>
        <v>18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15.411764705882351</v>
      </c>
      <c r="S200" s="102">
        <f>S199/S198*10</f>
        <v>10</v>
      </c>
      <c r="T200" s="102"/>
      <c r="U200" s="102"/>
      <c r="V200" s="102"/>
      <c r="W200" s="102">
        <f>W199/W198*10</f>
        <v>18.7887323943662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90315</v>
      </c>
      <c r="C201" s="25">
        <f>SUM(E201:Y201)</f>
        <v>95681</v>
      </c>
      <c r="D201" s="14">
        <f t="shared" ref="D201:D206" si="90">C201/B201</f>
        <v>1.0594142722692796</v>
      </c>
      <c r="E201" s="88">
        <v>7500</v>
      </c>
      <c r="F201" s="88">
        <v>3060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4958</v>
      </c>
      <c r="N201" s="88">
        <v>1574</v>
      </c>
      <c r="O201" s="88">
        <v>2223</v>
      </c>
      <c r="P201" s="88">
        <f>6250+300</f>
        <v>6550</v>
      </c>
      <c r="Q201" s="88">
        <v>6700</v>
      </c>
      <c r="R201" s="88">
        <v>4080</v>
      </c>
      <c r="S201" s="88">
        <v>7277</v>
      </c>
      <c r="T201" s="88">
        <v>3858</v>
      </c>
      <c r="U201" s="88">
        <v>3293</v>
      </c>
      <c r="V201" s="88">
        <v>1210</v>
      </c>
      <c r="W201" s="88">
        <v>6100</v>
      </c>
      <c r="X201" s="88">
        <v>6901</v>
      </c>
      <c r="Y201" s="88">
        <v>2850</v>
      </c>
    </row>
    <row r="202" spans="1:25" s="44" customFormat="1" ht="30" customHeight="1" x14ac:dyDescent="0.2">
      <c r="A202" s="12" t="s">
        <v>119</v>
      </c>
      <c r="B202" s="164">
        <f>B201/B204</f>
        <v>0.8601428571428571</v>
      </c>
      <c r="C202" s="164">
        <f>C201/C204</f>
        <v>0.91124761904761908</v>
      </c>
      <c r="D202" s="14">
        <f t="shared" si="90"/>
        <v>1.0594142722692799</v>
      </c>
      <c r="E202" s="159">
        <f>E201/E204</f>
        <v>1.0071169598496039</v>
      </c>
      <c r="F202" s="159">
        <f t="shared" ref="F202:Y202" si="91">F201/F204</f>
        <v>0.74889867841409696</v>
      </c>
      <c r="G202" s="159">
        <f t="shared" si="91"/>
        <v>1.0009099181073704</v>
      </c>
      <c r="H202" s="159">
        <f t="shared" si="91"/>
        <v>0.80882352941176472</v>
      </c>
      <c r="I202" s="159">
        <f t="shared" si="91"/>
        <v>0.8039157520023732</v>
      </c>
      <c r="J202" s="159">
        <f t="shared" si="91"/>
        <v>1</v>
      </c>
      <c r="K202" s="159">
        <f t="shared" si="91"/>
        <v>1.0321004884856944</v>
      </c>
      <c r="L202" s="159">
        <f t="shared" si="91"/>
        <v>0.69293209265491984</v>
      </c>
      <c r="M202" s="159">
        <f t="shared" si="91"/>
        <v>1.0966600309666004</v>
      </c>
      <c r="N202" s="159">
        <f t="shared" si="91"/>
        <v>0.7061462539255271</v>
      </c>
      <c r="O202" s="159">
        <f t="shared" si="91"/>
        <v>0.65382352941176469</v>
      </c>
      <c r="P202" s="159">
        <f t="shared" si="91"/>
        <v>0.92868283000141783</v>
      </c>
      <c r="Q202" s="159">
        <f t="shared" si="91"/>
        <v>0.93706293706293708</v>
      </c>
      <c r="R202" s="159">
        <f t="shared" si="91"/>
        <v>0.7985907222548444</v>
      </c>
      <c r="S202" s="159">
        <f t="shared" si="91"/>
        <v>0.94962808299621559</v>
      </c>
      <c r="T202" s="159">
        <f t="shared" si="91"/>
        <v>0.94443084455324355</v>
      </c>
      <c r="U202" s="159">
        <f t="shared" si="91"/>
        <v>1</v>
      </c>
      <c r="V202" s="159">
        <f t="shared" si="91"/>
        <v>0.55000000000000004</v>
      </c>
      <c r="W202" s="159">
        <f t="shared" si="91"/>
        <v>1</v>
      </c>
      <c r="X202" s="159">
        <f t="shared" si="91"/>
        <v>1</v>
      </c>
      <c r="Y202" s="159">
        <f t="shared" si="91"/>
        <v>1.0010537407797682</v>
      </c>
    </row>
    <row r="203" spans="1:25" s="108" customFormat="1" ht="30" customHeight="1" x14ac:dyDescent="0.2">
      <c r="A203" s="29" t="s">
        <v>120</v>
      </c>
      <c r="B203" s="22">
        <v>38760</v>
      </c>
      <c r="C203" s="25">
        <f>SUM(E203:Y203)</f>
        <v>87385</v>
      </c>
      <c r="D203" s="14">
        <f t="shared" si="90"/>
        <v>2.2545149638802888</v>
      </c>
      <c r="E203" s="9">
        <v>5200</v>
      </c>
      <c r="F203" s="9">
        <v>1136</v>
      </c>
      <c r="G203" s="9">
        <v>16200</v>
      </c>
      <c r="H203" s="9">
        <v>6040</v>
      </c>
      <c r="I203" s="9">
        <v>2985</v>
      </c>
      <c r="J203" s="9">
        <v>1620</v>
      </c>
      <c r="K203" s="9">
        <v>3927</v>
      </c>
      <c r="L203" s="9">
        <v>5513</v>
      </c>
      <c r="M203" s="9">
        <v>596</v>
      </c>
      <c r="N203" s="9">
        <v>1885</v>
      </c>
      <c r="O203" s="9">
        <v>820</v>
      </c>
      <c r="P203" s="9">
        <v>1815</v>
      </c>
      <c r="Q203" s="9">
        <v>4607</v>
      </c>
      <c r="R203" s="9">
        <v>4745</v>
      </c>
      <c r="S203" s="9"/>
      <c r="T203" s="9">
        <v>976</v>
      </c>
      <c r="U203" s="9">
        <v>5200</v>
      </c>
      <c r="V203" s="9">
        <v>370</v>
      </c>
      <c r="W203" s="9">
        <v>2986</v>
      </c>
      <c r="X203" s="9">
        <v>18594</v>
      </c>
      <c r="Y203" s="9">
        <v>2170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0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61125</v>
      </c>
      <c r="C205" s="25">
        <f>SUM(E205:Y205)</f>
        <v>87185</v>
      </c>
      <c r="D205" s="14">
        <f t="shared" si="90"/>
        <v>1.4263394683026585</v>
      </c>
      <c r="E205" s="88">
        <v>6810</v>
      </c>
      <c r="F205" s="88">
        <v>3060</v>
      </c>
      <c r="G205" s="88">
        <v>5500</v>
      </c>
      <c r="H205" s="88">
        <v>5360</v>
      </c>
      <c r="I205" s="88">
        <v>2650</v>
      </c>
      <c r="J205" s="88">
        <v>5850</v>
      </c>
      <c r="K205" s="88">
        <v>4232</v>
      </c>
      <c r="L205" s="88">
        <v>2398</v>
      </c>
      <c r="M205" s="88">
        <v>4881</v>
      </c>
      <c r="N205" s="88">
        <v>1325</v>
      </c>
      <c r="O205" s="88">
        <v>1467</v>
      </c>
      <c r="P205" s="88">
        <v>7053</v>
      </c>
      <c r="Q205" s="88">
        <v>6045</v>
      </c>
      <c r="R205" s="88">
        <v>3755</v>
      </c>
      <c r="S205" s="88">
        <v>6925</v>
      </c>
      <c r="T205" s="88">
        <v>3075</v>
      </c>
      <c r="U205" s="88">
        <v>2642</v>
      </c>
      <c r="V205" s="88">
        <v>1545</v>
      </c>
      <c r="W205" s="88">
        <v>5048</v>
      </c>
      <c r="X205" s="88">
        <v>5044</v>
      </c>
      <c r="Y205" s="88">
        <v>2520</v>
      </c>
    </row>
    <row r="206" spans="1:25" s="11" customFormat="1" ht="30" customHeight="1" x14ac:dyDescent="0.2">
      <c r="A206" s="12" t="s">
        <v>52</v>
      </c>
      <c r="B206" s="79">
        <f>B205/B204</f>
        <v>0.58214285714285718</v>
      </c>
      <c r="C206" s="79">
        <f>C205/C204</f>
        <v>0.83033333333333337</v>
      </c>
      <c r="D206" s="14">
        <f t="shared" si="90"/>
        <v>1.4263394683026585</v>
      </c>
      <c r="E206" s="15">
        <f t="shared" ref="E206:J206" si="92">E205/E204</f>
        <v>0.91446219954344032</v>
      </c>
      <c r="F206" s="15">
        <f t="shared" si="92"/>
        <v>0.74889867841409696</v>
      </c>
      <c r="G206" s="15">
        <f t="shared" si="92"/>
        <v>1.0009099181073704</v>
      </c>
      <c r="H206" s="15">
        <f t="shared" si="92"/>
        <v>0.78823529411764703</v>
      </c>
      <c r="I206" s="15">
        <f t="shared" si="92"/>
        <v>0.78611687926431328</v>
      </c>
      <c r="J206" s="15">
        <f t="shared" si="92"/>
        <v>0.99152542372881358</v>
      </c>
      <c r="K206" s="15">
        <f t="shared" ref="K206:Y206" si="93">K205/K204</f>
        <v>0.98441498022796003</v>
      </c>
      <c r="L206" s="15">
        <f t="shared" si="93"/>
        <v>0.47475747376757077</v>
      </c>
      <c r="M206" s="15">
        <f t="shared" si="93"/>
        <v>1.079628400796284</v>
      </c>
      <c r="N206" s="15">
        <f t="shared" si="93"/>
        <v>0.59443696724988782</v>
      </c>
      <c r="O206" s="15">
        <f t="shared" si="93"/>
        <v>0.43147058823529411</v>
      </c>
      <c r="P206" s="15">
        <f t="shared" si="93"/>
        <v>1</v>
      </c>
      <c r="Q206" s="15">
        <f t="shared" si="93"/>
        <v>0.84545454545454546</v>
      </c>
      <c r="R206" s="15">
        <f t="shared" si="93"/>
        <v>0.73497749070268159</v>
      </c>
      <c r="S206" s="15">
        <f t="shared" si="93"/>
        <v>0.90369307059898207</v>
      </c>
      <c r="T206" s="15">
        <f t="shared" si="93"/>
        <v>0.75275397796817622</v>
      </c>
      <c r="U206" s="15">
        <f t="shared" si="93"/>
        <v>0.80230792590343147</v>
      </c>
      <c r="V206" s="15">
        <f t="shared" si="93"/>
        <v>0.70227272727272727</v>
      </c>
      <c r="W206" s="15">
        <f t="shared" si="93"/>
        <v>0.82754098360655737</v>
      </c>
      <c r="X206" s="15">
        <f t="shared" si="93"/>
        <v>0.73090856397623538</v>
      </c>
      <c r="Y206" s="15">
        <f t="shared" si="93"/>
        <v>0.88514225500526866</v>
      </c>
    </row>
    <row r="207" spans="1:25" s="11" customFormat="1" ht="30" customHeight="1" x14ac:dyDescent="0.2">
      <c r="A207" s="10" t="s">
        <v>123</v>
      </c>
      <c r="B207" s="24">
        <v>51376</v>
      </c>
      <c r="C207" s="24">
        <f>SUM(E207:Y207)</f>
        <v>77749</v>
      </c>
      <c r="D207" s="14">
        <f t="shared" ref="D207:D210" si="94">C207/B207</f>
        <v>1.5133330738087822</v>
      </c>
      <c r="E207" s="9">
        <v>6500</v>
      </c>
      <c r="F207" s="9">
        <v>2860</v>
      </c>
      <c r="G207" s="9">
        <v>5500</v>
      </c>
      <c r="H207" s="9">
        <v>5067</v>
      </c>
      <c r="I207" s="9">
        <v>2655</v>
      </c>
      <c r="J207" s="9">
        <v>5250</v>
      </c>
      <c r="K207" s="9">
        <v>3137</v>
      </c>
      <c r="L207" s="9">
        <v>2099</v>
      </c>
      <c r="M207" s="9">
        <v>4881</v>
      </c>
      <c r="N207" s="9">
        <v>1234</v>
      </c>
      <c r="O207" s="9">
        <v>821</v>
      </c>
      <c r="P207" s="9">
        <v>5923</v>
      </c>
      <c r="Q207" s="9">
        <v>5656</v>
      </c>
      <c r="R207" s="9">
        <v>3455</v>
      </c>
      <c r="S207" s="9">
        <v>6816</v>
      </c>
      <c r="T207" s="9">
        <v>2921</v>
      </c>
      <c r="U207" s="9">
        <v>2642</v>
      </c>
      <c r="V207" s="9">
        <v>430</v>
      </c>
      <c r="W207" s="9">
        <v>4727</v>
      </c>
      <c r="X207" s="9">
        <v>3715</v>
      </c>
      <c r="Y207" s="9">
        <v>1460</v>
      </c>
    </row>
    <row r="208" spans="1:25" s="11" customFormat="1" ht="30" customHeight="1" x14ac:dyDescent="0.2">
      <c r="A208" s="10" t="s">
        <v>124</v>
      </c>
      <c r="B208" s="24">
        <v>6853</v>
      </c>
      <c r="C208" s="24">
        <f>SUM(E208:Y208)</f>
        <v>7147</v>
      </c>
      <c r="D208" s="14">
        <f t="shared" si="94"/>
        <v>1.0429009193054137</v>
      </c>
      <c r="E208" s="9">
        <v>310</v>
      </c>
      <c r="F208" s="9">
        <v>200</v>
      </c>
      <c r="G208" s="9"/>
      <c r="H208" s="9">
        <v>293</v>
      </c>
      <c r="I208" s="9">
        <v>50</v>
      </c>
      <c r="J208" s="9">
        <v>600</v>
      </c>
      <c r="K208" s="9">
        <v>1095</v>
      </c>
      <c r="L208" s="9">
        <v>259</v>
      </c>
      <c r="M208" s="9"/>
      <c r="N208" s="9">
        <v>91</v>
      </c>
      <c r="O208" s="9">
        <v>646</v>
      </c>
      <c r="P208" s="9">
        <v>307</v>
      </c>
      <c r="Q208" s="9">
        <v>75</v>
      </c>
      <c r="R208" s="9">
        <v>300</v>
      </c>
      <c r="S208" s="9">
        <v>109</v>
      </c>
      <c r="T208" s="9">
        <v>132</v>
      </c>
      <c r="U208" s="9"/>
      <c r="V208" s="9"/>
      <c r="W208" s="9">
        <v>321</v>
      </c>
      <c r="X208" s="9">
        <v>1329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4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4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5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5"/>
        <v>1.0382582606539861</v>
      </c>
      <c r="E212" s="66">
        <f t="shared" ref="E212:Y212" si="96">E211/E210</f>
        <v>1.0038071221339471</v>
      </c>
      <c r="F212" s="66">
        <f t="shared" si="96"/>
        <v>1.205217632440619</v>
      </c>
      <c r="G212" s="66">
        <f t="shared" si="96"/>
        <v>1.0006675089994517</v>
      </c>
      <c r="H212" s="66">
        <f t="shared" si="96"/>
        <v>0.77369224365200495</v>
      </c>
      <c r="I212" s="66">
        <f t="shared" si="96"/>
        <v>0.90046507441709933</v>
      </c>
      <c r="J212" s="66">
        <f t="shared" si="96"/>
        <v>1</v>
      </c>
      <c r="K212" s="66">
        <f t="shared" si="96"/>
        <v>1.1207714195384129</v>
      </c>
      <c r="L212" s="66">
        <f t="shared" si="96"/>
        <v>1.3202894666309299</v>
      </c>
      <c r="M212" s="66">
        <f t="shared" si="96"/>
        <v>0.95905397795833014</v>
      </c>
      <c r="N212" s="66">
        <f t="shared" si="96"/>
        <v>0.99985477781004939</v>
      </c>
      <c r="O212" s="66">
        <f t="shared" si="96"/>
        <v>1.0470753831717234</v>
      </c>
      <c r="P212" s="66">
        <f t="shared" si="96"/>
        <v>1.0189191264944575</v>
      </c>
      <c r="Q212" s="66">
        <f t="shared" si="96"/>
        <v>0.97840886986967512</v>
      </c>
      <c r="R212" s="66">
        <f t="shared" si="96"/>
        <v>0.82616892911010553</v>
      </c>
      <c r="S212" s="66">
        <f t="shared" si="96"/>
        <v>1.2597204221440474</v>
      </c>
      <c r="T212" s="66">
        <f t="shared" si="96"/>
        <v>1</v>
      </c>
      <c r="U212" s="66">
        <f t="shared" si="96"/>
        <v>1.2243159799850953</v>
      </c>
      <c r="V212" s="66">
        <f t="shared" si="96"/>
        <v>0.99980732177263976</v>
      </c>
      <c r="W212" s="66">
        <f t="shared" si="96"/>
        <v>0.97430145803871859</v>
      </c>
      <c r="X212" s="66">
        <f t="shared" si="96"/>
        <v>0.99994816534104314</v>
      </c>
      <c r="Y212" s="66">
        <f t="shared" si="96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5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108845</v>
      </c>
      <c r="C217" s="25">
        <f>SUM(E217:Y217)</f>
        <v>97489</v>
      </c>
      <c r="D217" s="14">
        <f t="shared" si="95"/>
        <v>0.89566815195920801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3701</v>
      </c>
      <c r="J217" s="24">
        <v>5430</v>
      </c>
      <c r="K217" s="24">
        <v>4120</v>
      </c>
      <c r="L217" s="24">
        <v>6074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8464</v>
      </c>
      <c r="R217" s="24">
        <v>1636</v>
      </c>
      <c r="S217" s="24">
        <v>3579</v>
      </c>
      <c r="T217" s="24">
        <v>2610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5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48980.25</v>
      </c>
      <c r="C219" s="25">
        <f>C217*0.45</f>
        <v>43870.05</v>
      </c>
      <c r="D219" s="14">
        <f t="shared" si="95"/>
        <v>0.89566815195920813</v>
      </c>
      <c r="E219" s="24">
        <f>E217*0.45</f>
        <v>1125</v>
      </c>
      <c r="F219" s="24">
        <f t="shared" ref="F219:X219" si="97">F217*0.45</f>
        <v>1296</v>
      </c>
      <c r="G219" s="24">
        <f t="shared" si="97"/>
        <v>5854.5</v>
      </c>
      <c r="H219" s="24">
        <f t="shared" si="97"/>
        <v>2809.35</v>
      </c>
      <c r="I219" s="24">
        <f t="shared" si="97"/>
        <v>1665.45</v>
      </c>
      <c r="J219" s="24">
        <f t="shared" si="97"/>
        <v>2443.5</v>
      </c>
      <c r="K219" s="24">
        <f t="shared" si="97"/>
        <v>1854</v>
      </c>
      <c r="L219" s="24">
        <f t="shared" si="97"/>
        <v>2733.3</v>
      </c>
      <c r="M219" s="24">
        <f t="shared" si="97"/>
        <v>1170.45</v>
      </c>
      <c r="N219" s="24">
        <f t="shared" si="97"/>
        <v>1962</v>
      </c>
      <c r="O219" s="24">
        <f t="shared" si="97"/>
        <v>1019.25</v>
      </c>
      <c r="P219" s="24">
        <f t="shared" si="97"/>
        <v>2179.35</v>
      </c>
      <c r="Q219" s="24">
        <f t="shared" si="97"/>
        <v>3808.8</v>
      </c>
      <c r="R219" s="24">
        <f t="shared" si="97"/>
        <v>736.2</v>
      </c>
      <c r="S219" s="24">
        <f t="shared" si="97"/>
        <v>1610.55</v>
      </c>
      <c r="T219" s="24">
        <f t="shared" si="97"/>
        <v>1174.5</v>
      </c>
      <c r="U219" s="24">
        <f t="shared" si="97"/>
        <v>1152</v>
      </c>
      <c r="V219" s="24">
        <f t="shared" si="97"/>
        <v>399.15000000000003</v>
      </c>
      <c r="W219" s="24">
        <f t="shared" si="97"/>
        <v>2643.3</v>
      </c>
      <c r="X219" s="24">
        <f t="shared" si="97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0.93799999999999994</v>
      </c>
      <c r="C220" s="46">
        <f>C217/C218</f>
        <v>0.92298898314452005</v>
      </c>
      <c r="D220" s="14">
        <f t="shared" si="95"/>
        <v>0.98399678373616217</v>
      </c>
      <c r="E220" s="66">
        <f t="shared" ref="E220:Y220" si="98">E217/E218</f>
        <v>0.9840453448094888</v>
      </c>
      <c r="F220" s="66">
        <f t="shared" si="98"/>
        <v>0.94111495980654869</v>
      </c>
      <c r="G220" s="66">
        <f t="shared" si="98"/>
        <v>1.0086637575043109</v>
      </c>
      <c r="H220" s="66">
        <f t="shared" si="98"/>
        <v>0.69366666666666665</v>
      </c>
      <c r="I220" s="66">
        <f t="shared" si="98"/>
        <v>0.55355458924723866</v>
      </c>
      <c r="J220" s="66">
        <f t="shared" si="98"/>
        <v>1.1828398903858135</v>
      </c>
      <c r="K220" s="66">
        <f t="shared" si="98"/>
        <v>0.72424545655121031</v>
      </c>
      <c r="L220" s="66">
        <f t="shared" si="98"/>
        <v>0.79663334755632664</v>
      </c>
      <c r="M220" s="66">
        <f t="shared" si="98"/>
        <v>0.5186882933428183</v>
      </c>
      <c r="N220" s="66">
        <f t="shared" si="98"/>
        <v>1.0487061467649821</v>
      </c>
      <c r="O220" s="66">
        <f t="shared" si="98"/>
        <v>0.72538123347475858</v>
      </c>
      <c r="P220" s="66">
        <f t="shared" si="98"/>
        <v>0.9393115154975733</v>
      </c>
      <c r="Q220" s="66">
        <f t="shared" si="98"/>
        <v>3.0228571428571427</v>
      </c>
      <c r="R220" s="66">
        <f t="shared" si="98"/>
        <v>0.51110802554845869</v>
      </c>
      <c r="S220" s="66">
        <f t="shared" si="98"/>
        <v>0.73925304941022252</v>
      </c>
      <c r="T220" s="66">
        <f t="shared" si="98"/>
        <v>0.7851607624181749</v>
      </c>
      <c r="U220" s="66">
        <f t="shared" si="98"/>
        <v>1.0622445818149628</v>
      </c>
      <c r="V220" s="66">
        <f t="shared" si="98"/>
        <v>0.78331518059521366</v>
      </c>
      <c r="W220" s="66">
        <f t="shared" si="98"/>
        <v>1.0083081570996979</v>
      </c>
      <c r="X220" s="66">
        <f t="shared" si="98"/>
        <v>1.123692751532636</v>
      </c>
      <c r="Y220" s="66">
        <f t="shared" si="98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293166</v>
      </c>
      <c r="C221" s="25">
        <f>SUM(E221:Y221)</f>
        <v>310471</v>
      </c>
      <c r="D221" s="14">
        <f t="shared" si="95"/>
        <v>1.0590279909675746</v>
      </c>
      <c r="E221" s="24">
        <v>570</v>
      </c>
      <c r="F221" s="24">
        <v>9900</v>
      </c>
      <c r="G221" s="24">
        <v>27490</v>
      </c>
      <c r="H221" s="24">
        <v>21250</v>
      </c>
      <c r="I221" s="24">
        <v>10226</v>
      </c>
      <c r="J221" s="24">
        <v>10150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1908</v>
      </c>
      <c r="R221" s="24">
        <v>3850</v>
      </c>
      <c r="S221" s="24">
        <v>11300</v>
      </c>
      <c r="T221" s="24">
        <v>48693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5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87949.8</v>
      </c>
      <c r="C223" s="25">
        <f>C221*0.3</f>
        <v>93141.3</v>
      </c>
      <c r="D223" s="14">
        <f t="shared" si="95"/>
        <v>1.0590279909675746</v>
      </c>
      <c r="E223" s="24">
        <f>E221*0.3</f>
        <v>171</v>
      </c>
      <c r="F223" s="24">
        <f t="shared" ref="F223:Y223" si="99">F221*0.3</f>
        <v>2970</v>
      </c>
      <c r="G223" s="24">
        <f t="shared" si="99"/>
        <v>8247</v>
      </c>
      <c r="H223" s="24">
        <f t="shared" si="99"/>
        <v>6375</v>
      </c>
      <c r="I223" s="24">
        <f t="shared" si="99"/>
        <v>3067.7999999999997</v>
      </c>
      <c r="J223" s="24">
        <f t="shared" si="99"/>
        <v>3045</v>
      </c>
      <c r="K223" s="24">
        <f t="shared" si="99"/>
        <v>1426.2</v>
      </c>
      <c r="L223" s="24">
        <f t="shared" si="99"/>
        <v>5366.4</v>
      </c>
      <c r="M223" s="24">
        <f t="shared" si="99"/>
        <v>4627.2</v>
      </c>
      <c r="N223" s="24">
        <f t="shared" si="99"/>
        <v>3990</v>
      </c>
      <c r="O223" s="24">
        <f t="shared" si="99"/>
        <v>2922</v>
      </c>
      <c r="P223" s="24">
        <f t="shared" si="99"/>
        <v>7455</v>
      </c>
      <c r="Q223" s="24">
        <f t="shared" si="99"/>
        <v>572.4</v>
      </c>
      <c r="R223" s="24">
        <f t="shared" si="99"/>
        <v>1155</v>
      </c>
      <c r="S223" s="24">
        <f t="shared" si="99"/>
        <v>3390</v>
      </c>
      <c r="T223" s="24">
        <f t="shared" si="99"/>
        <v>14607.9</v>
      </c>
      <c r="U223" s="24">
        <f t="shared" si="99"/>
        <v>1650</v>
      </c>
      <c r="V223" s="24">
        <f t="shared" si="99"/>
        <v>330</v>
      </c>
      <c r="W223" s="24">
        <f t="shared" si="99"/>
        <v>2967.2999999999997</v>
      </c>
      <c r="X223" s="24">
        <f t="shared" si="99"/>
        <v>13010.1</v>
      </c>
      <c r="Y223" s="24">
        <f t="shared" si="99"/>
        <v>5796</v>
      </c>
    </row>
    <row r="224" spans="1:35" s="56" customFormat="1" ht="30" customHeight="1" collapsed="1" x14ac:dyDescent="0.2">
      <c r="A224" s="12" t="s">
        <v>133</v>
      </c>
      <c r="B224" s="8">
        <v>1.0169999999999999</v>
      </c>
      <c r="C224" s="8">
        <f>C221/C222</f>
        <v>1.0296657667995464</v>
      </c>
      <c r="D224" s="14">
        <f t="shared" si="95"/>
        <v>1.0124540479838215</v>
      </c>
      <c r="E224" s="159">
        <f t="shared" ref="E224:Y224" si="100">E221/E222</f>
        <v>0.78512396694214881</v>
      </c>
      <c r="F224" s="159">
        <f t="shared" si="100"/>
        <v>1.198112065835653</v>
      </c>
      <c r="G224" s="159">
        <f t="shared" si="100"/>
        <v>1.0301281570861125</v>
      </c>
      <c r="H224" s="87">
        <f t="shared" si="100"/>
        <v>1.1051591429165799</v>
      </c>
      <c r="I224" s="87">
        <f t="shared" si="100"/>
        <v>1.124230430958663</v>
      </c>
      <c r="J224" s="87">
        <f t="shared" si="100"/>
        <v>0.84576285309557542</v>
      </c>
      <c r="K224" s="87">
        <f t="shared" si="100"/>
        <v>1.3582857142857143</v>
      </c>
      <c r="L224" s="87">
        <f t="shared" si="100"/>
        <v>0.94570446735395186</v>
      </c>
      <c r="M224" s="87">
        <f t="shared" si="100"/>
        <v>1.115176053792206</v>
      </c>
      <c r="N224" s="87">
        <f t="shared" si="100"/>
        <v>0.93065565740675948</v>
      </c>
      <c r="O224" s="87">
        <f t="shared" si="100"/>
        <v>1.2873380914618029</v>
      </c>
      <c r="P224" s="87">
        <f t="shared" si="100"/>
        <v>1.6408055463849456</v>
      </c>
      <c r="Q224" s="87">
        <f t="shared" si="100"/>
        <v>0.57993920972644375</v>
      </c>
      <c r="R224" s="87">
        <f t="shared" si="100"/>
        <v>1.02803738317757</v>
      </c>
      <c r="S224" s="87">
        <f t="shared" si="100"/>
        <v>1.0796866042423083</v>
      </c>
      <c r="T224" s="87">
        <f t="shared" si="100"/>
        <v>0.81378791677112061</v>
      </c>
      <c r="U224" s="87">
        <f t="shared" si="100"/>
        <v>1.3313967562333575</v>
      </c>
      <c r="V224" s="87">
        <f t="shared" si="100"/>
        <v>1.9434628975265018</v>
      </c>
      <c r="W224" s="87">
        <f t="shared" si="100"/>
        <v>1.3315831987075928</v>
      </c>
      <c r="X224" s="87">
        <f t="shared" si="100"/>
        <v>1.0176463686495365</v>
      </c>
      <c r="Y224" s="87">
        <f t="shared" si="100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31348</v>
      </c>
      <c r="C225" s="25">
        <f>SUM(E225:Y225)</f>
        <v>73823</v>
      </c>
      <c r="D225" s="8">
        <f t="shared" si="95"/>
        <v>2.3549508740589511</v>
      </c>
      <c r="E225" s="158"/>
      <c r="F225" s="157">
        <v>2500</v>
      </c>
      <c r="G225" s="158">
        <v>9710</v>
      </c>
      <c r="H225" s="156">
        <v>4000</v>
      </c>
      <c r="I225" s="156">
        <v>5150</v>
      </c>
      <c r="J225" s="157">
        <v>1780</v>
      </c>
      <c r="K225" s="157">
        <v>3000</v>
      </c>
      <c r="L225" s="158">
        <v>6931</v>
      </c>
      <c r="M225" s="157">
        <v>3500</v>
      </c>
      <c r="N225" s="157"/>
      <c r="O225" s="158">
        <v>1000</v>
      </c>
      <c r="P225" s="158">
        <v>6200</v>
      </c>
      <c r="Q225" s="157">
        <v>700</v>
      </c>
      <c r="R225" s="157"/>
      <c r="S225" s="157">
        <v>500</v>
      </c>
      <c r="T225" s="157">
        <v>5650</v>
      </c>
      <c r="U225" s="157">
        <v>1800</v>
      </c>
      <c r="V225" s="157"/>
      <c r="W225" s="158">
        <v>1050</v>
      </c>
      <c r="X225" s="157">
        <v>14457</v>
      </c>
      <c r="Y225" s="158">
        <v>5895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5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14026.37</v>
      </c>
      <c r="D227" s="8">
        <f t="shared" si="95"/>
        <v>16.521048292108365</v>
      </c>
      <c r="E227" s="158"/>
      <c r="F227" s="158">
        <f t="shared" ref="F227:Y227" si="101">F225*0.19</f>
        <v>475</v>
      </c>
      <c r="G227" s="158">
        <f t="shared" si="101"/>
        <v>1844.9</v>
      </c>
      <c r="H227" s="158">
        <f t="shared" si="101"/>
        <v>760</v>
      </c>
      <c r="I227" s="158">
        <f t="shared" si="101"/>
        <v>978.5</v>
      </c>
      <c r="J227" s="158">
        <f t="shared" si="101"/>
        <v>338.2</v>
      </c>
      <c r="K227" s="158">
        <f t="shared" si="101"/>
        <v>570</v>
      </c>
      <c r="L227" s="158">
        <f t="shared" si="101"/>
        <v>1316.89</v>
      </c>
      <c r="M227" s="158">
        <f t="shared" si="101"/>
        <v>665</v>
      </c>
      <c r="N227" s="158">
        <f t="shared" si="101"/>
        <v>0</v>
      </c>
      <c r="O227" s="158">
        <f t="shared" si="101"/>
        <v>190</v>
      </c>
      <c r="P227" s="158">
        <f t="shared" si="101"/>
        <v>1178</v>
      </c>
      <c r="Q227" s="158">
        <f t="shared" si="101"/>
        <v>133</v>
      </c>
      <c r="R227" s="158">
        <f t="shared" si="101"/>
        <v>0</v>
      </c>
      <c r="S227" s="158">
        <f t="shared" si="101"/>
        <v>95</v>
      </c>
      <c r="T227" s="158">
        <f t="shared" si="101"/>
        <v>1073.5</v>
      </c>
      <c r="U227" s="158">
        <f t="shared" si="101"/>
        <v>342</v>
      </c>
      <c r="V227" s="158"/>
      <c r="W227" s="158">
        <f t="shared" si="101"/>
        <v>199.5</v>
      </c>
      <c r="X227" s="158">
        <f t="shared" si="101"/>
        <v>2746.83</v>
      </c>
      <c r="Y227" s="158">
        <f t="shared" si="101"/>
        <v>1120.05</v>
      </c>
    </row>
    <row r="228" spans="1:25" s="56" customFormat="1" ht="30" customHeight="1" collapsed="1" x14ac:dyDescent="0.2">
      <c r="A228" s="12" t="s">
        <v>137</v>
      </c>
      <c r="B228" s="8">
        <v>6.4000000000000001E-2</v>
      </c>
      <c r="C228" s="8">
        <f>C225/C226</f>
        <v>0.27560189799933549</v>
      </c>
      <c r="D228" s="8">
        <f>C228/B228</f>
        <v>4.3062796562396173</v>
      </c>
      <c r="E228" s="159"/>
      <c r="F228" s="159"/>
      <c r="G228" s="159">
        <f>G225/G226</f>
        <v>0.28170239925730367</v>
      </c>
      <c r="H228" s="159">
        <f>H225/H226</f>
        <v>0.15936254980079681</v>
      </c>
      <c r="I228" s="159">
        <f t="shared" ref="I228:Y228" si="102">I225/I226</f>
        <v>0.73602972702586822</v>
      </c>
      <c r="J228" s="159">
        <f t="shared" si="102"/>
        <v>1.3567073170731707</v>
      </c>
      <c r="K228" s="159">
        <f t="shared" si="102"/>
        <v>0.81037277147487841</v>
      </c>
      <c r="L228" s="159"/>
      <c r="M228" s="159"/>
      <c r="N228" s="159"/>
      <c r="O228" s="159">
        <f t="shared" si="102"/>
        <v>0.10407993338884262</v>
      </c>
      <c r="P228" s="159">
        <f t="shared" si="102"/>
        <v>0.39807383627608345</v>
      </c>
      <c r="Q228" s="159"/>
      <c r="R228" s="159"/>
      <c r="S228" s="159">
        <f t="shared" si="102"/>
        <v>8.2617316589557177E-2</v>
      </c>
      <c r="T228" s="159"/>
      <c r="U228" s="159">
        <f t="shared" si="102"/>
        <v>0.41821561338289964</v>
      </c>
      <c r="V228" s="159"/>
      <c r="W228" s="159"/>
      <c r="X228" s="159">
        <f t="shared" si="102"/>
        <v>0.6533056170635817</v>
      </c>
      <c r="Y228" s="159">
        <f t="shared" si="102"/>
        <v>0.36474446231901991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3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3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151046.12</v>
      </c>
      <c r="D234" s="8">
        <f t="shared" si="103"/>
        <v>1.1350609999178647</v>
      </c>
      <c r="E234" s="158">
        <f>E232+E230+E227+E223+E219</f>
        <v>1296</v>
      </c>
      <c r="F234" s="158">
        <f>F232+F230+F227+F223+F219</f>
        <v>4741</v>
      </c>
      <c r="G234" s="158">
        <f t="shared" ref="G234:Y234" si="104">G232+G230+G227+G223+G219</f>
        <v>15946.4</v>
      </c>
      <c r="H234" s="158">
        <f>H232+H230+H227+H223+H219</f>
        <v>9944.35</v>
      </c>
      <c r="I234" s="158">
        <f t="shared" si="104"/>
        <v>5711.75</v>
      </c>
      <c r="J234" s="158">
        <f t="shared" si="104"/>
        <v>5826.7</v>
      </c>
      <c r="K234" s="158">
        <f t="shared" si="104"/>
        <v>3850.2</v>
      </c>
      <c r="L234" s="158">
        <f t="shared" si="104"/>
        <v>9416.59</v>
      </c>
      <c r="M234" s="158">
        <f t="shared" si="104"/>
        <v>6462.65</v>
      </c>
      <c r="N234" s="158">
        <f t="shared" si="104"/>
        <v>5952</v>
      </c>
      <c r="O234" s="158">
        <f>O232+O230+O227+O223+O219</f>
        <v>4131.25</v>
      </c>
      <c r="P234" s="155">
        <f t="shared" si="104"/>
        <v>10820.75</v>
      </c>
      <c r="Q234" s="158">
        <f t="shared" si="104"/>
        <v>4514.2</v>
      </c>
      <c r="R234" s="158">
        <f t="shared" si="104"/>
        <v>1891.2</v>
      </c>
      <c r="S234" s="158">
        <f t="shared" si="104"/>
        <v>5095.55</v>
      </c>
      <c r="T234" s="158">
        <f t="shared" si="104"/>
        <v>16855.900000000001</v>
      </c>
      <c r="U234" s="158">
        <f t="shared" si="104"/>
        <v>3144</v>
      </c>
      <c r="V234" s="158">
        <f t="shared" si="104"/>
        <v>729.15000000000009</v>
      </c>
      <c r="W234" s="158">
        <f t="shared" si="104"/>
        <v>5810.1</v>
      </c>
      <c r="X234" s="158">
        <f t="shared" si="104"/>
        <v>18561.330000000002</v>
      </c>
      <c r="Y234" s="158">
        <f t="shared" si="104"/>
        <v>10345.049999999999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19.7</v>
      </c>
      <c r="C236" s="47">
        <f>C234/C235*10</f>
        <v>20.504740443092967</v>
      </c>
      <c r="D236" s="8">
        <f>C236/B236</f>
        <v>1.0408497686849223</v>
      </c>
      <c r="E236" s="154">
        <f>E234/E235*10</f>
        <v>19.044819985304922</v>
      </c>
      <c r="F236" s="154">
        <f>F234/F235*10</f>
        <v>22.377985462097612</v>
      </c>
      <c r="G236" s="154">
        <f t="shared" ref="G236:X236" si="105">G234/G235*10</f>
        <v>24.698976193795204</v>
      </c>
      <c r="H236" s="154">
        <f>H234/H235*10</f>
        <v>13.515752419267153</v>
      </c>
      <c r="I236" s="154">
        <f t="shared" si="105"/>
        <v>21.469515862276349</v>
      </c>
      <c r="J236" s="154">
        <f t="shared" si="105"/>
        <v>20.731160606276241</v>
      </c>
      <c r="K236" s="154">
        <f>K234/K235*10</f>
        <v>30.742574257425737</v>
      </c>
      <c r="L236" s="154">
        <f>L234/L235*10</f>
        <v>14.985025461489499</v>
      </c>
      <c r="M236" s="154">
        <f>M234/M235*10</f>
        <v>21.04138178029563</v>
      </c>
      <c r="N236" s="154">
        <f t="shared" si="105"/>
        <v>19.851911146688014</v>
      </c>
      <c r="O236" s="154">
        <f>O234/O235*10</f>
        <v>20.639738209432458</v>
      </c>
      <c r="P236" s="154">
        <f t="shared" si="105"/>
        <v>29.102119305040077</v>
      </c>
      <c r="Q236" s="154">
        <f t="shared" si="105"/>
        <v>21.329616329616329</v>
      </c>
      <c r="R236" s="154">
        <f t="shared" si="105"/>
        <v>13.129686198278257</v>
      </c>
      <c r="S236" s="154">
        <f t="shared" si="105"/>
        <v>23.856688047193224</v>
      </c>
      <c r="T236" s="154">
        <f t="shared" si="105"/>
        <v>17.747536219676551</v>
      </c>
      <c r="U236" s="154">
        <f t="shared" si="105"/>
        <v>23.337292161520189</v>
      </c>
      <c r="V236" s="154">
        <f t="shared" si="105"/>
        <v>24.683480027081931</v>
      </c>
      <c r="W236" s="154">
        <f t="shared" si="105"/>
        <v>26.595715462784952</v>
      </c>
      <c r="X236" s="154">
        <f t="shared" si="105"/>
        <v>23.299228017322541</v>
      </c>
      <c r="Y236" s="154">
        <f>Y234/Y235*10</f>
        <v>19.629330955181963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</row>
    <row r="247" spans="1:25" ht="20.25" hidden="1" customHeight="1" x14ac:dyDescent="0.25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2023-09-11T07:46:00Z</cp:lastPrinted>
  <dcterms:created xsi:type="dcterms:W3CDTF">2017-06-08T05:54:08Z</dcterms:created>
  <dcterms:modified xsi:type="dcterms:W3CDTF">2023-09-12T13:50:09Z</dcterms:modified>
</cp:coreProperties>
</file>