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0695" yWindow="615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L33" i="1" l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J62" i="1" l="1"/>
  <c r="K62" i="1"/>
  <c r="L62" i="1"/>
  <c r="M62" i="1"/>
  <c r="N62" i="1"/>
  <c r="I62" i="1"/>
  <c r="P62" i="1"/>
  <c r="Q62" i="1"/>
  <c r="R62" i="1"/>
  <c r="S62" i="1"/>
  <c r="U62" i="1"/>
  <c r="V62" i="1"/>
  <c r="X62" i="1"/>
  <c r="AA62" i="1"/>
  <c r="J63" i="1"/>
  <c r="K63" i="1"/>
  <c r="L63" i="1"/>
  <c r="I63" i="1"/>
  <c r="AC62" i="1"/>
  <c r="AB62" i="1"/>
  <c r="Z62" i="1"/>
  <c r="Y62" i="1"/>
  <c r="W62" i="1"/>
  <c r="Y59" i="1"/>
  <c r="Z59" i="1"/>
  <c r="U59" i="1"/>
  <c r="L59" i="1"/>
  <c r="AC55" i="1"/>
  <c r="I41" i="1"/>
  <c r="T41" i="1"/>
  <c r="V41" i="1"/>
  <c r="W41" i="1"/>
  <c r="R41" i="1"/>
  <c r="O41" i="1"/>
  <c r="L41" i="1"/>
  <c r="J41" i="1"/>
  <c r="K41" i="1"/>
  <c r="M41" i="1"/>
  <c r="T190" i="1"/>
  <c r="AB232" i="1"/>
  <c r="AC232" i="1"/>
  <c r="Y232" i="1"/>
  <c r="Z232" i="1"/>
  <c r="T232" i="1"/>
  <c r="U232" i="1"/>
  <c r="M232" i="1"/>
  <c r="N232" i="1"/>
  <c r="O232" i="1"/>
  <c r="P232" i="1"/>
  <c r="Q232" i="1"/>
  <c r="R232" i="1"/>
  <c r="J232" i="1"/>
  <c r="K232" i="1"/>
  <c r="I232" i="1"/>
  <c r="I223" i="1"/>
  <c r="K223" i="1"/>
  <c r="M223" i="1"/>
  <c r="N223" i="1"/>
  <c r="O223" i="1"/>
  <c r="P223" i="1"/>
  <c r="Q223" i="1"/>
  <c r="R223" i="1"/>
  <c r="T223" i="1"/>
  <c r="U223" i="1"/>
  <c r="W223" i="1"/>
  <c r="Y223" i="1"/>
  <c r="Z223" i="1"/>
  <c r="AB223" i="1"/>
  <c r="AC223" i="1"/>
  <c r="AC220" i="1"/>
  <c r="Y220" i="1"/>
  <c r="Z220" i="1"/>
  <c r="S220" i="1"/>
  <c r="T220" i="1"/>
  <c r="O220" i="1"/>
  <c r="P220" i="1"/>
  <c r="Q220" i="1"/>
  <c r="J220" i="1"/>
  <c r="K220" i="1"/>
  <c r="Z215" i="1"/>
  <c r="AA215" i="1"/>
  <c r="T215" i="1"/>
  <c r="U215" i="1"/>
  <c r="V215" i="1"/>
  <c r="W215" i="1"/>
  <c r="X215" i="1"/>
  <c r="Q215" i="1"/>
  <c r="L215" i="1"/>
  <c r="M215" i="1"/>
  <c r="N215" i="1"/>
  <c r="O215" i="1"/>
  <c r="J215" i="1"/>
  <c r="I215" i="1"/>
  <c r="J212" i="1"/>
  <c r="AC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I212" i="1"/>
  <c r="Z206" i="1"/>
  <c r="AA206" i="1"/>
  <c r="AB206" i="1"/>
  <c r="AC206" i="1"/>
  <c r="S206" i="1"/>
  <c r="T206" i="1"/>
  <c r="U206" i="1"/>
  <c r="P206" i="1"/>
  <c r="Q206" i="1"/>
  <c r="K206" i="1"/>
  <c r="L206" i="1"/>
  <c r="M206" i="1"/>
  <c r="N206" i="1"/>
  <c r="AC203" i="1"/>
  <c r="Y203" i="1"/>
  <c r="Z203" i="1"/>
  <c r="S203" i="1"/>
  <c r="Q200" i="1"/>
  <c r="K190" i="1"/>
  <c r="J190" i="1"/>
  <c r="I190" i="1"/>
  <c r="Z187" i="1"/>
  <c r="AA187" i="1"/>
  <c r="AB187" i="1"/>
  <c r="AC187" i="1"/>
  <c r="Y187" i="1"/>
  <c r="X187" i="1"/>
  <c r="Z182" i="1"/>
  <c r="AA182" i="1"/>
  <c r="X182" i="1"/>
  <c r="S182" i="1"/>
  <c r="T182" i="1"/>
  <c r="U182" i="1"/>
  <c r="V182" i="1"/>
  <c r="W182" i="1"/>
  <c r="Q182" i="1"/>
  <c r="O182" i="1"/>
  <c r="L182" i="1"/>
  <c r="J182" i="1"/>
  <c r="I182" i="1"/>
  <c r="Y178" i="1"/>
  <c r="U178" i="1"/>
  <c r="R178" i="1"/>
  <c r="L178" i="1"/>
  <c r="J155" i="1"/>
  <c r="K155" i="1"/>
  <c r="M155" i="1"/>
  <c r="N155" i="1"/>
  <c r="P155" i="1"/>
  <c r="R155" i="1"/>
  <c r="S155" i="1"/>
  <c r="U155" i="1"/>
  <c r="V155" i="1"/>
  <c r="W155" i="1"/>
  <c r="AC155" i="1"/>
  <c r="Y155" i="1"/>
  <c r="Z155" i="1"/>
  <c r="AA155" i="1"/>
  <c r="AB155" i="1"/>
  <c r="AC154" i="1"/>
  <c r="AA154" i="1"/>
  <c r="V154" i="1"/>
  <c r="W154" i="1"/>
  <c r="X154" i="1"/>
  <c r="Y154" i="1"/>
  <c r="M154" i="1"/>
  <c r="N154" i="1"/>
  <c r="O154" i="1"/>
  <c r="P154" i="1"/>
  <c r="Q154" i="1"/>
  <c r="S154" i="1"/>
  <c r="T154" i="1"/>
  <c r="Y153" i="1"/>
  <c r="Y152" i="1"/>
  <c r="U152" i="1"/>
  <c r="Q152" i="1"/>
  <c r="M152" i="1"/>
  <c r="K152" i="1"/>
  <c r="U104" i="1"/>
  <c r="P104" i="1"/>
  <c r="X104" i="1"/>
  <c r="I104" i="1"/>
  <c r="J104" i="1"/>
  <c r="K104" i="1"/>
  <c r="L104" i="1"/>
  <c r="M104" i="1"/>
  <c r="N104" i="1"/>
  <c r="O104" i="1"/>
  <c r="Q104" i="1"/>
  <c r="R104" i="1"/>
  <c r="S104" i="1"/>
  <c r="T104" i="1"/>
  <c r="V104" i="1"/>
  <c r="W104" i="1"/>
  <c r="I155" i="1" l="1"/>
  <c r="S223" i="1" l="1"/>
  <c r="T203" i="1" l="1"/>
  <c r="R215" i="1" l="1"/>
  <c r="V187" i="1" l="1"/>
  <c r="V189" i="1" s="1"/>
  <c r="T155" i="1" l="1"/>
  <c r="I220" i="1" l="1"/>
  <c r="Z154" i="1" l="1"/>
  <c r="S215" i="1" l="1"/>
  <c r="Q166" i="1" l="1"/>
  <c r="N220" i="1" l="1"/>
  <c r="N203" i="1"/>
  <c r="AA203" i="1" l="1"/>
  <c r="AA223" i="1"/>
  <c r="AA220" i="1"/>
  <c r="V223" i="1" l="1"/>
  <c r="Y189" i="1" l="1"/>
  <c r="Y267" i="1" l="1"/>
  <c r="R179" i="1" l="1"/>
  <c r="Q271" i="1" l="1"/>
  <c r="V203" i="1" l="1"/>
  <c r="Z157" i="1" l="1"/>
  <c r="X165" i="1" l="1"/>
  <c r="I242" i="1" l="1"/>
  <c r="K178" i="1" l="1"/>
  <c r="AC166" i="1" l="1"/>
  <c r="V166" i="1" l="1"/>
  <c r="B155" i="1" l="1"/>
  <c r="C155" i="1"/>
  <c r="K166" i="1" l="1"/>
  <c r="T168" i="1" l="1"/>
  <c r="Y206" i="1" l="1"/>
  <c r="B200" i="1" l="1"/>
  <c r="E114" i="1" l="1"/>
  <c r="P168" i="1" l="1"/>
  <c r="E230" i="1" l="1"/>
  <c r="B212" i="1"/>
  <c r="E128" i="1" l="1"/>
  <c r="E108" i="1"/>
  <c r="X105" i="1" l="1"/>
  <c r="R105" i="1"/>
  <c r="L174" i="1"/>
  <c r="M174" i="1"/>
  <c r="E247" i="1"/>
  <c r="E249" i="1"/>
  <c r="Q229" i="1" l="1"/>
  <c r="E118" i="1" l="1"/>
  <c r="G120" i="1"/>
  <c r="H120" i="1"/>
  <c r="H121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Z119" i="1" l="1"/>
  <c r="S166" i="1" l="1"/>
  <c r="E109" i="1" l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AA119" i="1"/>
  <c r="AB119" i="1"/>
  <c r="AC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B151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3" i="1"/>
  <c r="G184" i="1"/>
  <c r="G186" i="1"/>
  <c r="I143" i="1" l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R120" i="1" l="1"/>
  <c r="R121" i="1" s="1"/>
  <c r="B168" i="1" l="1"/>
  <c r="E164" i="1" l="1"/>
  <c r="E165" i="1" l="1"/>
  <c r="G164" i="1"/>
  <c r="N190" i="1"/>
  <c r="AB133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79" i="1"/>
  <c r="J179" i="1"/>
  <c r="K179" i="1"/>
  <c r="L179" i="1"/>
  <c r="M179" i="1"/>
  <c r="N179" i="1"/>
  <c r="O179" i="1"/>
  <c r="P179" i="1"/>
  <c r="Q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J168" i="1"/>
  <c r="E169" i="1"/>
  <c r="G169" i="1" s="1"/>
  <c r="J166" i="1"/>
  <c r="L166" i="1"/>
  <c r="M166" i="1"/>
  <c r="N166" i="1"/>
  <c r="O166" i="1"/>
  <c r="P166" i="1"/>
  <c r="R166" i="1"/>
  <c r="T166" i="1"/>
  <c r="U166" i="1"/>
  <c r="W166" i="1"/>
  <c r="X166" i="1"/>
  <c r="Y166" i="1"/>
  <c r="Z166" i="1"/>
  <c r="AA166" i="1"/>
  <c r="AB166" i="1"/>
  <c r="I166" i="1"/>
  <c r="R106" i="1"/>
  <c r="S120" i="1"/>
  <c r="S121" i="1" s="1"/>
  <c r="Y104" i="1"/>
  <c r="Z104" i="1"/>
  <c r="AA104" i="1"/>
  <c r="AB104" i="1"/>
  <c r="AC104" i="1"/>
  <c r="I133" i="1"/>
  <c r="E133" i="1" s="1"/>
  <c r="I120" i="1" l="1"/>
  <c r="I121" i="1" s="1"/>
  <c r="I105" i="1"/>
  <c r="V106" i="1"/>
  <c r="V120" i="1"/>
  <c r="V121" i="1" s="1"/>
  <c r="N106" i="1"/>
  <c r="N120" i="1"/>
  <c r="N121" i="1" s="1"/>
  <c r="J106" i="1"/>
  <c r="J120" i="1"/>
  <c r="J121" i="1" s="1"/>
  <c r="AC106" i="1"/>
  <c r="AC120" i="1"/>
  <c r="AC121" i="1" s="1"/>
  <c r="Y106" i="1"/>
  <c r="Y120" i="1"/>
  <c r="Y121" i="1" s="1"/>
  <c r="U106" i="1"/>
  <c r="U120" i="1"/>
  <c r="U121" i="1" s="1"/>
  <c r="Q106" i="1"/>
  <c r="Q120" i="1"/>
  <c r="Q121" i="1" s="1"/>
  <c r="M106" i="1"/>
  <c r="M120" i="1"/>
  <c r="M121" i="1" s="1"/>
  <c r="AB106" i="1"/>
  <c r="AB120" i="1"/>
  <c r="AB121" i="1" s="1"/>
  <c r="T106" i="1"/>
  <c r="T120" i="1"/>
  <c r="T121" i="1" s="1"/>
  <c r="L106" i="1"/>
  <c r="L120" i="1"/>
  <c r="L121" i="1" s="1"/>
  <c r="Z106" i="1"/>
  <c r="Z120" i="1"/>
  <c r="Z121" i="1" s="1"/>
  <c r="AA106" i="1"/>
  <c r="AA120" i="1"/>
  <c r="AA121" i="1" s="1"/>
  <c r="W106" i="1"/>
  <c r="W120" i="1"/>
  <c r="W121" i="1" s="1"/>
  <c r="O106" i="1"/>
  <c r="O120" i="1"/>
  <c r="O121" i="1" s="1"/>
  <c r="K106" i="1"/>
  <c r="K120" i="1"/>
  <c r="K121" i="1" s="1"/>
  <c r="P106" i="1"/>
  <c r="P120" i="1"/>
  <c r="P121" i="1" s="1"/>
  <c r="X106" i="1"/>
  <c r="X120" i="1"/>
  <c r="S106" i="1"/>
  <c r="S126" i="1"/>
  <c r="E104" i="1"/>
  <c r="J105" i="1"/>
  <c r="I106" i="1"/>
  <c r="I126" i="1"/>
  <c r="E106" i="1" l="1"/>
  <c r="X121" i="1"/>
  <c r="E120" i="1"/>
  <c r="AC271" i="1"/>
  <c r="I174" i="1"/>
  <c r="Z178" i="1" l="1"/>
  <c r="I178" i="1" l="1"/>
  <c r="AE104" i="1" l="1"/>
  <c r="AE184" i="1"/>
  <c r="AE186" i="1"/>
  <c r="AE191" i="1"/>
  <c r="AE192" i="1"/>
  <c r="AE193" i="1"/>
  <c r="AE194" i="1"/>
  <c r="AE195" i="1"/>
  <c r="AE196" i="1"/>
  <c r="AE259" i="1"/>
  <c r="I154" i="1" l="1"/>
  <c r="J154" i="1"/>
  <c r="K154" i="1"/>
  <c r="L154" i="1"/>
  <c r="R154" i="1"/>
  <c r="E172" i="1" l="1"/>
  <c r="G172" i="1" s="1"/>
  <c r="AE172" i="1" l="1"/>
  <c r="F172" i="1"/>
  <c r="E199" i="1"/>
  <c r="B165" i="1"/>
  <c r="I165" i="1"/>
  <c r="K126" i="1"/>
  <c r="L126" i="1"/>
  <c r="M126" i="1"/>
  <c r="N126" i="1"/>
  <c r="O126" i="1"/>
  <c r="P126" i="1"/>
  <c r="Q126" i="1"/>
  <c r="R126" i="1"/>
  <c r="T126" i="1"/>
  <c r="U126" i="1"/>
  <c r="V126" i="1"/>
  <c r="W126" i="1"/>
  <c r="X126" i="1"/>
  <c r="Y126" i="1"/>
  <c r="Z126" i="1"/>
  <c r="AA126" i="1"/>
  <c r="AB126" i="1"/>
  <c r="AC126" i="1"/>
  <c r="B126" i="1"/>
  <c r="J126" i="1"/>
  <c r="Z165" i="1"/>
  <c r="AB165" i="1"/>
  <c r="AE199" i="1" l="1"/>
  <c r="I234" i="1"/>
  <c r="U187" i="1"/>
  <c r="U189" i="1" s="1"/>
  <c r="W187" i="1"/>
  <c r="W189" i="1" s="1"/>
  <c r="X189" i="1"/>
  <c r="Z189" i="1"/>
  <c r="AA189" i="1"/>
  <c r="AB189" i="1"/>
  <c r="AC189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Z197" i="1" s="1"/>
  <c r="AA190" i="1"/>
  <c r="AB190" i="1"/>
  <c r="AC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4" i="1"/>
  <c r="U153" i="1" l="1"/>
  <c r="B160" i="1" l="1"/>
  <c r="E173" i="1" l="1"/>
  <c r="E179" i="1" l="1"/>
  <c r="G179" i="1" s="1"/>
  <c r="G173" i="1"/>
  <c r="AE173" i="1"/>
  <c r="AE179" i="1" s="1"/>
  <c r="F173" i="1"/>
  <c r="E156" i="1"/>
  <c r="AE156" i="1" l="1"/>
  <c r="AC157" i="1"/>
  <c r="I157" i="1" l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AA157" i="1"/>
  <c r="AB157" i="1"/>
  <c r="E103" i="1" l="1"/>
  <c r="E105" i="1" s="1"/>
  <c r="G103" i="1" l="1"/>
  <c r="G121" i="1" s="1"/>
  <c r="E121" i="1"/>
  <c r="AE103" i="1"/>
  <c r="B203" i="1"/>
  <c r="F105" i="1" l="1"/>
  <c r="B152" i="1" l="1"/>
  <c r="R150" i="1" l="1"/>
  <c r="I150" i="1" l="1"/>
  <c r="I151" i="1"/>
  <c r="I152" i="1"/>
  <c r="I153" i="1"/>
  <c r="E137" i="1"/>
  <c r="E138" i="1"/>
  <c r="F138" i="1" s="1"/>
  <c r="E139" i="1"/>
  <c r="E140" i="1"/>
  <c r="E141" i="1"/>
  <c r="E142" i="1"/>
  <c r="J150" i="1"/>
  <c r="K150" i="1"/>
  <c r="L150" i="1"/>
  <c r="M150" i="1"/>
  <c r="N150" i="1"/>
  <c r="O150" i="1"/>
  <c r="P150" i="1"/>
  <c r="Q150" i="1"/>
  <c r="S150" i="1"/>
  <c r="T150" i="1"/>
  <c r="U150" i="1"/>
  <c r="V150" i="1"/>
  <c r="W150" i="1"/>
  <c r="X150" i="1"/>
  <c r="Y150" i="1"/>
  <c r="Z150" i="1"/>
  <c r="AA150" i="1"/>
  <c r="AB150" i="1"/>
  <c r="AC150" i="1"/>
  <c r="AE137" i="1" l="1"/>
  <c r="AE138" i="1"/>
  <c r="AE139" i="1"/>
  <c r="F142" i="1"/>
  <c r="AE142" i="1"/>
  <c r="F141" i="1"/>
  <c r="AE141" i="1"/>
  <c r="F140" i="1"/>
  <c r="AE140" i="1"/>
  <c r="F137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2" i="1" l="1"/>
  <c r="S151" i="1"/>
  <c r="J234" i="1" l="1"/>
  <c r="E176" i="1"/>
  <c r="F176" i="1" l="1"/>
  <c r="AE176" i="1"/>
  <c r="O153" i="1"/>
  <c r="O151" i="1"/>
  <c r="AC160" i="1"/>
  <c r="B271" i="1" l="1"/>
  <c r="B228" i="1"/>
  <c r="B215" i="1"/>
  <c r="B209" i="1"/>
  <c r="H209" i="1"/>
  <c r="B206" i="1"/>
  <c r="I206" i="1"/>
  <c r="I203" i="1"/>
  <c r="E202" i="1"/>
  <c r="AE202" i="1" s="1"/>
  <c r="B182" i="1"/>
  <c r="B178" i="1"/>
  <c r="I160" i="1"/>
  <c r="F202" i="1" l="1"/>
  <c r="J160" i="1"/>
  <c r="M266" i="1" l="1"/>
  <c r="I158" i="1" l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AC158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I94" i="1"/>
  <c r="I93" i="1"/>
  <c r="I92" i="1"/>
  <c r="E99" i="1"/>
  <c r="E97" i="1"/>
  <c r="E98" i="1"/>
  <c r="E95" i="1"/>
  <c r="E96" i="1"/>
  <c r="L91" i="1" l="1"/>
  <c r="I91" i="1" l="1"/>
  <c r="B262" i="1"/>
  <c r="I262" i="1"/>
  <c r="B266" i="1"/>
  <c r="B270" i="1"/>
  <c r="B277" i="1" l="1"/>
  <c r="E253" i="1"/>
  <c r="G253" i="1" s="1"/>
  <c r="AV108" i="1"/>
  <c r="AV111" i="1"/>
  <c r="AV107" i="1"/>
  <c r="AE253" i="1" l="1"/>
  <c r="X229" i="1"/>
  <c r="K153" i="1" l="1"/>
  <c r="J203" i="1" l="1"/>
  <c r="K203" i="1"/>
  <c r="L203" i="1"/>
  <c r="M203" i="1"/>
  <c r="T229" i="1" l="1"/>
  <c r="AB63" i="1" l="1"/>
  <c r="T91" i="1" l="1"/>
  <c r="AB200" i="1" l="1"/>
  <c r="B153" i="1" l="1"/>
  <c r="O91" i="1" l="1"/>
  <c r="N63" i="1" l="1"/>
  <c r="K91" i="1" l="1"/>
  <c r="AB160" i="1" l="1"/>
  <c r="AA160" i="1"/>
  <c r="X160" i="1"/>
  <c r="W160" i="1"/>
  <c r="T160" i="1"/>
  <c r="S160" i="1"/>
  <c r="P160" i="1"/>
  <c r="O160" i="1"/>
  <c r="L160" i="1"/>
  <c r="M160" i="1"/>
  <c r="N160" i="1"/>
  <c r="Q160" i="1"/>
  <c r="R160" i="1"/>
  <c r="U160" i="1"/>
  <c r="V160" i="1"/>
  <c r="Y160" i="1"/>
  <c r="Z160" i="1"/>
  <c r="K160" i="1" l="1"/>
  <c r="E157" i="1"/>
  <c r="M151" i="1"/>
  <c r="F157" i="1" l="1"/>
  <c r="AE157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2" i="1" l="1"/>
  <c r="J153" i="1"/>
  <c r="L153" i="1"/>
  <c r="M153" i="1"/>
  <c r="N153" i="1"/>
  <c r="P153" i="1"/>
  <c r="Q153" i="1"/>
  <c r="R153" i="1"/>
  <c r="S153" i="1"/>
  <c r="T153" i="1"/>
  <c r="V153" i="1"/>
  <c r="W153" i="1"/>
  <c r="X153" i="1"/>
  <c r="Z153" i="1"/>
  <c r="AA153" i="1"/>
  <c r="B150" i="1" l="1"/>
  <c r="Q242" i="1" l="1"/>
  <c r="AB182" i="1" l="1"/>
  <c r="M182" i="1"/>
  <c r="N182" i="1"/>
  <c r="P182" i="1"/>
  <c r="R182" i="1"/>
  <c r="AC165" i="1"/>
  <c r="R220" i="1" l="1"/>
  <c r="AB220" i="1"/>
  <c r="O206" i="1"/>
  <c r="AB203" i="1"/>
  <c r="W203" i="1"/>
  <c r="P203" i="1"/>
  <c r="Q234" i="1" l="1"/>
  <c r="AC168" i="1"/>
  <c r="J177" i="1"/>
  <c r="K177" i="1"/>
  <c r="L177" i="1"/>
  <c r="M177" i="1"/>
  <c r="N177" i="1"/>
  <c r="O177" i="1"/>
  <c r="P177" i="1"/>
  <c r="I177" i="1"/>
  <c r="R177" i="1"/>
  <c r="T177" i="1"/>
  <c r="U177" i="1"/>
  <c r="Z177" i="1"/>
  <c r="W232" i="1"/>
  <c r="X232" i="1"/>
  <c r="AA232" i="1"/>
  <c r="Y174" i="1" l="1"/>
  <c r="U174" i="1"/>
  <c r="B276" i="1" l="1"/>
  <c r="E132" i="1" l="1"/>
  <c r="AE132" i="1" l="1"/>
  <c r="E143" i="1"/>
  <c r="K151" i="1"/>
  <c r="J151" i="1"/>
  <c r="L151" i="1"/>
  <c r="N151" i="1"/>
  <c r="P151" i="1"/>
  <c r="Q151" i="1"/>
  <c r="R151" i="1"/>
  <c r="T151" i="1"/>
  <c r="U151" i="1"/>
  <c r="V151" i="1"/>
  <c r="W151" i="1"/>
  <c r="X151" i="1"/>
  <c r="Y151" i="1"/>
  <c r="Z151" i="1"/>
  <c r="AA151" i="1"/>
  <c r="AB151" i="1"/>
  <c r="AC151" i="1"/>
  <c r="L152" i="1"/>
  <c r="N152" i="1"/>
  <c r="O152" i="1"/>
  <c r="P152" i="1"/>
  <c r="R152" i="1"/>
  <c r="T152" i="1"/>
  <c r="V152" i="1"/>
  <c r="W152" i="1"/>
  <c r="X152" i="1"/>
  <c r="Z152" i="1"/>
  <c r="AA152" i="1"/>
  <c r="AB152" i="1"/>
  <c r="AC152" i="1"/>
  <c r="AB153" i="1"/>
  <c r="AC153" i="1"/>
  <c r="U154" i="1"/>
  <c r="AB154" i="1"/>
  <c r="L155" i="1"/>
  <c r="O155" i="1"/>
  <c r="Q155" i="1"/>
  <c r="X155" i="1"/>
  <c r="AE143" i="1" l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N41" i="1" l="1"/>
  <c r="N91" i="1" s="1"/>
  <c r="Y41" i="1" l="1"/>
  <c r="Y91" i="1" s="1"/>
  <c r="AC63" i="1" l="1"/>
  <c r="AA63" i="1"/>
  <c r="Z63" i="1"/>
  <c r="Y63" i="1"/>
  <c r="W63" i="1"/>
  <c r="V63" i="1"/>
  <c r="U63" i="1"/>
  <c r="T63" i="1"/>
  <c r="S63" i="1"/>
  <c r="R63" i="1"/>
  <c r="Q63" i="1"/>
  <c r="P63" i="1"/>
  <c r="O63" i="1"/>
  <c r="M63" i="1"/>
  <c r="T62" i="1" l="1"/>
  <c r="O62" i="1" l="1"/>
  <c r="AA91" i="1" l="1"/>
  <c r="AB41" i="1"/>
  <c r="AB91" i="1" s="1"/>
  <c r="AC41" i="1"/>
  <c r="AC91" i="1" s="1"/>
  <c r="Z41" i="1"/>
  <c r="Z91" i="1" s="1"/>
  <c r="X41" i="1"/>
  <c r="X91" i="1" s="1"/>
  <c r="W91" i="1"/>
  <c r="V91" i="1"/>
  <c r="U91" i="1"/>
  <c r="S41" i="1" l="1"/>
  <c r="S91" i="1" s="1"/>
  <c r="R91" i="1"/>
  <c r="P41" i="1"/>
  <c r="P91" i="1" s="1"/>
  <c r="Q41" i="1"/>
  <c r="Q91" i="1" s="1"/>
  <c r="M91" i="1"/>
  <c r="J330" i="1"/>
  <c r="E62" i="1"/>
  <c r="J91" i="1" l="1"/>
  <c r="E41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4" i="1"/>
  <c r="E85" i="1"/>
  <c r="E86" i="1"/>
  <c r="E87" i="1"/>
  <c r="E88" i="1"/>
  <c r="E89" i="1"/>
  <c r="E90" i="1"/>
  <c r="E91" i="1"/>
  <c r="E92" i="1"/>
  <c r="E93" i="1"/>
  <c r="E94" i="1"/>
  <c r="E100" i="1"/>
  <c r="E101" i="1"/>
  <c r="E102" i="1"/>
  <c r="E107" i="1"/>
  <c r="E110" i="1"/>
  <c r="E111" i="1"/>
  <c r="E113" i="1" s="1"/>
  <c r="E117" i="1"/>
  <c r="E119" i="1" s="1"/>
  <c r="E125" i="1"/>
  <c r="E127" i="1"/>
  <c r="E129" i="1"/>
  <c r="E130" i="1"/>
  <c r="G130" i="1" s="1"/>
  <c r="E131" i="1"/>
  <c r="E134" i="1"/>
  <c r="E135" i="1"/>
  <c r="E136" i="1"/>
  <c r="F156" i="1"/>
  <c r="E161" i="1"/>
  <c r="E167" i="1"/>
  <c r="F169" i="1"/>
  <c r="E170" i="1"/>
  <c r="E175" i="1"/>
  <c r="E180" i="1"/>
  <c r="E181" i="1"/>
  <c r="F181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0" i="1" l="1"/>
  <c r="F180" i="1"/>
  <c r="E155" i="1"/>
  <c r="F155" i="1" s="1"/>
  <c r="F131" i="1"/>
  <c r="G114" i="1"/>
  <c r="G116" i="1" s="1"/>
  <c r="E116" i="1"/>
  <c r="G117" i="1"/>
  <c r="G119" i="1" s="1"/>
  <c r="AE216" i="1"/>
  <c r="G216" i="1"/>
  <c r="AE167" i="1"/>
  <c r="AE225" i="1"/>
  <c r="AE214" i="1"/>
  <c r="AE201" i="1"/>
  <c r="F175" i="1"/>
  <c r="AE136" i="1"/>
  <c r="AE255" i="1"/>
  <c r="G255" i="1"/>
  <c r="AE233" i="1"/>
  <c r="G233" i="1"/>
  <c r="AE231" i="1"/>
  <c r="AE218" i="1"/>
  <c r="AE213" i="1"/>
  <c r="F170" i="1"/>
  <c r="G170" i="1"/>
  <c r="AE161" i="1"/>
  <c r="G161" i="1"/>
  <c r="AE135" i="1"/>
  <c r="AE219" i="1"/>
  <c r="AE227" i="1"/>
  <c r="AE181" i="1"/>
  <c r="AE134" i="1"/>
  <c r="AE107" i="1"/>
  <c r="G107" i="1"/>
  <c r="AE128" i="1"/>
  <c r="G128" i="1"/>
  <c r="AE129" i="1"/>
  <c r="G129" i="1"/>
  <c r="AE127" i="1"/>
  <c r="G127" i="1"/>
  <c r="AE111" i="1"/>
  <c r="G111" i="1"/>
  <c r="G113" i="1" s="1"/>
  <c r="AE131" i="1"/>
  <c r="G131" i="1"/>
  <c r="AE125" i="1"/>
  <c r="G125" i="1"/>
  <c r="AE108" i="1"/>
  <c r="G108" i="1"/>
  <c r="G110" i="1" s="1"/>
  <c r="F236" i="1"/>
  <c r="AE236" i="1"/>
  <c r="AE250" i="1"/>
  <c r="AE251" i="1"/>
  <c r="E166" i="1"/>
  <c r="F217" i="1"/>
  <c r="AE217" i="1"/>
  <c r="F211" i="1"/>
  <c r="AE211" i="1"/>
  <c r="F245" i="1"/>
  <c r="AE245" i="1"/>
  <c r="AE169" i="1"/>
  <c r="AE170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4" i="1"/>
  <c r="AE180" i="1"/>
  <c r="AE175" i="1"/>
  <c r="E154" i="1"/>
  <c r="F154" i="1" s="1"/>
  <c r="AE130" i="1"/>
  <c r="F114" i="1"/>
  <c r="F116" i="1" s="1"/>
  <c r="AE114" i="1"/>
  <c r="F117" i="1"/>
  <c r="F119" i="1" s="1"/>
  <c r="AE117" i="1"/>
  <c r="E160" i="1"/>
  <c r="AE159" i="1"/>
  <c r="E126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8" i="1"/>
  <c r="E153" i="1"/>
  <c r="E152" i="1"/>
  <c r="F127" i="1"/>
  <c r="E151" i="1"/>
  <c r="E158" i="1"/>
  <c r="E150" i="1"/>
  <c r="E234" i="1"/>
  <c r="E200" i="1"/>
  <c r="E206" i="1"/>
  <c r="E215" i="1"/>
  <c r="F214" i="1"/>
  <c r="E209" i="1"/>
  <c r="G209" i="1" s="1"/>
  <c r="F125" i="1"/>
  <c r="E182" i="1"/>
  <c r="F182" i="1" s="1"/>
  <c r="E229" i="1"/>
  <c r="E178" i="1"/>
  <c r="I330" i="1"/>
  <c r="G187" i="1" l="1"/>
  <c r="G189" i="1" s="1"/>
  <c r="F187" i="1"/>
  <c r="AE212" i="1"/>
  <c r="E189" i="1"/>
  <c r="AE182" i="1"/>
  <c r="F206" i="1"/>
  <c r="F178" i="1"/>
  <c r="AE232" i="1"/>
  <c r="F168" i="1"/>
  <c r="AE160" i="1"/>
  <c r="AE126" i="1"/>
  <c r="AE154" i="1"/>
  <c r="AE158" i="1"/>
  <c r="F212" i="1"/>
  <c r="F229" i="1"/>
  <c r="AE229" i="1"/>
  <c r="F209" i="1"/>
  <c r="AE209" i="1"/>
  <c r="F203" i="1"/>
  <c r="E188" i="1"/>
  <c r="AE187" i="1"/>
  <c r="F200" i="1"/>
  <c r="AE200" i="1"/>
  <c r="F152" i="1"/>
  <c r="AE152" i="1"/>
  <c r="F151" i="1"/>
  <c r="AE151" i="1"/>
  <c r="F150" i="1"/>
  <c r="AE150" i="1"/>
  <c r="F160" i="1"/>
  <c r="F234" i="1"/>
  <c r="F153" i="1"/>
  <c r="AE153" i="1"/>
  <c r="F232" i="1"/>
  <c r="F215" i="1"/>
  <c r="F220" i="1"/>
  <c r="O330" i="1"/>
  <c r="AE188" i="1" l="1"/>
  <c r="AD335" i="1"/>
  <c r="N35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2" i="1"/>
  <c r="E52" i="1" l="1"/>
  <c r="E51" i="1"/>
  <c r="P330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29" i="1" l="1"/>
  <c r="AS29" i="1" l="1"/>
  <c r="E46" i="1"/>
  <c r="E47" i="1"/>
  <c r="E48" i="1"/>
  <c r="I43" i="1"/>
  <c r="AZ41" i="1" l="1"/>
  <c r="AZ44" i="1" s="1"/>
  <c r="AD41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29" i="1" l="1"/>
  <c r="E20" i="1"/>
  <c r="AS20" i="1" l="1"/>
  <c r="AT20" i="1" s="1"/>
  <c r="F20" i="1"/>
  <c r="E17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C16" i="1"/>
  <c r="U25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I25" i="1"/>
  <c r="J25" i="1"/>
  <c r="K25" i="1"/>
  <c r="L25" i="1"/>
  <c r="M25" i="1"/>
  <c r="N25" i="1"/>
  <c r="O25" i="1"/>
  <c r="P25" i="1"/>
  <c r="Q25" i="1"/>
  <c r="R25" i="1"/>
  <c r="S25" i="1"/>
  <c r="T25" i="1"/>
  <c r="V25" i="1"/>
  <c r="W25" i="1"/>
  <c r="X25" i="1"/>
  <c r="Y25" i="1"/>
  <c r="Z25" i="1"/>
  <c r="AA25" i="1"/>
  <c r="AB25" i="1"/>
  <c r="AC25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S17" i="1" l="1"/>
  <c r="AT17" i="1" s="1"/>
  <c r="E28" i="1"/>
  <c r="E7" i="1"/>
  <c r="AS7" i="1" s="1"/>
  <c r="AT7" i="1" l="1"/>
  <c r="B12" i="1"/>
  <c r="B9" i="1"/>
  <c r="E24" i="1" l="1"/>
  <c r="AS24" i="1" l="1"/>
  <c r="E11" i="1"/>
  <c r="AS11" i="1" l="1"/>
  <c r="AT11" i="1" s="1"/>
  <c r="AT24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J35" i="1" l="1"/>
  <c r="K35" i="1"/>
  <c r="L35" i="1"/>
  <c r="M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B35" i="1" l="1"/>
  <c r="I35" i="1" l="1"/>
  <c r="E19" i="1" l="1"/>
  <c r="AS19" i="1" l="1"/>
  <c r="AT19" i="1" s="1"/>
  <c r="B21" i="1"/>
  <c r="F24" i="1" l="1"/>
  <c r="E25" i="1"/>
  <c r="E268" i="1"/>
  <c r="F268" i="1" l="1"/>
  <c r="AE268" i="1"/>
  <c r="E270" i="1"/>
  <c r="AS25" i="1"/>
  <c r="F270" i="1" l="1"/>
  <c r="G270" i="1"/>
  <c r="AT25" i="1"/>
  <c r="N197" i="1" l="1"/>
  <c r="AE215" i="1" l="1"/>
  <c r="E162" i="1" l="1"/>
  <c r="AE162" i="1" s="1"/>
  <c r="G162" i="1" l="1"/>
  <c r="J206" i="1" l="1"/>
  <c r="E171" i="1" l="1"/>
  <c r="G171" i="1" s="1"/>
  <c r="AE171" i="1" l="1"/>
  <c r="F171" i="1"/>
  <c r="P178" i="1"/>
  <c r="W220" i="1" l="1"/>
  <c r="R206" i="1" l="1"/>
  <c r="X168" i="1" l="1"/>
  <c r="AE168" i="1" s="1"/>
  <c r="Q105" i="1" l="1"/>
  <c r="F102" i="1" l="1"/>
  <c r="I197" i="1" l="1"/>
  <c r="V178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V197" i="1"/>
  <c r="E190" i="1"/>
  <c r="V220" i="1"/>
  <c r="AE190" i="1" l="1"/>
  <c r="E197" i="1"/>
  <c r="AC178" i="1"/>
  <c r="AE197" i="1" l="1"/>
  <c r="Y215" i="1"/>
  <c r="AB212" i="1"/>
  <c r="P215" i="1"/>
  <c r="V206" i="1" l="1"/>
  <c r="AE155" i="1" l="1"/>
  <c r="K215" i="1"/>
  <c r="W178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5" i="1" l="1"/>
  <c r="AB197" i="1" l="1"/>
  <c r="X220" i="1" l="1"/>
  <c r="AE220" i="1" s="1"/>
  <c r="W206" i="1" l="1"/>
  <c r="S178" i="1" l="1"/>
  <c r="AC182" i="1" l="1"/>
  <c r="U168" i="1" l="1"/>
  <c r="AB178" i="1" l="1"/>
  <c r="X206" i="1" l="1"/>
  <c r="AE206" i="1" s="1"/>
  <c r="M178" i="1" l="1"/>
  <c r="M168" i="1"/>
  <c r="I200" i="1" l="1"/>
  <c r="R168" i="1" l="1"/>
  <c r="Q168" i="1"/>
  <c r="O203" i="1" l="1"/>
  <c r="AA168" i="1" l="1"/>
  <c r="Z168" i="1" l="1"/>
  <c r="O168" i="1" l="1"/>
  <c r="U220" i="1" l="1"/>
  <c r="S168" i="1"/>
  <c r="Y168" i="1" l="1"/>
  <c r="F225" i="1" l="1"/>
  <c r="F227" i="1"/>
  <c r="N178" i="1" l="1"/>
  <c r="X203" i="1" l="1"/>
  <c r="AE203" i="1" s="1"/>
  <c r="L168" i="1" l="1"/>
  <c r="V105" i="1" l="1"/>
  <c r="AE105" i="1"/>
  <c r="AC105" i="1"/>
  <c r="M105" i="1" l="1"/>
  <c r="L105" i="1"/>
  <c r="T105" i="1"/>
  <c r="P105" i="1"/>
  <c r="AA105" i="1"/>
  <c r="S105" i="1"/>
  <c r="O105" i="1"/>
  <c r="K105" i="1"/>
  <c r="AE106" i="1"/>
  <c r="U105" i="1"/>
  <c r="N105" i="1"/>
  <c r="Y105" i="1"/>
  <c r="W105" i="1"/>
  <c r="Z105" i="1"/>
  <c r="F104" i="1" l="1"/>
  <c r="F126" i="1" l="1"/>
  <c r="F120" i="1"/>
  <c r="K168" i="1"/>
  <c r="B232" i="1" l="1"/>
  <c r="M220" i="1" l="1"/>
  <c r="W168" i="1" l="1"/>
  <c r="J200" i="1" l="1"/>
  <c r="V168" i="1" l="1"/>
  <c r="F197" i="1" l="1"/>
  <c r="AA178" i="1"/>
  <c r="L220" i="1" l="1"/>
  <c r="N168" i="1" l="1"/>
  <c r="T178" i="1" l="1"/>
  <c r="L234" i="1" l="1"/>
  <c r="I168" i="1" l="1"/>
  <c r="J178" i="1" l="1"/>
  <c r="Y182" i="1" l="1"/>
  <c r="Q203" i="1" l="1"/>
  <c r="X178" i="1" l="1"/>
  <c r="AE178" i="1" s="1"/>
  <c r="L165" i="1" l="1"/>
  <c r="O165" i="1"/>
  <c r="U165" i="1"/>
  <c r="AA165" i="1"/>
  <c r="W165" i="1" l="1"/>
  <c r="S165" i="1"/>
  <c r="V165" i="1"/>
  <c r="N165" i="1"/>
  <c r="Y165" i="1"/>
  <c r="Q165" i="1"/>
  <c r="M165" i="1"/>
  <c r="T165" i="1"/>
  <c r="P165" i="1"/>
  <c r="F161" i="1"/>
  <c r="R165" i="1"/>
  <c r="J165" i="1"/>
  <c r="AC174" i="1"/>
  <c r="K165" i="1"/>
  <c r="AA174" i="1"/>
  <c r="K174" i="1"/>
  <c r="T174" i="1"/>
  <c r="S174" i="1"/>
  <c r="Z174" i="1"/>
  <c r="R174" i="1"/>
  <c r="N174" i="1"/>
  <c r="J174" i="1"/>
  <c r="AB174" i="1"/>
  <c r="P174" i="1"/>
  <c r="W174" i="1"/>
  <c r="O174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3" i="1" l="1"/>
  <c r="AE165" i="1"/>
  <c r="E174" i="1"/>
  <c r="AE166" i="1"/>
  <c r="AE174" i="1" l="1"/>
  <c r="F129" i="1"/>
  <c r="F136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8" i="1"/>
  <c r="F103" i="1" l="1"/>
  <c r="F121" i="1" s="1"/>
  <c r="Q178" i="1" l="1"/>
  <c r="F255" i="1" l="1"/>
  <c r="V59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F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2" i="1"/>
  <c r="AC177" i="1"/>
  <c r="AB177" i="1"/>
  <c r="AA177" i="1"/>
  <c r="Y177" i="1"/>
  <c r="X177" i="1"/>
  <c r="W177" i="1"/>
  <c r="V177" i="1"/>
  <c r="S177" i="1"/>
  <c r="Q177" i="1"/>
  <c r="E177" i="1" s="1"/>
  <c r="Q174" i="1"/>
  <c r="AB168" i="1"/>
  <c r="F159" i="1"/>
  <c r="F135" i="1"/>
  <c r="F134" i="1"/>
  <c r="AC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B133" i="1"/>
  <c r="F130" i="1"/>
  <c r="F128" i="1"/>
  <c r="F111" i="1"/>
  <c r="F113" i="1" s="1"/>
  <c r="F108" i="1"/>
  <c r="F110" i="1" s="1"/>
  <c r="F107" i="1"/>
  <c r="F87" i="1"/>
  <c r="F86" i="1"/>
  <c r="F84" i="1"/>
  <c r="F82" i="1"/>
  <c r="E81" i="1"/>
  <c r="F80" i="1"/>
  <c r="E79" i="1"/>
  <c r="E78" i="1"/>
  <c r="E77" i="1"/>
  <c r="E76" i="1"/>
  <c r="E75" i="1"/>
  <c r="E74" i="1"/>
  <c r="F74" i="1" s="1"/>
  <c r="E73" i="1"/>
  <c r="E72" i="1"/>
  <c r="E71" i="1"/>
  <c r="E70" i="1"/>
  <c r="E69" i="1"/>
  <c r="Y326" i="1" s="1"/>
  <c r="E68" i="1"/>
  <c r="E67" i="1"/>
  <c r="E66" i="1"/>
  <c r="E65" i="1"/>
  <c r="E64" i="1"/>
  <c r="E61" i="1"/>
  <c r="E60" i="1"/>
  <c r="AC59" i="1"/>
  <c r="AB59" i="1"/>
  <c r="AA59" i="1"/>
  <c r="X59" i="1"/>
  <c r="W59" i="1"/>
  <c r="T59" i="1"/>
  <c r="S59" i="1"/>
  <c r="R59" i="1"/>
  <c r="Q59" i="1"/>
  <c r="P59" i="1"/>
  <c r="O59" i="1"/>
  <c r="N59" i="1"/>
  <c r="M59" i="1"/>
  <c r="K59" i="1"/>
  <c r="J59" i="1"/>
  <c r="I59" i="1"/>
  <c r="B59" i="1"/>
  <c r="E58" i="1"/>
  <c r="E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B55" i="1"/>
  <c r="E54" i="1"/>
  <c r="E50" i="1"/>
  <c r="E49" i="1"/>
  <c r="E45" i="1"/>
  <c r="E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B43" i="1"/>
  <c r="E42" i="1"/>
  <c r="AS41" i="1"/>
  <c r="E40" i="1"/>
  <c r="E39" i="1"/>
  <c r="E37" i="1"/>
  <c r="E36" i="1"/>
  <c r="E34" i="1"/>
  <c r="K33" i="1"/>
  <c r="J33" i="1"/>
  <c r="I33" i="1"/>
  <c r="E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B31" i="1"/>
  <c r="E30" i="1"/>
  <c r="F29" i="1"/>
  <c r="E27" i="1"/>
  <c r="E26" i="1"/>
  <c r="B25" i="1"/>
  <c r="B23" i="1"/>
  <c r="E22" i="1"/>
  <c r="E18" i="1"/>
  <c r="B16" i="1"/>
  <c r="E15" i="1"/>
  <c r="E14" i="1"/>
  <c r="E13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AE278" i="1"/>
  <c r="AE177" i="1"/>
  <c r="F177" i="1"/>
  <c r="AE276" i="1"/>
  <c r="AE265" i="1"/>
  <c r="AE133" i="1"/>
  <c r="E275" i="1"/>
  <c r="G275" i="1" s="1"/>
  <c r="E273" i="1"/>
  <c r="E254" i="1"/>
  <c r="G254" i="1" s="1"/>
  <c r="F76" i="1"/>
  <c r="F81" i="1"/>
  <c r="F78" i="1"/>
  <c r="F79" i="1"/>
  <c r="AS18" i="1"/>
  <c r="AT18" i="1" s="1"/>
  <c r="AS26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2" i="1"/>
  <c r="F77" i="1"/>
  <c r="AS34" i="1"/>
  <c r="AS27" i="1"/>
  <c r="AT27" i="1" s="1"/>
  <c r="F75" i="1"/>
  <c r="AT41" i="1"/>
  <c r="F14" i="1"/>
  <c r="AS14" i="1"/>
  <c r="F22" i="1"/>
  <c r="AS22" i="1"/>
  <c r="F36" i="1"/>
  <c r="AS36" i="1"/>
  <c r="F61" i="1"/>
  <c r="AS61" i="1"/>
  <c r="F68" i="1"/>
  <c r="AS68" i="1"/>
  <c r="AS72" i="1"/>
  <c r="F73" i="1"/>
  <c r="AS73" i="1"/>
  <c r="F30" i="1"/>
  <c r="AS30" i="1"/>
  <c r="F46" i="1"/>
  <c r="AS46" i="1"/>
  <c r="F64" i="1"/>
  <c r="AS64" i="1"/>
  <c r="F66" i="1"/>
  <c r="AS66" i="1"/>
  <c r="F70" i="1"/>
  <c r="AS70" i="1"/>
  <c r="F15" i="1"/>
  <c r="AS15" i="1"/>
  <c r="F42" i="1"/>
  <c r="AS42" i="1"/>
  <c r="F40" i="1"/>
  <c r="AS40" i="1"/>
  <c r="F47" i="1"/>
  <c r="AS47" i="1"/>
  <c r="F67" i="1"/>
  <c r="AS67" i="1"/>
  <c r="F71" i="1"/>
  <c r="AS71" i="1"/>
  <c r="F53" i="1"/>
  <c r="AS53" i="1"/>
  <c r="F57" i="1"/>
  <c r="AS57" i="1"/>
  <c r="F50" i="1"/>
  <c r="AS50" i="1"/>
  <c r="F54" i="1"/>
  <c r="AS54" i="1"/>
  <c r="F58" i="1"/>
  <c r="AS58" i="1"/>
  <c r="F51" i="1"/>
  <c r="AS51" i="1"/>
  <c r="F52" i="1"/>
  <c r="AS52" i="1"/>
  <c r="F56" i="1"/>
  <c r="AS56" i="1"/>
  <c r="F60" i="1"/>
  <c r="AS60" i="1"/>
  <c r="F69" i="1"/>
  <c r="AS69" i="1"/>
  <c r="F65" i="1"/>
  <c r="AS65" i="1"/>
  <c r="F49" i="1"/>
  <c r="AS49" i="1"/>
  <c r="F45" i="1"/>
  <c r="AS45" i="1"/>
  <c r="F44" i="1"/>
  <c r="AS44" i="1"/>
  <c r="F39" i="1"/>
  <c r="AS39" i="1"/>
  <c r="F37" i="1"/>
  <c r="AS37" i="1"/>
  <c r="F32" i="1"/>
  <c r="AS32" i="1"/>
  <c r="F13" i="1"/>
  <c r="AS13" i="1"/>
  <c r="F10" i="1"/>
  <c r="F8" i="1"/>
  <c r="E12" i="1"/>
  <c r="F27" i="1"/>
  <c r="E35" i="1"/>
  <c r="F34" i="1"/>
  <c r="F19" i="1"/>
  <c r="F25" i="1" s="1"/>
  <c r="E21" i="1"/>
  <c r="F164" i="1"/>
  <c r="F199" i="1"/>
  <c r="F198" i="1"/>
  <c r="F189" i="1" s="1"/>
  <c r="F106" i="1"/>
  <c r="F133" i="1"/>
  <c r="F132" i="1"/>
  <c r="E16" i="1"/>
  <c r="E9" i="1"/>
  <c r="E23" i="1"/>
  <c r="E43" i="1"/>
  <c r="F7" i="1"/>
  <c r="E31" i="1"/>
  <c r="F11" i="1"/>
  <c r="E33" i="1"/>
  <c r="E59" i="1"/>
  <c r="F167" i="1"/>
  <c r="E38" i="1"/>
  <c r="E63" i="1"/>
  <c r="Q325" i="1" s="1"/>
  <c r="E55" i="1"/>
  <c r="F41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6" i="1"/>
  <c r="AS16" i="1"/>
  <c r="AT16" i="1" s="1"/>
  <c r="AT34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59" i="1"/>
  <c r="F12" i="1"/>
  <c r="AS12" i="1"/>
  <c r="AT12" i="1" s="1"/>
  <c r="AS55" i="1"/>
  <c r="F9" i="1"/>
  <c r="AT32" i="1"/>
  <c r="AT39" i="1"/>
  <c r="AT45" i="1"/>
  <c r="AT65" i="1"/>
  <c r="AT60" i="1"/>
  <c r="AT52" i="1"/>
  <c r="AT58" i="1"/>
  <c r="AT50" i="1"/>
  <c r="AT53" i="1"/>
  <c r="AT67" i="1"/>
  <c r="AT47" i="1"/>
  <c r="AT42" i="1"/>
  <c r="AT70" i="1"/>
  <c r="AT64" i="1"/>
  <c r="AT30" i="1"/>
  <c r="AT72" i="1"/>
  <c r="AT36" i="1"/>
  <c r="AT14" i="1"/>
  <c r="AT13" i="1"/>
  <c r="AT37" i="1"/>
  <c r="AT44" i="1"/>
  <c r="AT49" i="1"/>
  <c r="AT69" i="1"/>
  <c r="AT56" i="1"/>
  <c r="AT51" i="1"/>
  <c r="AT54" i="1"/>
  <c r="AT57" i="1"/>
  <c r="AT71" i="1"/>
  <c r="AT40" i="1"/>
  <c r="AT15" i="1"/>
  <c r="AT66" i="1"/>
  <c r="AT46" i="1"/>
  <c r="AT73" i="1"/>
  <c r="AT68" i="1"/>
  <c r="AT61" i="1"/>
  <c r="AT22" i="1"/>
  <c r="F31" i="1"/>
  <c r="AS31" i="1"/>
  <c r="F23" i="1"/>
  <c r="AS23" i="1"/>
  <c r="AS21" i="1"/>
  <c r="F21" i="1"/>
  <c r="F63" i="1"/>
  <c r="AS63" i="1"/>
  <c r="F62" i="1"/>
  <c r="AS62" i="1"/>
  <c r="F43" i="1"/>
  <c r="AS43" i="1"/>
  <c r="F38" i="1"/>
  <c r="AS38" i="1"/>
  <c r="F35" i="1"/>
  <c r="AS35" i="1"/>
  <c r="F33" i="1"/>
  <c r="AS33" i="1"/>
  <c r="F28" i="1"/>
  <c r="AS28" i="1"/>
  <c r="F190" i="1"/>
  <c r="F163" i="1"/>
  <c r="F165" i="1" s="1"/>
  <c r="F89" i="1"/>
  <c r="AT9" i="1" l="1"/>
  <c r="AT59" i="1"/>
  <c r="AT55" i="1"/>
  <c r="AT35" i="1"/>
  <c r="AT43" i="1"/>
  <c r="AT63" i="1"/>
  <c r="AT31" i="1"/>
  <c r="AT28" i="1"/>
  <c r="AT21" i="1"/>
  <c r="AT33" i="1"/>
  <c r="AT38" i="1"/>
  <c r="AT62" i="1"/>
  <c r="AT23" i="1"/>
  <c r="I277" i="1"/>
  <c r="I279" i="1" s="1"/>
  <c r="B279" i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<sst xmlns="http://schemas.openxmlformats.org/spreadsheetml/2006/main" count="317" uniqueCount="248">
  <si>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</si>
  <si>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</si>
  <si>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</si>
  <si>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</si>
  <si>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</si>
  <si>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</si>
  <si>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</si>
  <si>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</si>
  <si>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</si>
  <si>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</si>
  <si>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</si>
  <si>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</si>
  <si>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</si>
  <si>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</si>
  <si>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</si>
  <si>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</si>
  <si>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</si>
  <si>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</si>
  <si>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</si>
  <si>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</si>
  <si>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</si>
  <si>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</si>
  <si>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</si>
  <si>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</si>
  <si>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</si>
  <si>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</si>
  <si>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</si>
  <si>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</si>
  <si>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</si>
  <si>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</si>
  <si>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</si>
  <si>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</si>
  <si>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</si>
  <si>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</si>
  <si>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</si>
  <si>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</si>
  <si>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</si>
  <si>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</si>
  <si>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</si>
  <si>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</si>
  <si>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</si>
  <si>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</si>
  <si>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</si>
  <si>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</si>
  <si>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</si>
  <si>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</si>
  <si>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</si>
  <si>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</si>
  <si>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</si>
  <si>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</si>
  <si>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</si>
  <si>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</si>
  <si>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</si>
  <si>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</si>
  <si>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</si>
  <si>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</si>
  <si>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</si>
  <si>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</si>
  <si>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</si>
  <si>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</si>
  <si>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</si>
  <si>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</si>
  <si>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</si>
  <si>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</si>
  <si>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</si>
  <si>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</si>
  <si>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</si>
  <si>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</si>
  <si>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</si>
  <si>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</si>
  <si>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</si>
  <si>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</si>
  <si>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</si>
  <si>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</si>
  <si>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</si>
  <si>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</si>
  <si>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</si>
  <si>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</si>
  <si>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</si>
  <si>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</si>
  <si>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</si>
  <si>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</si>
  <si>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</si>
  <si>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</si>
  <si>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</si>
  <si>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</si>
  <si>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</si>
  <si>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</si>
  <si>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</si>
  <si>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</si>
  <si>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</si>
  <si>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</si>
  <si>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</si>
  <si>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</si>
  <si>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</si>
  <si>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</si>
  <si>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</si>
  <si>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</si>
  <si>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</si>
  <si>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</si>
  <si>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</si>
  <si>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</si>
  <si>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</si>
  <si>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</si>
  <si>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</si>
  <si>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</si>
  <si>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</si>
  <si>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</si>
  <si>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</si>
  <si>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</si>
  <si>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</si>
  <si>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</si>
  <si>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</si>
  <si>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</si>
  <si>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</si>
  <si>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</si>
  <si>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</si>
  <si>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</si>
  <si>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</si>
  <si>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</si>
  <si>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</si>
  <si>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</si>
  <si>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</si>
  <si>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</si>
  <si>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</si>
  <si>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</si>
  <si>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</si>
  <si>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</si>
  <si>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</si>
  <si>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</si>
  <si>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</si>
  <si>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</si>
  <si>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</si>
  <si>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</si>
  <si>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</si>
  <si>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</si>
  <si>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</si>
  <si>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</si>
  <si>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</si>
  <si>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</si>
  <si>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</si>
  <si>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</si>
  <si>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</si>
  <si>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</si>
  <si>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</si>
  <si>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</si>
  <si>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</si>
  <si>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</si>
  <si>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</si>
  <si>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</si>
  <si>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</si>
  <si>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</si>
  <si>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</si>
  <si>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</si>
  <si>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</si>
  <si>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</si>
  <si>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</si>
  <si>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</si>
  <si>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</si>
  <si>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</si>
  <si>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</si>
  <si>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</si>
  <si>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</si>
  <si>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</si>
  <si>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</si>
  <si>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</si>
  <si>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</si>
  <si>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</si>
  <si>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</si>
  <si>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</si>
  <si>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</si>
  <si>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</si>
  <si>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</si>
  <si>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</si>
  <si>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</si>
  <si>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</si>
  <si>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</si>
  <si>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</si>
  <si>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</si>
  <si>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</si>
  <si>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</si>
  <si>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</si>
  <si>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</si>
  <si>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</si>
  <si>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</si>
  <si>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</si>
  <si>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</si>
  <si>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</si>
  <si>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</si>
  <si>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</si>
  <si>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</si>
  <si>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</si>
  <si>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</si>
  <si>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</si>
  <si>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</si>
  <si>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</si>
  <si>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</si>
  <si>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</si>
  <si>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</si>
  <si>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</si>
  <si>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</si>
  <si>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</si>
  <si>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</si>
  <si>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</si>
  <si>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</si>
  <si>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</si>
  <si>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</si>
  <si>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</si>
  <si>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</si>
  <si>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</si>
  <si>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</si>
  <si>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</si>
  <si>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</si>
  <si>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</si>
  <si>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</si>
  <si>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</si>
  <si>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</si>
  <si>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</si>
  <si>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</si>
  <si>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</si>
  <si>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</si>
  <si>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</si>
  <si>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</si>
  <si>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</si>
  <si>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</si>
  <si>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</si>
  <si>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</si>
  <si>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</si>
  <si>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</si>
  <si>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</si>
  <si>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</si>
  <si>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</si>
  <si>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</si>
  <si>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</si>
  <si>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</si>
  <si>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</si>
  <si>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</si>
  <si>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</si>
  <si>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</si>
  <si>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</si>
  <si>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</si>
  <si>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</si>
  <si>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>к к плану</t>
  </si>
  <si>
    <t xml:space="preserve">На соответ. период 2024 г.                   </t>
  </si>
  <si>
    <t>Всего период 2025 г.</t>
  </si>
  <si>
    <t>2025 г. к 2024 г., %</t>
  </si>
  <si>
    <t>План посадки технических культур, га</t>
  </si>
  <si>
    <t>Информация о сельскохозяйственных работах по состоянию на 31 марта 2025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</si>
</sst>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  <numFmt numFmtId="170" formatCode="_-* #,##0.0\ _₽_-;\-* #,##0.0\ _₽_-;_-* &quot;-&quot;??\ _₽_-;_-@_-"/>
  </numFmts>
  <fonts count="32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  <font>
      <i/>
      <sz val="2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30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70" fontId="28" fillId="0" borderId="2" xfId="5" applyNumberFormat="1" applyFont="1" applyFill="1" applyBorder="1" applyAlignment="1">
      <alignment horizontal="center" vertical="center"/>
    </xf>
    <xf numFmtId="3" fontId="31" fillId="0" borderId="3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left" vertical="center" wrapText="1"/>
    </xf>
    <xf numFmtId="3" fontId="31" fillId="0" borderId="5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40" zoomScaleNormal="60" zoomScaleSheetLayoutView="4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J47" sqref="J47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27.85546875" style="12" customWidth="1"/>
    <col min="9" max="9" width="25.7109375" style="11" customWidth="1"/>
    <col min="10" max="10" width="29.85546875" style="11" customWidth="1"/>
    <col min="11" max="11" width="25" style="11" customWidth="1"/>
    <col min="12" max="12" width="27.140625" style="11" customWidth="1"/>
    <col min="13" max="13" width="26.42578125" style="11" customWidth="1"/>
    <col min="14" max="14" width="26.7109375" style="11" customWidth="1"/>
    <col min="15" max="15" width="28.85546875" style="11" customWidth="1"/>
    <col min="16" max="17" width="30.7109375" style="11" customWidth="1"/>
    <col min="18" max="18" width="31.42578125" style="11" customWidth="1"/>
    <col min="19" max="19" width="26.42578125" style="11" customWidth="1"/>
    <col min="20" max="20" width="25.7109375" style="11" customWidth="1"/>
    <col min="21" max="21" width="28.140625" style="11" customWidth="1"/>
    <col min="22" max="22" width="27.140625" style="11" customWidth="1"/>
    <col min="23" max="23" width="30.28515625" style="11" customWidth="1"/>
    <col min="24" max="24" width="26" style="11" customWidth="1"/>
    <col min="25" max="25" width="30.28515625" style="11" customWidth="1"/>
    <col min="26" max="26" width="28.140625" style="11" customWidth="1"/>
    <col min="27" max="27" width="30.28515625" style="11" customWidth="1"/>
    <col min="28" max="28" width="28.5703125" style="11" customWidth="1"/>
    <col min="29" max="29" width="32.4257812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15" t="s">
        <v>247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16" t="s">
        <v>3</v>
      </c>
      <c r="B4" s="319" t="s">
        <v>243</v>
      </c>
      <c r="C4" s="300"/>
      <c r="D4" s="309" t="s">
        <v>213</v>
      </c>
      <c r="E4" s="309" t="s">
        <v>244</v>
      </c>
      <c r="F4" s="309" t="s">
        <v>245</v>
      </c>
      <c r="G4" s="309" t="s">
        <v>237</v>
      </c>
      <c r="H4" s="325" t="s">
        <v>194</v>
      </c>
      <c r="I4" s="322" t="s">
        <v>4</v>
      </c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4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17"/>
      <c r="B5" s="320"/>
      <c r="C5" s="301"/>
      <c r="D5" s="310"/>
      <c r="E5" s="310"/>
      <c r="F5" s="310"/>
      <c r="G5" s="310"/>
      <c r="H5" s="326"/>
      <c r="I5" s="328" t="s">
        <v>5</v>
      </c>
      <c r="J5" s="328" t="s">
        <v>6</v>
      </c>
      <c r="K5" s="328" t="s">
        <v>7</v>
      </c>
      <c r="L5" s="328" t="s">
        <v>8</v>
      </c>
      <c r="M5" s="328" t="s">
        <v>9</v>
      </c>
      <c r="N5" s="328" t="s">
        <v>10</v>
      </c>
      <c r="O5" s="328" t="s">
        <v>11</v>
      </c>
      <c r="P5" s="328" t="s">
        <v>12</v>
      </c>
      <c r="Q5" s="328" t="s">
        <v>13</v>
      </c>
      <c r="R5" s="328" t="s">
        <v>14</v>
      </c>
      <c r="S5" s="328" t="s">
        <v>15</v>
      </c>
      <c r="T5" s="328" t="s">
        <v>16</v>
      </c>
      <c r="U5" s="328" t="s">
        <v>17</v>
      </c>
      <c r="V5" s="328" t="s">
        <v>18</v>
      </c>
      <c r="W5" s="328" t="s">
        <v>19</v>
      </c>
      <c r="X5" s="328" t="s">
        <v>20</v>
      </c>
      <c r="Y5" s="328" t="s">
        <v>21</v>
      </c>
      <c r="Z5" s="325" t="s">
        <v>22</v>
      </c>
      <c r="AA5" s="328" t="s">
        <v>23</v>
      </c>
      <c r="AB5" s="328" t="s">
        <v>24</v>
      </c>
      <c r="AC5" s="328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18"/>
      <c r="B6" s="321"/>
      <c r="C6" s="302" t="s">
        <v>220</v>
      </c>
      <c r="D6" s="311"/>
      <c r="E6" s="311"/>
      <c r="F6" s="311"/>
      <c r="G6" s="311"/>
      <c r="H6" s="327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7"/>
      <c r="AA6" s="329"/>
      <c r="AB6" s="329"/>
      <c r="AC6" s="329"/>
      <c r="AE6" s="17"/>
      <c r="AF6" s="17"/>
      <c r="AG6" s="17"/>
      <c r="AH6" s="17"/>
      <c r="AI6" s="17"/>
      <c r="AR6" s="17"/>
      <c r="AS6" s="17"/>
    </row>
    <row r="7" spans="1:46" s="12" customFormat="1" ht="58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19373.599999999999</v>
      </c>
      <c r="F7" s="104">
        <f>E7/B7</f>
        <v>0.40268545654839849</v>
      </c>
      <c r="G7" s="104"/>
      <c r="H7" s="105"/>
      <c r="I7" s="106">
        <v>2068</v>
      </c>
      <c r="J7" s="106"/>
      <c r="K7" s="106"/>
      <c r="L7" s="106"/>
      <c r="M7" s="106"/>
      <c r="N7" s="106"/>
      <c r="O7" s="106"/>
      <c r="P7" s="106"/>
      <c r="Q7" s="106"/>
      <c r="R7" s="106">
        <v>744.1</v>
      </c>
      <c r="S7" s="106"/>
      <c r="T7" s="106">
        <v>2546</v>
      </c>
      <c r="U7" s="106">
        <v>2555</v>
      </c>
      <c r="V7" s="106"/>
      <c r="W7" s="106">
        <v>3078</v>
      </c>
      <c r="X7" s="106"/>
      <c r="Y7" s="106">
        <v>589.5</v>
      </c>
      <c r="Z7" s="106">
        <v>609</v>
      </c>
      <c r="AA7" s="106">
        <v>1615</v>
      </c>
      <c r="AB7" s="106">
        <v>3464</v>
      </c>
      <c r="AC7" s="106">
        <v>2105</v>
      </c>
      <c r="AE7" s="17"/>
      <c r="AF7" s="17"/>
      <c r="AG7" s="17"/>
      <c r="AH7" s="17"/>
      <c r="AI7" s="17"/>
      <c r="AR7" s="17"/>
      <c r="AS7" s="18">
        <f>E7-AR7</f>
        <v>19373.599999999999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39235.4</v>
      </c>
      <c r="F8" s="104">
        <f>E8/B8</f>
        <v>0.71682470083127803</v>
      </c>
      <c r="G8" s="104"/>
      <c r="H8" s="105"/>
      <c r="I8" s="106">
        <v>1420</v>
      </c>
      <c r="J8" s="106"/>
      <c r="K8" s="106"/>
      <c r="L8" s="106"/>
      <c r="M8" s="106">
        <v>17905</v>
      </c>
      <c r="N8" s="106"/>
      <c r="O8" s="106"/>
      <c r="P8" s="106"/>
      <c r="Q8" s="106"/>
      <c r="R8" s="106">
        <v>638.5</v>
      </c>
      <c r="S8" s="106"/>
      <c r="T8" s="106">
        <v>2576</v>
      </c>
      <c r="U8" s="106">
        <v>2987</v>
      </c>
      <c r="V8" s="106"/>
      <c r="W8" s="115">
        <v>4162.3999999999996</v>
      </c>
      <c r="X8" s="106"/>
      <c r="Y8" s="106">
        <v>589.5</v>
      </c>
      <c r="Z8" s="106">
        <v>413</v>
      </c>
      <c r="AA8" s="106">
        <v>1630</v>
      </c>
      <c r="AB8" s="115">
        <v>4681</v>
      </c>
      <c r="AC8" s="106">
        <v>2233</v>
      </c>
      <c r="AE8" s="19"/>
      <c r="AF8" s="19"/>
      <c r="AG8" s="19"/>
      <c r="AH8" s="19"/>
      <c r="AI8" s="19"/>
      <c r="AR8" s="19"/>
      <c r="AS8" s="18">
        <f>E8-AR8</f>
        <v>39235.4</v>
      </c>
      <c r="AT8" s="12" t="e">
        <f t="shared" ref="AT8:AT69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2.0251992402031633</v>
      </c>
      <c r="F9" s="109">
        <f t="shared" si="1"/>
        <v>1.7801107270560772</v>
      </c>
      <c r="G9" s="109"/>
      <c r="H9" s="105"/>
      <c r="I9" s="110">
        <f t="shared" si="1"/>
        <v>0.68665377176015474</v>
      </c>
      <c r="J9" s="110" t="e">
        <f t="shared" si="1"/>
        <v>#DIV/0!</v>
      </c>
      <c r="K9" s="110" t="e">
        <f t="shared" si="1"/>
        <v>#DIV/0!</v>
      </c>
      <c r="L9" s="110" t="e">
        <f t="shared" si="1"/>
        <v>#DIV/0!</v>
      </c>
      <c r="M9" s="110" t="e">
        <f t="shared" si="1"/>
        <v>#DIV/0!</v>
      </c>
      <c r="N9" s="110" t="e">
        <f t="shared" si="1"/>
        <v>#DIV/0!</v>
      </c>
      <c r="O9" s="110" t="e">
        <f t="shared" si="1"/>
        <v>#DIV/0!</v>
      </c>
      <c r="P9" s="110" t="e">
        <f t="shared" si="1"/>
        <v>#DIV/0!</v>
      </c>
      <c r="Q9" s="110" t="e">
        <f t="shared" si="1"/>
        <v>#DIV/0!</v>
      </c>
      <c r="R9" s="110">
        <f t="shared" si="1"/>
        <v>0.85808359091519959</v>
      </c>
      <c r="S9" s="110" t="e">
        <f t="shared" si="1"/>
        <v>#DIV/0!</v>
      </c>
      <c r="T9" s="110">
        <f t="shared" si="1"/>
        <v>1.011783189316575</v>
      </c>
      <c r="U9" s="110">
        <f t="shared" si="1"/>
        <v>1.1690802348336595</v>
      </c>
      <c r="V9" s="110" t="e">
        <f t="shared" si="1"/>
        <v>#DIV/0!</v>
      </c>
      <c r="W9" s="110">
        <f t="shared" si="1"/>
        <v>1.3523066926575698</v>
      </c>
      <c r="X9" s="110" t="e">
        <f t="shared" si="1"/>
        <v>#DIV/0!</v>
      </c>
      <c r="Y9" s="110">
        <f t="shared" si="1"/>
        <v>1</v>
      </c>
      <c r="Z9" s="110">
        <f t="shared" si="1"/>
        <v>0.67816091954022983</v>
      </c>
      <c r="AA9" s="110">
        <f t="shared" si="1"/>
        <v>1.0092879256965945</v>
      </c>
      <c r="AB9" s="110">
        <f t="shared" si="1"/>
        <v>1.3513279445727482</v>
      </c>
      <c r="AC9" s="110">
        <f t="shared" si="1"/>
        <v>1.0608076009501188</v>
      </c>
      <c r="AE9" s="19"/>
      <c r="AF9" s="19"/>
      <c r="AG9" s="19"/>
      <c r="AH9" s="19"/>
      <c r="AI9" s="19"/>
      <c r="AR9" s="19"/>
      <c r="AS9" s="18">
        <f t="shared" ref="AS9:AS69" si="2">E9-AR9</f>
        <v>2.0251992402031633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15935.1</v>
      </c>
      <c r="F10" s="104">
        <f>E10/B10</f>
        <v>0.29682040010431027</v>
      </c>
      <c r="G10" s="104"/>
      <c r="H10" s="105"/>
      <c r="I10" s="106">
        <v>927</v>
      </c>
      <c r="J10" s="106"/>
      <c r="K10" s="106"/>
      <c r="L10" s="106"/>
      <c r="M10" s="106"/>
      <c r="N10" s="106"/>
      <c r="O10" s="106">
        <v>1734</v>
      </c>
      <c r="P10" s="106"/>
      <c r="Q10" s="106"/>
      <c r="R10" s="106">
        <v>539.5</v>
      </c>
      <c r="S10" s="106"/>
      <c r="T10" s="106">
        <v>2468</v>
      </c>
      <c r="U10" s="106"/>
      <c r="V10" s="106"/>
      <c r="W10" s="106">
        <v>3082.1</v>
      </c>
      <c r="X10" s="106"/>
      <c r="Y10" s="106">
        <v>457.5</v>
      </c>
      <c r="Z10" s="106"/>
      <c r="AA10" s="106"/>
      <c r="AB10" s="115">
        <v>4681</v>
      </c>
      <c r="AC10" s="106">
        <v>2046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15935.1</v>
      </c>
      <c r="AT10" s="12" t="e">
        <f t="shared" si="0"/>
        <v>#DIV/0!</v>
      </c>
    </row>
    <row r="11" spans="1:46" s="10" customFormat="1" ht="30" hidden="1" customHeight="1" x14ac:dyDescent="0.25">
      <c r="A11" s="108" t="s">
        <v>30</v>
      </c>
      <c r="B11" s="103">
        <v>27592</v>
      </c>
      <c r="C11" s="103"/>
      <c r="D11" s="103"/>
      <c r="E11" s="103">
        <f>SUM(I11:AC11)</f>
        <v>1437</v>
      </c>
      <c r="F11" s="104">
        <f>E11/B11</f>
        <v>5.2080313134241808E-2</v>
      </c>
      <c r="G11" s="104"/>
      <c r="H11" s="105"/>
      <c r="I11" s="111">
        <v>927</v>
      </c>
      <c r="J11" s="111"/>
      <c r="K11" s="111"/>
      <c r="L11" s="111">
        <v>430</v>
      </c>
      <c r="M11" s="111"/>
      <c r="N11" s="111"/>
      <c r="O11" s="111"/>
      <c r="P11" s="111"/>
      <c r="Q11" s="111"/>
      <c r="R11" s="111"/>
      <c r="S11" s="111"/>
      <c r="T11" s="111"/>
      <c r="U11" s="111">
        <v>80</v>
      </c>
      <c r="V11" s="111"/>
      <c r="W11" s="111"/>
      <c r="X11" s="111"/>
      <c r="Y11" s="111"/>
      <c r="Z11" s="111"/>
      <c r="AA11" s="111"/>
      <c r="AB11" s="111"/>
      <c r="AC11" s="111"/>
      <c r="AE11" s="19"/>
      <c r="AF11" s="19"/>
      <c r="AG11" s="19"/>
      <c r="AH11" s="19"/>
      <c r="AI11" s="19"/>
      <c r="AR11" s="19">
        <v>1795</v>
      </c>
      <c r="AS11" s="18">
        <f t="shared" si="2"/>
        <v>-358</v>
      </c>
      <c r="AT11" s="12">
        <f t="shared" si="0"/>
        <v>-0.19944289693593314</v>
      </c>
    </row>
    <row r="12" spans="1:46" s="10" customFormat="1" ht="30" hidden="1" customHeight="1" x14ac:dyDescent="0.25">
      <c r="A12" s="108" t="s">
        <v>31</v>
      </c>
      <c r="B12" s="104">
        <f>B11/B8</f>
        <v>0.50410158034164609</v>
      </c>
      <c r="C12" s="104"/>
      <c r="D12" s="104"/>
      <c r="E12" s="104">
        <f>E11/E8</f>
        <v>3.6625088567976874E-2</v>
      </c>
      <c r="F12" s="104">
        <f>F11/F8</f>
        <v>7.2654183196876415E-2</v>
      </c>
      <c r="G12" s="104"/>
      <c r="H12" s="105"/>
      <c r="I12" s="104">
        <f t="shared" ref="I12:AC12" si="3">I11/I8</f>
        <v>0.65281690140845072</v>
      </c>
      <c r="J12" s="104" t="e">
        <f t="shared" si="3"/>
        <v>#DIV/0!</v>
      </c>
      <c r="K12" s="104" t="e">
        <f t="shared" si="3"/>
        <v>#DIV/0!</v>
      </c>
      <c r="L12" s="104" t="e">
        <f t="shared" si="3"/>
        <v>#DIV/0!</v>
      </c>
      <c r="M12" s="104">
        <f t="shared" si="3"/>
        <v>0</v>
      </c>
      <c r="N12" s="104" t="e">
        <f t="shared" si="3"/>
        <v>#DIV/0!</v>
      </c>
      <c r="O12" s="104" t="e">
        <f t="shared" si="3"/>
        <v>#DIV/0!</v>
      </c>
      <c r="P12" s="104" t="e">
        <f t="shared" si="3"/>
        <v>#DIV/0!</v>
      </c>
      <c r="Q12" s="104" t="e">
        <f t="shared" si="3"/>
        <v>#DIV/0!</v>
      </c>
      <c r="R12" s="104">
        <f t="shared" si="3"/>
        <v>0</v>
      </c>
      <c r="S12" s="104" t="e">
        <f t="shared" si="3"/>
        <v>#DIV/0!</v>
      </c>
      <c r="T12" s="104">
        <f t="shared" si="3"/>
        <v>0</v>
      </c>
      <c r="U12" s="104">
        <f t="shared" si="3"/>
        <v>2.6782725142283227E-2</v>
      </c>
      <c r="V12" s="104" t="e">
        <f t="shared" si="3"/>
        <v>#DIV/0!</v>
      </c>
      <c r="W12" s="104">
        <f t="shared" si="3"/>
        <v>0</v>
      </c>
      <c r="X12" s="104" t="e">
        <f t="shared" si="3"/>
        <v>#DIV/0!</v>
      </c>
      <c r="Y12" s="104">
        <f t="shared" si="3"/>
        <v>0</v>
      </c>
      <c r="Z12" s="104">
        <f t="shared" si="3"/>
        <v>0</v>
      </c>
      <c r="AA12" s="104">
        <f t="shared" si="3"/>
        <v>0</v>
      </c>
      <c r="AB12" s="104">
        <f t="shared" si="3"/>
        <v>0</v>
      </c>
      <c r="AC12" s="104">
        <f t="shared" si="3"/>
        <v>0</v>
      </c>
      <c r="AE12" s="19"/>
      <c r="AF12" s="19"/>
      <c r="AG12" s="19"/>
      <c r="AH12" s="19"/>
      <c r="AI12" s="19"/>
      <c r="AR12" s="19"/>
      <c r="AS12" s="18">
        <f t="shared" si="2"/>
        <v>3.6625088567976874E-2</v>
      </c>
      <c r="AT12" s="12" t="e">
        <f t="shared" si="0"/>
        <v>#DIV/0!</v>
      </c>
    </row>
    <row r="13" spans="1:46" s="10" customFormat="1" ht="30" hidden="1" customHeight="1" x14ac:dyDescent="0.25">
      <c r="A13" s="112" t="s">
        <v>32</v>
      </c>
      <c r="B13" s="103">
        <v>4491</v>
      </c>
      <c r="C13" s="103"/>
      <c r="D13" s="103"/>
      <c r="E13" s="113">
        <f t="shared" ref="E13:E20" si="4">SUM(I13:AC13)</f>
        <v>100</v>
      </c>
      <c r="F13" s="104">
        <f>E13/B13</f>
        <v>2.2266755733689601E-2</v>
      </c>
      <c r="G13" s="104"/>
      <c r="H13" s="105"/>
      <c r="I13" s="106"/>
      <c r="J13" s="106"/>
      <c r="K13" s="106"/>
      <c r="L13" s="106"/>
      <c r="M13" s="106"/>
      <c r="N13" s="106"/>
      <c r="O13" s="106"/>
      <c r="P13" s="106"/>
      <c r="Q13" s="106">
        <v>100</v>
      </c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E13" s="19"/>
      <c r="AF13" s="19"/>
      <c r="AG13" s="19"/>
      <c r="AH13" s="19"/>
      <c r="AI13" s="19"/>
      <c r="AR13" s="19"/>
      <c r="AS13" s="18">
        <f t="shared" si="2"/>
        <v>100</v>
      </c>
      <c r="AT13" s="12" t="e">
        <f t="shared" si="0"/>
        <v>#DIV/0!</v>
      </c>
    </row>
    <row r="14" spans="1:46" s="10" customFormat="1" ht="30" hidden="1" customHeight="1" x14ac:dyDescent="0.25">
      <c r="A14" s="107" t="s">
        <v>33</v>
      </c>
      <c r="B14" s="103">
        <v>19999</v>
      </c>
      <c r="C14" s="103"/>
      <c r="D14" s="103"/>
      <c r="E14" s="113">
        <f t="shared" si="4"/>
        <v>0</v>
      </c>
      <c r="F14" s="104">
        <f>E14/B14</f>
        <v>0</v>
      </c>
      <c r="G14" s="104"/>
      <c r="H14" s="105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E14" s="19"/>
      <c r="AF14" s="19"/>
      <c r="AG14" s="19"/>
      <c r="AH14" s="19"/>
      <c r="AI14" s="19"/>
      <c r="AR14" s="19"/>
      <c r="AS14" s="18">
        <f t="shared" si="2"/>
        <v>0</v>
      </c>
      <c r="AT14" s="12" t="e">
        <f t="shared" si="0"/>
        <v>#DIV/0!</v>
      </c>
    </row>
    <row r="15" spans="1:46" s="12" customFormat="1" ht="62.25" hidden="1" customHeight="1" x14ac:dyDescent="0.25">
      <c r="A15" s="107" t="s">
        <v>34</v>
      </c>
      <c r="B15" s="114">
        <v>11554</v>
      </c>
      <c r="C15" s="114"/>
      <c r="D15" s="114"/>
      <c r="E15" s="113">
        <f t="shared" si="4"/>
        <v>0</v>
      </c>
      <c r="F15" s="104">
        <f>E15/B15</f>
        <v>0</v>
      </c>
      <c r="G15" s="104"/>
      <c r="H15" s="10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23"/>
      <c r="AE15" s="24"/>
      <c r="AF15" s="24"/>
      <c r="AG15" s="24"/>
      <c r="AH15" s="24"/>
      <c r="AI15" s="24"/>
      <c r="AJ15" s="23"/>
      <c r="AK15" s="23"/>
      <c r="AL15" s="23"/>
      <c r="AM15" s="23"/>
      <c r="AN15" s="23"/>
      <c r="AO15" s="23"/>
      <c r="AR15" s="17"/>
      <c r="AS15" s="18">
        <f t="shared" si="2"/>
        <v>0</v>
      </c>
      <c r="AT15" s="12" t="e">
        <f t="shared" si="0"/>
        <v>#DIV/0!</v>
      </c>
    </row>
    <row r="16" spans="1:46" s="12" customFormat="1" ht="30" hidden="1" customHeight="1" x14ac:dyDescent="0.25">
      <c r="A16" s="112" t="s">
        <v>35</v>
      </c>
      <c r="B16" s="104">
        <f>B15/B14</f>
        <v>0.57772888644432219</v>
      </c>
      <c r="C16" s="104"/>
      <c r="D16" s="104"/>
      <c r="E16" s="113" t="e">
        <f t="shared" si="4"/>
        <v>#DIV/0!</v>
      </c>
      <c r="F16" s="104"/>
      <c r="G16" s="104"/>
      <c r="H16" s="105"/>
      <c r="I16" s="116" t="e">
        <f t="shared" ref="I16:AA16" si="5">I15/I14</f>
        <v>#DIV/0!</v>
      </c>
      <c r="J16" s="116" t="e">
        <f t="shared" si="5"/>
        <v>#DIV/0!</v>
      </c>
      <c r="K16" s="116" t="e">
        <f t="shared" si="5"/>
        <v>#DIV/0!</v>
      </c>
      <c r="L16" s="116" t="e">
        <f t="shared" si="5"/>
        <v>#DIV/0!</v>
      </c>
      <c r="M16" s="116" t="e">
        <f t="shared" si="5"/>
        <v>#DIV/0!</v>
      </c>
      <c r="N16" s="116" t="e">
        <f t="shared" si="5"/>
        <v>#DIV/0!</v>
      </c>
      <c r="O16" s="116" t="e">
        <f t="shared" si="5"/>
        <v>#DIV/0!</v>
      </c>
      <c r="P16" s="116" t="e">
        <f t="shared" si="5"/>
        <v>#DIV/0!</v>
      </c>
      <c r="Q16" s="116" t="e">
        <f t="shared" si="5"/>
        <v>#DIV/0!</v>
      </c>
      <c r="R16" s="116" t="e">
        <f t="shared" si="5"/>
        <v>#DIV/0!</v>
      </c>
      <c r="S16" s="116" t="e">
        <f t="shared" si="5"/>
        <v>#DIV/0!</v>
      </c>
      <c r="T16" s="116" t="e">
        <f t="shared" si="5"/>
        <v>#DIV/0!</v>
      </c>
      <c r="U16" s="116" t="e">
        <f t="shared" si="5"/>
        <v>#DIV/0!</v>
      </c>
      <c r="V16" s="116" t="e">
        <f t="shared" si="5"/>
        <v>#DIV/0!</v>
      </c>
      <c r="W16" s="116" t="e">
        <f t="shared" si="5"/>
        <v>#DIV/0!</v>
      </c>
      <c r="X16" s="116" t="e">
        <f t="shared" si="5"/>
        <v>#DIV/0!</v>
      </c>
      <c r="Y16" s="116" t="e">
        <f t="shared" si="5"/>
        <v>#DIV/0!</v>
      </c>
      <c r="Z16" s="116" t="e">
        <f t="shared" si="5"/>
        <v>#DIV/0!</v>
      </c>
      <c r="AA16" s="116" t="e">
        <f t="shared" si="5"/>
        <v>#DIV/0!</v>
      </c>
      <c r="AB16" s="116">
        <v>0.72699999999999998</v>
      </c>
      <c r="AC16" s="116" t="e">
        <f>AC15/AC14</f>
        <v>#DIV/0!</v>
      </c>
      <c r="AD16" s="25"/>
      <c r="AE16" s="26"/>
      <c r="AF16" s="26"/>
      <c r="AG16" s="26"/>
      <c r="AH16" s="26"/>
      <c r="AI16" s="26"/>
      <c r="AJ16" s="25"/>
      <c r="AK16" s="25"/>
      <c r="AL16" s="25"/>
      <c r="AM16" s="25"/>
      <c r="AN16" s="25"/>
      <c r="AO16" s="25"/>
      <c r="AR16" s="17"/>
      <c r="AS16" s="18" t="e">
        <f t="shared" si="2"/>
        <v>#DIV/0!</v>
      </c>
      <c r="AT16" s="12" t="e">
        <f t="shared" si="0"/>
        <v>#DIV/0!</v>
      </c>
    </row>
    <row r="17" spans="1:46" s="12" customFormat="1" ht="24" hidden="1" customHeight="1" x14ac:dyDescent="0.25">
      <c r="A17" s="107" t="s">
        <v>36</v>
      </c>
      <c r="B17" s="104">
        <v>0.19</v>
      </c>
      <c r="C17" s="104"/>
      <c r="D17" s="104"/>
      <c r="E17" s="113">
        <f t="shared" si="4"/>
        <v>18.514999999999997</v>
      </c>
      <c r="F17" s="104"/>
      <c r="G17" s="104"/>
      <c r="H17" s="105"/>
      <c r="I17" s="116">
        <v>0.46400000000000002</v>
      </c>
      <c r="J17" s="116">
        <v>0.46700000000000003</v>
      </c>
      <c r="K17" s="116">
        <v>0.84199999999999997</v>
      </c>
      <c r="L17" s="116">
        <v>0.81100000000000005</v>
      </c>
      <c r="M17" s="116">
        <v>1.038</v>
      </c>
      <c r="N17" s="116">
        <v>1.083</v>
      </c>
      <c r="O17" s="116">
        <v>2.1429999999999998</v>
      </c>
      <c r="P17" s="116">
        <v>1.0509999999999999</v>
      </c>
      <c r="Q17" s="116">
        <v>0.63500000000000001</v>
      </c>
      <c r="R17" s="116">
        <v>1.077</v>
      </c>
      <c r="S17" s="116">
        <v>0.67700000000000005</v>
      </c>
      <c r="T17" s="116">
        <v>0.59299999999999997</v>
      </c>
      <c r="U17" s="116">
        <v>0.6</v>
      </c>
      <c r="V17" s="116">
        <v>0.85699999999999998</v>
      </c>
      <c r="W17" s="116">
        <v>0.88300000000000001</v>
      </c>
      <c r="X17" s="116">
        <v>0.30599999999999999</v>
      </c>
      <c r="Y17" s="116">
        <v>0.8</v>
      </c>
      <c r="Z17" s="116">
        <v>0.69299999999999995</v>
      </c>
      <c r="AA17" s="116">
        <v>0.75</v>
      </c>
      <c r="AB17" s="116">
        <v>1.319</v>
      </c>
      <c r="AC17" s="116">
        <v>1.4259999999999999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18.514999999999997</v>
      </c>
      <c r="AT17" s="12" t="e">
        <f t="shared" si="0"/>
        <v>#DIV/0!</v>
      </c>
    </row>
    <row r="18" spans="1:46" s="12" customFormat="1" ht="30" hidden="1" customHeight="1" x14ac:dyDescent="0.25">
      <c r="A18" s="107" t="s">
        <v>37</v>
      </c>
      <c r="B18" s="104">
        <v>0.16</v>
      </c>
      <c r="C18" s="104"/>
      <c r="D18" s="104"/>
      <c r="E18" s="113">
        <f t="shared" si="4"/>
        <v>16.073999999999998</v>
      </c>
      <c r="F18" s="104"/>
      <c r="G18" s="104"/>
      <c r="H18" s="105"/>
      <c r="I18" s="116">
        <v>0.95099999999999996</v>
      </c>
      <c r="J18" s="116">
        <v>0.26700000000000002</v>
      </c>
      <c r="K18" s="116">
        <v>1.1719999999999999</v>
      </c>
      <c r="L18" s="116">
        <v>0.52600000000000002</v>
      </c>
      <c r="M18" s="116">
        <v>0.625</v>
      </c>
      <c r="N18" s="116">
        <v>1.1180000000000001</v>
      </c>
      <c r="O18" s="116">
        <v>3.464</v>
      </c>
      <c r="P18" s="116">
        <v>0.377</v>
      </c>
      <c r="Q18" s="116">
        <v>0.4</v>
      </c>
      <c r="R18" s="116">
        <v>1.548</v>
      </c>
      <c r="S18" s="116">
        <v>0.63300000000000001</v>
      </c>
      <c r="T18" s="116">
        <v>5.6000000000000001E-2</v>
      </c>
      <c r="U18" s="116">
        <v>0.42199999999999999</v>
      </c>
      <c r="V18" s="116">
        <v>8.6999999999999994E-2</v>
      </c>
      <c r="W18" s="116">
        <v>0.97899999999999998</v>
      </c>
      <c r="X18" s="116">
        <v>0.313</v>
      </c>
      <c r="Y18" s="116">
        <v>0</v>
      </c>
      <c r="Z18" s="116">
        <v>1.6830000000000001</v>
      </c>
      <c r="AA18" s="116">
        <v>0.752</v>
      </c>
      <c r="AB18" s="116">
        <v>0.54900000000000004</v>
      </c>
      <c r="AC18" s="116">
        <v>0.152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16.073999999999998</v>
      </c>
      <c r="AT18" s="12" t="e">
        <f t="shared" si="0"/>
        <v>#DIV/0!</v>
      </c>
    </row>
    <row r="19" spans="1:46" s="10" customFormat="1" ht="30" customHeight="1" x14ac:dyDescent="0.25">
      <c r="A19" s="117" t="s">
        <v>38</v>
      </c>
      <c r="B19" s="113"/>
      <c r="C19" s="113"/>
      <c r="D19" s="113"/>
      <c r="E19" s="113">
        <f t="shared" si="4"/>
        <v>65401.1</v>
      </c>
      <c r="F19" s="104" t="e">
        <f>E19/B19</f>
        <v>#DIV/0!</v>
      </c>
      <c r="G19" s="104"/>
      <c r="H19" s="105"/>
      <c r="I19" s="118">
        <v>5324.7</v>
      </c>
      <c r="J19" s="118">
        <v>2407</v>
      </c>
      <c r="K19" s="118">
        <v>1089</v>
      </c>
      <c r="L19" s="305">
        <v>5955.1</v>
      </c>
      <c r="M19" s="118">
        <v>2478</v>
      </c>
      <c r="N19" s="118"/>
      <c r="O19" s="118">
        <v>3400</v>
      </c>
      <c r="P19" s="118">
        <v>987</v>
      </c>
      <c r="Q19" s="118">
        <v>4921.3</v>
      </c>
      <c r="R19" s="118">
        <v>1526</v>
      </c>
      <c r="S19" s="118">
        <v>2977.6</v>
      </c>
      <c r="T19" s="118"/>
      <c r="U19" s="118">
        <v>4795</v>
      </c>
      <c r="V19" s="118">
        <v>4494.5</v>
      </c>
      <c r="W19" s="118">
        <v>7335</v>
      </c>
      <c r="X19" s="118">
        <v>3539</v>
      </c>
      <c r="Y19" s="118">
        <v>490</v>
      </c>
      <c r="Z19" s="118">
        <v>2328</v>
      </c>
      <c r="AA19" s="305">
        <v>6035.9</v>
      </c>
      <c r="AB19" s="118">
        <v>3323</v>
      </c>
      <c r="AC19" s="118">
        <v>1995</v>
      </c>
      <c r="AE19" s="19"/>
      <c r="AF19" s="19"/>
      <c r="AG19" s="19"/>
      <c r="AH19" s="19"/>
      <c r="AI19" s="19"/>
      <c r="AR19" s="19"/>
      <c r="AS19" s="18">
        <f t="shared" si="2"/>
        <v>65401.1</v>
      </c>
      <c r="AT19" s="12" t="e">
        <f t="shared" si="0"/>
        <v>#DIV/0!</v>
      </c>
    </row>
    <row r="20" spans="1:46" s="10" customFormat="1" ht="30" customHeight="1" x14ac:dyDescent="0.25">
      <c r="A20" s="119" t="s">
        <v>39</v>
      </c>
      <c r="B20" s="113">
        <v>0</v>
      </c>
      <c r="C20" s="113"/>
      <c r="D20" s="113"/>
      <c r="E20" s="113">
        <f t="shared" si="4"/>
        <v>0</v>
      </c>
      <c r="F20" s="104" t="e">
        <f t="shared" ref="F20:F21" si="6">E20/B20</f>
        <v>#DIV/0!</v>
      </c>
      <c r="G20" s="104"/>
      <c r="H20" s="10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E20" s="19"/>
      <c r="AF20" s="19"/>
      <c r="AG20" s="19"/>
      <c r="AH20" s="19"/>
      <c r="AI20" s="19"/>
      <c r="AR20" s="19"/>
      <c r="AS20" s="18">
        <f t="shared" si="2"/>
        <v>0</v>
      </c>
      <c r="AT20" s="12" t="e">
        <f t="shared" si="0"/>
        <v>#DIV/0!</v>
      </c>
    </row>
    <row r="21" spans="1:46" s="10" customFormat="1" ht="30" customHeight="1" x14ac:dyDescent="0.25">
      <c r="A21" s="119" t="s">
        <v>40</v>
      </c>
      <c r="B21" s="121" t="e">
        <f>B20/B19</f>
        <v>#DIV/0!</v>
      </c>
      <c r="C21" s="121"/>
      <c r="D21" s="121"/>
      <c r="E21" s="121">
        <f>E20/E19</f>
        <v>0</v>
      </c>
      <c r="F21" s="104" t="e">
        <f t="shared" si="6"/>
        <v>#DIV/0!</v>
      </c>
      <c r="G21" s="104"/>
      <c r="H21" s="105"/>
      <c r="I21" s="122">
        <f t="shared" ref="I21:AC21" si="7">I20/I19</f>
        <v>0</v>
      </c>
      <c r="J21" s="122">
        <f t="shared" si="7"/>
        <v>0</v>
      </c>
      <c r="K21" s="122">
        <f t="shared" si="7"/>
        <v>0</v>
      </c>
      <c r="L21" s="122">
        <f t="shared" si="7"/>
        <v>0</v>
      </c>
      <c r="M21" s="122">
        <f t="shared" si="7"/>
        <v>0</v>
      </c>
      <c r="N21" s="122" t="e">
        <f t="shared" si="7"/>
        <v>#DIV/0!</v>
      </c>
      <c r="O21" s="122">
        <f t="shared" si="7"/>
        <v>0</v>
      </c>
      <c r="P21" s="122">
        <f t="shared" si="7"/>
        <v>0</v>
      </c>
      <c r="Q21" s="122">
        <f t="shared" si="7"/>
        <v>0</v>
      </c>
      <c r="R21" s="122">
        <f t="shared" si="7"/>
        <v>0</v>
      </c>
      <c r="S21" s="122">
        <f t="shared" si="7"/>
        <v>0</v>
      </c>
      <c r="T21" s="122" t="e">
        <f t="shared" si="7"/>
        <v>#DIV/0!</v>
      </c>
      <c r="U21" s="122">
        <f t="shared" si="7"/>
        <v>0</v>
      </c>
      <c r="V21" s="122">
        <f t="shared" si="7"/>
        <v>0</v>
      </c>
      <c r="W21" s="122">
        <f t="shared" si="7"/>
        <v>0</v>
      </c>
      <c r="X21" s="122">
        <f t="shared" si="7"/>
        <v>0</v>
      </c>
      <c r="Y21" s="122">
        <f t="shared" si="7"/>
        <v>0</v>
      </c>
      <c r="Z21" s="122">
        <f t="shared" si="7"/>
        <v>0</v>
      </c>
      <c r="AA21" s="122">
        <f t="shared" si="7"/>
        <v>0</v>
      </c>
      <c r="AB21" s="122">
        <f t="shared" si="7"/>
        <v>0</v>
      </c>
      <c r="AC21" s="122">
        <f t="shared" si="7"/>
        <v>0</v>
      </c>
      <c r="AE21" s="19"/>
      <c r="AF21" s="19"/>
      <c r="AG21" s="19"/>
      <c r="AH21" s="19"/>
      <c r="AI21" s="19"/>
      <c r="AR21" s="19"/>
      <c r="AS21" s="18">
        <f t="shared" si="2"/>
        <v>0</v>
      </c>
      <c r="AT21" s="12" t="e">
        <f t="shared" si="0"/>
        <v>#DIV/0!</v>
      </c>
    </row>
    <row r="22" spans="1:46" s="10" customFormat="1" ht="30" customHeight="1" x14ac:dyDescent="0.25">
      <c r="A22" s="119" t="s">
        <v>41</v>
      </c>
      <c r="B22" s="113">
        <v>0</v>
      </c>
      <c r="C22" s="113"/>
      <c r="D22" s="113"/>
      <c r="E22" s="123">
        <f>SUM(I22:AC22)</f>
        <v>0</v>
      </c>
      <c r="F22" s="104" t="e">
        <f>E22/B22</f>
        <v>#DIV/0!</v>
      </c>
      <c r="G22" s="104"/>
      <c r="H22" s="105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E22" s="19"/>
      <c r="AF22" s="19"/>
      <c r="AG22" s="19"/>
      <c r="AH22" s="19"/>
      <c r="AI22" s="19"/>
      <c r="AR22" s="19"/>
      <c r="AS22" s="18">
        <f t="shared" si="2"/>
        <v>0</v>
      </c>
      <c r="AT22" s="12" t="e">
        <f t="shared" si="0"/>
        <v>#DIV/0!</v>
      </c>
    </row>
    <row r="23" spans="1:46" s="10" customFormat="1" ht="30" customHeight="1" x14ac:dyDescent="0.25">
      <c r="A23" s="119" t="s">
        <v>42</v>
      </c>
      <c r="B23" s="104" t="e">
        <f>B22/B20</f>
        <v>#DIV/0!</v>
      </c>
      <c r="C23" s="104"/>
      <c r="D23" s="104"/>
      <c r="E23" s="104" t="e">
        <f>E22/E20</f>
        <v>#DIV/0!</v>
      </c>
      <c r="F23" s="104" t="e">
        <f>E23/B23</f>
        <v>#DIV/0!</v>
      </c>
      <c r="G23" s="104"/>
      <c r="H23" s="105"/>
      <c r="I23" s="116" t="e">
        <f>I22/I20</f>
        <v>#DIV/0!</v>
      </c>
      <c r="J23" s="116" t="e">
        <f t="shared" ref="J23:AC23" si="8">J22/J20</f>
        <v>#DIV/0!</v>
      </c>
      <c r="K23" s="116" t="e">
        <f t="shared" si="8"/>
        <v>#DIV/0!</v>
      </c>
      <c r="L23" s="116" t="e">
        <f t="shared" si="8"/>
        <v>#DIV/0!</v>
      </c>
      <c r="M23" s="116" t="e">
        <f t="shared" si="8"/>
        <v>#DIV/0!</v>
      </c>
      <c r="N23" s="116" t="e">
        <f t="shared" si="8"/>
        <v>#DIV/0!</v>
      </c>
      <c r="O23" s="116" t="e">
        <f t="shared" si="8"/>
        <v>#DIV/0!</v>
      </c>
      <c r="P23" s="116" t="e">
        <f t="shared" si="8"/>
        <v>#DIV/0!</v>
      </c>
      <c r="Q23" s="116" t="e">
        <f t="shared" si="8"/>
        <v>#DIV/0!</v>
      </c>
      <c r="R23" s="116" t="e">
        <f t="shared" si="8"/>
        <v>#DIV/0!</v>
      </c>
      <c r="S23" s="116" t="e">
        <f t="shared" si="8"/>
        <v>#DIV/0!</v>
      </c>
      <c r="T23" s="116" t="e">
        <f t="shared" si="8"/>
        <v>#DIV/0!</v>
      </c>
      <c r="U23" s="116" t="e">
        <f t="shared" si="8"/>
        <v>#DIV/0!</v>
      </c>
      <c r="V23" s="116" t="e">
        <f t="shared" si="8"/>
        <v>#DIV/0!</v>
      </c>
      <c r="W23" s="116" t="e">
        <f t="shared" si="8"/>
        <v>#DIV/0!</v>
      </c>
      <c r="X23" s="116" t="e">
        <f t="shared" si="8"/>
        <v>#DIV/0!</v>
      </c>
      <c r="Y23" s="116" t="e">
        <f t="shared" si="8"/>
        <v>#DIV/0!</v>
      </c>
      <c r="Z23" s="116" t="e">
        <f t="shared" si="8"/>
        <v>#DIV/0!</v>
      </c>
      <c r="AA23" s="116" t="e">
        <f t="shared" si="8"/>
        <v>#DIV/0!</v>
      </c>
      <c r="AB23" s="116" t="e">
        <f t="shared" si="8"/>
        <v>#DIV/0!</v>
      </c>
      <c r="AC23" s="116" t="e">
        <f t="shared" si="8"/>
        <v>#DIV/0!</v>
      </c>
      <c r="AE23" s="19"/>
      <c r="AF23" s="19"/>
      <c r="AG23" s="19"/>
      <c r="AH23" s="19"/>
      <c r="AI23" s="19"/>
      <c r="AR23" s="19"/>
      <c r="AS23" s="18" t="e">
        <f t="shared" si="2"/>
        <v>#DIV/0!</v>
      </c>
      <c r="AT23" s="12" t="e">
        <f t="shared" si="0"/>
        <v>#DIV/0!</v>
      </c>
    </row>
    <row r="24" spans="1:46" s="10" customFormat="1" ht="30" customHeight="1" x14ac:dyDescent="0.25">
      <c r="A24" s="307" t="s">
        <v>43</v>
      </c>
      <c r="B24" s="113">
        <v>0</v>
      </c>
      <c r="C24" s="113"/>
      <c r="D24" s="113"/>
      <c r="E24" s="113">
        <f>SUM(I24:AC24)</f>
        <v>41159.300000000003</v>
      </c>
      <c r="F24" s="104" t="e">
        <f>E24/B24</f>
        <v>#DIV/0!</v>
      </c>
      <c r="G24" s="104"/>
      <c r="H24" s="105">
        <v>20</v>
      </c>
      <c r="I24" s="145">
        <v>5299.7</v>
      </c>
      <c r="J24" s="120">
        <v>1831</v>
      </c>
      <c r="K24" s="120">
        <v>899</v>
      </c>
      <c r="L24" s="120">
        <v>4590.6000000000004</v>
      </c>
      <c r="M24" s="120">
        <v>925</v>
      </c>
      <c r="N24" s="120"/>
      <c r="O24" s="120">
        <v>500</v>
      </c>
      <c r="P24" s="120">
        <v>530</v>
      </c>
      <c r="Q24" s="120">
        <v>4130</v>
      </c>
      <c r="R24" s="120">
        <v>363</v>
      </c>
      <c r="S24" s="120">
        <v>1356</v>
      </c>
      <c r="T24" s="120">
        <v>1131</v>
      </c>
      <c r="U24" s="120">
        <v>2067</v>
      </c>
      <c r="V24" s="120">
        <v>1850</v>
      </c>
      <c r="W24" s="120">
        <v>5960</v>
      </c>
      <c r="X24" s="120">
        <v>2408</v>
      </c>
      <c r="Y24" s="120">
        <v>490</v>
      </c>
      <c r="Z24" s="120">
        <v>1030</v>
      </c>
      <c r="AA24" s="120">
        <v>2326</v>
      </c>
      <c r="AB24" s="120">
        <v>3323</v>
      </c>
      <c r="AC24" s="120">
        <v>150</v>
      </c>
      <c r="AE24" s="19"/>
      <c r="AF24" s="19"/>
      <c r="AG24" s="19"/>
      <c r="AH24" s="19"/>
      <c r="AI24" s="19"/>
      <c r="AR24" s="19">
        <v>14063</v>
      </c>
      <c r="AS24" s="18">
        <f t="shared" si="2"/>
        <v>27096.300000000003</v>
      </c>
      <c r="AT24" s="12">
        <f t="shared" si="0"/>
        <v>1.926779492284719</v>
      </c>
    </row>
    <row r="25" spans="1:46" s="10" customFormat="1" ht="30" customHeight="1" x14ac:dyDescent="0.25">
      <c r="A25" s="112" t="s">
        <v>44</v>
      </c>
      <c r="B25" s="124" t="e">
        <f t="shared" ref="B25" si="9">B24/B19</f>
        <v>#DIV/0!</v>
      </c>
      <c r="C25" s="124"/>
      <c r="D25" s="124"/>
      <c r="E25" s="124">
        <f>E24/E19</f>
        <v>0.62933650963057197</v>
      </c>
      <c r="F25" s="124" t="e">
        <f t="shared" ref="F25:AC25" si="10">F24/F19</f>
        <v>#DIV/0!</v>
      </c>
      <c r="G25" s="125"/>
      <c r="H25" s="105"/>
      <c r="I25" s="124">
        <f t="shared" si="10"/>
        <v>0.99530489980656189</v>
      </c>
      <c r="J25" s="124">
        <f t="shared" si="10"/>
        <v>0.76069796427087666</v>
      </c>
      <c r="K25" s="124">
        <f t="shared" si="10"/>
        <v>0.82552800734618914</v>
      </c>
      <c r="L25" s="124">
        <f t="shared" si="10"/>
        <v>0.77086866719282632</v>
      </c>
      <c r="M25" s="124">
        <f t="shared" si="10"/>
        <v>0.37328490718321228</v>
      </c>
      <c r="N25" s="124" t="e">
        <f t="shared" si="10"/>
        <v>#DIV/0!</v>
      </c>
      <c r="O25" s="124">
        <f t="shared" si="10"/>
        <v>0.14705882352941177</v>
      </c>
      <c r="P25" s="124">
        <f t="shared" si="10"/>
        <v>0.53698074974670718</v>
      </c>
      <c r="Q25" s="124">
        <f t="shared" si="10"/>
        <v>0.83920915205331925</v>
      </c>
      <c r="R25" s="124">
        <f t="shared" si="10"/>
        <v>0.23787680209698558</v>
      </c>
      <c r="S25" s="124">
        <f t="shared" si="10"/>
        <v>0.45540032240730793</v>
      </c>
      <c r="T25" s="124" t="e">
        <f t="shared" si="10"/>
        <v>#DIV/0!</v>
      </c>
      <c r="U25" s="124">
        <f t="shared" si="10"/>
        <v>0.43107403545359751</v>
      </c>
      <c r="V25" s="124">
        <f t="shared" si="10"/>
        <v>0.4116141951273779</v>
      </c>
      <c r="W25" s="124">
        <f t="shared" si="10"/>
        <v>0.81254260395364686</v>
      </c>
      <c r="X25" s="124">
        <f t="shared" si="10"/>
        <v>0.68041819723085617</v>
      </c>
      <c r="Y25" s="124">
        <f t="shared" si="10"/>
        <v>1</v>
      </c>
      <c r="Z25" s="124">
        <f t="shared" si="10"/>
        <v>0.44243986254295531</v>
      </c>
      <c r="AA25" s="124">
        <f t="shared" si="10"/>
        <v>0.38536092380589476</v>
      </c>
      <c r="AB25" s="124">
        <f t="shared" si="10"/>
        <v>1</v>
      </c>
      <c r="AC25" s="124">
        <f t="shared" si="10"/>
        <v>7.5187969924812026E-2</v>
      </c>
      <c r="AE25" s="19"/>
      <c r="AF25" s="19"/>
      <c r="AG25" s="19"/>
      <c r="AH25" s="19"/>
      <c r="AI25" s="19"/>
      <c r="AR25" s="19"/>
      <c r="AS25" s="18">
        <f t="shared" si="2"/>
        <v>0.62933650963057197</v>
      </c>
      <c r="AT25" s="12" t="e">
        <f t="shared" si="0"/>
        <v>#DIV/0!</v>
      </c>
    </row>
    <row r="26" spans="1:46" s="27" customFormat="1" ht="30" customHeight="1" x14ac:dyDescent="0.25">
      <c r="A26" s="126" t="s">
        <v>172</v>
      </c>
      <c r="B26" s="127">
        <v>0</v>
      </c>
      <c r="C26" s="127"/>
      <c r="D26" s="127"/>
      <c r="E26" s="113">
        <f t="shared" ref="E26:E32" si="11">SUM(I26:AC26)</f>
        <v>0</v>
      </c>
      <c r="F26" s="128"/>
      <c r="G26" s="128"/>
      <c r="H26" s="105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E26" s="28"/>
      <c r="AF26" s="28"/>
      <c r="AG26" s="28"/>
      <c r="AH26" s="28"/>
      <c r="AI26" s="28"/>
      <c r="AR26" s="28"/>
      <c r="AS26" s="18">
        <f t="shared" si="2"/>
        <v>0</v>
      </c>
      <c r="AT26" s="12" t="e">
        <f t="shared" si="0"/>
        <v>#DIV/0!</v>
      </c>
    </row>
    <row r="27" spans="1:46" s="10" customFormat="1" ht="30" customHeight="1" x14ac:dyDescent="0.25">
      <c r="A27" s="119" t="s">
        <v>45</v>
      </c>
      <c r="B27" s="113">
        <v>0</v>
      </c>
      <c r="C27" s="113"/>
      <c r="D27" s="113"/>
      <c r="E27" s="113">
        <f t="shared" si="11"/>
        <v>0</v>
      </c>
      <c r="F27" s="104" t="e">
        <f t="shared" ref="F27:F54" si="12">E27/B27</f>
        <v>#DIV/0!</v>
      </c>
      <c r="G27" s="104"/>
      <c r="H27" s="105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E27" s="19"/>
      <c r="AF27" s="19"/>
      <c r="AG27" s="19"/>
      <c r="AH27" s="19"/>
      <c r="AI27" s="19"/>
      <c r="AR27" s="19">
        <v>1523</v>
      </c>
      <c r="AS27" s="18">
        <f t="shared" si="2"/>
        <v>-1523</v>
      </c>
      <c r="AT27" s="12">
        <f t="shared" si="0"/>
        <v>-1</v>
      </c>
    </row>
    <row r="28" spans="1:46" s="10" customFormat="1" ht="30" customHeight="1" x14ac:dyDescent="0.25">
      <c r="A28" s="112" t="s">
        <v>44</v>
      </c>
      <c r="B28" s="121">
        <v>0.17</v>
      </c>
      <c r="C28" s="104"/>
      <c r="D28" s="104"/>
      <c r="E28" s="113" t="e">
        <f t="shared" si="11"/>
        <v>#DIV/0!</v>
      </c>
      <c r="F28" s="104" t="e">
        <f t="shared" si="12"/>
        <v>#DIV/0!</v>
      </c>
      <c r="G28" s="104"/>
      <c r="H28" s="105"/>
      <c r="I28" s="122">
        <f t="shared" ref="I28:U28" si="13">I27/I19</f>
        <v>0</v>
      </c>
      <c r="J28" s="122">
        <f t="shared" si="13"/>
        <v>0</v>
      </c>
      <c r="K28" s="122">
        <f t="shared" si="13"/>
        <v>0</v>
      </c>
      <c r="L28" s="122">
        <f t="shared" si="13"/>
        <v>0</v>
      </c>
      <c r="M28" s="122">
        <f t="shared" si="13"/>
        <v>0</v>
      </c>
      <c r="N28" s="122" t="e">
        <f t="shared" si="13"/>
        <v>#DIV/0!</v>
      </c>
      <c r="O28" s="122">
        <f t="shared" si="13"/>
        <v>0</v>
      </c>
      <c r="P28" s="122">
        <f t="shared" si="13"/>
        <v>0</v>
      </c>
      <c r="Q28" s="122">
        <f t="shared" si="13"/>
        <v>0</v>
      </c>
      <c r="R28" s="122">
        <f t="shared" si="13"/>
        <v>0</v>
      </c>
      <c r="S28" s="122">
        <f t="shared" si="13"/>
        <v>0</v>
      </c>
      <c r="T28" s="122" t="e">
        <f t="shared" si="13"/>
        <v>#DIV/0!</v>
      </c>
      <c r="U28" s="122">
        <f t="shared" si="13"/>
        <v>0</v>
      </c>
      <c r="V28" s="122">
        <f t="shared" ref="V28:AC28" si="14">V27/V19</f>
        <v>0</v>
      </c>
      <c r="W28" s="122">
        <f t="shared" si="14"/>
        <v>0</v>
      </c>
      <c r="X28" s="122">
        <f t="shared" si="14"/>
        <v>0</v>
      </c>
      <c r="Y28" s="122">
        <f t="shared" si="14"/>
        <v>0</v>
      </c>
      <c r="Z28" s="122">
        <f t="shared" si="14"/>
        <v>0</v>
      </c>
      <c r="AA28" s="122">
        <f t="shared" si="14"/>
        <v>0</v>
      </c>
      <c r="AB28" s="122">
        <f t="shared" si="14"/>
        <v>0</v>
      </c>
      <c r="AC28" s="122">
        <f t="shared" si="14"/>
        <v>0</v>
      </c>
      <c r="AE28" s="19"/>
      <c r="AF28" s="19"/>
      <c r="AG28" s="19"/>
      <c r="AH28" s="19"/>
      <c r="AI28" s="19"/>
      <c r="AR28" s="19"/>
      <c r="AS28" s="18" t="e">
        <f t="shared" si="2"/>
        <v>#DIV/0!</v>
      </c>
      <c r="AT28" s="12" t="e">
        <f t="shared" si="0"/>
        <v>#DIV/0!</v>
      </c>
    </row>
    <row r="29" spans="1:46" s="10" customFormat="1" ht="30" customHeight="1" x14ac:dyDescent="0.25">
      <c r="A29" s="134" t="s">
        <v>193</v>
      </c>
      <c r="B29" s="113"/>
      <c r="C29" s="113"/>
      <c r="D29" s="113"/>
      <c r="E29" s="113">
        <f t="shared" si="11"/>
        <v>46252</v>
      </c>
      <c r="F29" s="104" t="e">
        <f t="shared" si="12"/>
        <v>#DIV/0!</v>
      </c>
      <c r="G29" s="104"/>
      <c r="H29" s="105"/>
      <c r="I29" s="144">
        <v>940.6</v>
      </c>
      <c r="J29" s="130">
        <v>735</v>
      </c>
      <c r="K29" s="130">
        <v>2345</v>
      </c>
      <c r="L29" s="144">
        <v>5934.4</v>
      </c>
      <c r="M29" s="130"/>
      <c r="N29" s="130"/>
      <c r="O29" s="130"/>
      <c r="P29" s="130">
        <v>445</v>
      </c>
      <c r="Q29" s="130">
        <v>910</v>
      </c>
      <c r="R29" s="130">
        <v>3031.8</v>
      </c>
      <c r="S29" s="130">
        <v>2709.3</v>
      </c>
      <c r="T29" s="130">
        <v>658</v>
      </c>
      <c r="U29" s="130">
        <v>4430</v>
      </c>
      <c r="V29" s="130">
        <v>1086.5</v>
      </c>
      <c r="W29" s="130">
        <v>4941.8</v>
      </c>
      <c r="X29" s="144">
        <v>5130.6000000000004</v>
      </c>
      <c r="Y29" s="130">
        <v>130</v>
      </c>
      <c r="Z29" s="130">
        <v>1542</v>
      </c>
      <c r="AA29" s="130"/>
      <c r="AB29" s="130">
        <v>6075</v>
      </c>
      <c r="AC29" s="130">
        <v>5207</v>
      </c>
      <c r="AE29" s="19"/>
      <c r="AF29" s="19"/>
      <c r="AG29" s="19"/>
      <c r="AH29" s="19"/>
      <c r="AI29" s="19"/>
      <c r="AR29" s="19"/>
      <c r="AS29" s="18">
        <f t="shared" si="2"/>
        <v>46252</v>
      </c>
      <c r="AT29" s="12" t="e">
        <f t="shared" si="0"/>
        <v>#DIV/0!</v>
      </c>
    </row>
    <row r="30" spans="1:46" s="10" customFormat="1" ht="31.5" customHeight="1" x14ac:dyDescent="0.25">
      <c r="A30" s="108" t="s">
        <v>46</v>
      </c>
      <c r="B30" s="113"/>
      <c r="C30" s="113"/>
      <c r="D30" s="113"/>
      <c r="E30" s="113">
        <f t="shared" si="11"/>
        <v>0</v>
      </c>
      <c r="F30" s="104" t="e">
        <f t="shared" si="12"/>
        <v>#DIV/0!</v>
      </c>
      <c r="G30" s="104"/>
      <c r="H30" s="105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Y30" s="130"/>
      <c r="Z30" s="130"/>
      <c r="AA30" s="130"/>
      <c r="AB30" s="130"/>
      <c r="AC30" s="130"/>
      <c r="AE30" s="19"/>
      <c r="AF30" s="19"/>
      <c r="AG30" s="19"/>
      <c r="AH30" s="19"/>
      <c r="AI30" s="19"/>
      <c r="AR30" s="19"/>
      <c r="AS30" s="18">
        <f t="shared" si="2"/>
        <v>0</v>
      </c>
      <c r="AT30" s="12" t="e">
        <f t="shared" si="0"/>
        <v>#DIV/0!</v>
      </c>
    </row>
    <row r="31" spans="1:46" s="10" customFormat="1" ht="30" customHeight="1" x14ac:dyDescent="0.25">
      <c r="A31" s="112" t="s">
        <v>40</v>
      </c>
      <c r="B31" s="122" t="e">
        <f>B30/B29</f>
        <v>#DIV/0!</v>
      </c>
      <c r="C31" s="116"/>
      <c r="D31" s="116"/>
      <c r="E31" s="113" t="e">
        <f t="shared" si="11"/>
        <v>#DIV/0!</v>
      </c>
      <c r="F31" s="104" t="e">
        <f t="shared" si="12"/>
        <v>#DIV/0!</v>
      </c>
      <c r="G31" s="104"/>
      <c r="H31" s="105"/>
      <c r="I31" s="122">
        <f>I30/I29</f>
        <v>0</v>
      </c>
      <c r="J31" s="122">
        <f t="shared" ref="J31:AC31" si="15">J30/J29</f>
        <v>0</v>
      </c>
      <c r="K31" s="122">
        <f t="shared" si="15"/>
        <v>0</v>
      </c>
      <c r="L31" s="122">
        <f t="shared" si="15"/>
        <v>0</v>
      </c>
      <c r="M31" s="122" t="e">
        <f t="shared" si="15"/>
        <v>#DIV/0!</v>
      </c>
      <c r="N31" s="122" t="e">
        <f t="shared" si="15"/>
        <v>#DIV/0!</v>
      </c>
      <c r="O31" s="122" t="e">
        <f t="shared" si="15"/>
        <v>#DIV/0!</v>
      </c>
      <c r="P31" s="122">
        <f t="shared" si="15"/>
        <v>0</v>
      </c>
      <c r="Q31" s="122">
        <f t="shared" si="15"/>
        <v>0</v>
      </c>
      <c r="R31" s="122">
        <f t="shared" si="15"/>
        <v>0</v>
      </c>
      <c r="S31" s="122">
        <f t="shared" si="15"/>
        <v>0</v>
      </c>
      <c r="T31" s="122">
        <f>T30/U29</f>
        <v>0</v>
      </c>
      <c r="U31" s="122">
        <f>U30/V29</f>
        <v>0</v>
      </c>
      <c r="V31" s="122">
        <f>V30/W29</f>
        <v>0</v>
      </c>
      <c r="W31" s="122">
        <f>W32/X29</f>
        <v>0.16274899621876582</v>
      </c>
      <c r="X31" s="122">
        <f>X32/X29</f>
        <v>0.2554477059213347</v>
      </c>
      <c r="Y31" s="122">
        <f t="shared" si="15"/>
        <v>0</v>
      </c>
      <c r="Z31" s="122">
        <f t="shared" si="15"/>
        <v>0</v>
      </c>
      <c r="AA31" s="122" t="e">
        <f t="shared" si="15"/>
        <v>#DIV/0!</v>
      </c>
      <c r="AB31" s="122">
        <f t="shared" si="15"/>
        <v>0</v>
      </c>
      <c r="AC31" s="122">
        <f t="shared" si="15"/>
        <v>0</v>
      </c>
      <c r="AE31" s="19"/>
      <c r="AF31" s="19"/>
      <c r="AG31" s="19"/>
      <c r="AH31" s="19"/>
      <c r="AI31" s="19"/>
      <c r="AR31" s="19"/>
      <c r="AS31" s="18" t="e">
        <f t="shared" si="2"/>
        <v>#DIV/0!</v>
      </c>
      <c r="AT31" s="12" t="e">
        <f t="shared" si="0"/>
        <v>#DIV/0!</v>
      </c>
    </row>
    <row r="32" spans="1:46" s="10" customFormat="1" ht="30" customHeight="1" x14ac:dyDescent="0.25">
      <c r="A32" s="307" t="s">
        <v>47</v>
      </c>
      <c r="B32" s="113"/>
      <c r="C32" s="113"/>
      <c r="D32" s="113"/>
      <c r="E32" s="113">
        <f t="shared" si="11"/>
        <v>12732.1</v>
      </c>
      <c r="F32" s="104" t="e">
        <f t="shared" si="12"/>
        <v>#DIV/0!</v>
      </c>
      <c r="G32" s="104"/>
      <c r="H32" s="105">
        <v>17</v>
      </c>
      <c r="I32" s="145">
        <v>911.5</v>
      </c>
      <c r="J32" s="120"/>
      <c r="K32" s="120">
        <v>1045</v>
      </c>
      <c r="L32" s="120">
        <v>1039</v>
      </c>
      <c r="M32" s="120">
        <v>198</v>
      </c>
      <c r="N32" s="120"/>
      <c r="O32" s="120">
        <v>180</v>
      </c>
      <c r="P32" s="120">
        <v>470</v>
      </c>
      <c r="Q32" s="120">
        <v>436</v>
      </c>
      <c r="R32" s="120">
        <v>1143</v>
      </c>
      <c r="S32" s="120"/>
      <c r="T32" s="120">
        <v>140</v>
      </c>
      <c r="U32" s="120"/>
      <c r="V32" s="120">
        <v>80</v>
      </c>
      <c r="W32" s="130">
        <v>835</v>
      </c>
      <c r="X32" s="130">
        <v>1310.5999999999999</v>
      </c>
      <c r="Y32" s="120">
        <v>130</v>
      </c>
      <c r="Z32" s="120">
        <v>373</v>
      </c>
      <c r="AA32" s="120">
        <v>150</v>
      </c>
      <c r="AB32" s="120">
        <v>4141</v>
      </c>
      <c r="AC32" s="120">
        <v>150</v>
      </c>
      <c r="AE32" s="19"/>
      <c r="AF32" s="19"/>
      <c r="AG32" s="19"/>
      <c r="AH32" s="19"/>
      <c r="AI32" s="19"/>
      <c r="AR32" s="19">
        <v>8146</v>
      </c>
      <c r="AS32" s="18">
        <f t="shared" si="2"/>
        <v>4586.1000000000004</v>
      </c>
      <c r="AT32" s="12">
        <f t="shared" si="0"/>
        <v>0.56298796955561015</v>
      </c>
    </row>
    <row r="33" spans="1:52" s="10" customFormat="1" ht="30" customHeight="1" x14ac:dyDescent="0.25">
      <c r="A33" s="108" t="s">
        <v>44</v>
      </c>
      <c r="B33" s="124">
        <v>0.35299999999999998</v>
      </c>
      <c r="C33" s="124"/>
      <c r="D33" s="124"/>
      <c r="E33" s="124">
        <f t="shared" ref="E33:AC33" si="16">E32/E29</f>
        <v>0.2752767447894145</v>
      </c>
      <c r="F33" s="104">
        <f t="shared" si="12"/>
        <v>0.77982080676887966</v>
      </c>
      <c r="G33" s="104"/>
      <c r="H33" s="105"/>
      <c r="I33" s="131">
        <f t="shared" si="16"/>
        <v>0.96906230065915366</v>
      </c>
      <c r="J33" s="131">
        <f t="shared" si="16"/>
        <v>0</v>
      </c>
      <c r="K33" s="131">
        <f t="shared" si="16"/>
        <v>0.44562899786780386</v>
      </c>
      <c r="L33" s="131">
        <f t="shared" si="16"/>
        <v>0.17508088433540039</v>
      </c>
      <c r="M33" s="131" t="e">
        <f t="shared" si="16"/>
        <v>#DIV/0!</v>
      </c>
      <c r="N33" s="131" t="e">
        <f t="shared" si="16"/>
        <v>#DIV/0!</v>
      </c>
      <c r="O33" s="131" t="e">
        <f t="shared" si="16"/>
        <v>#DIV/0!</v>
      </c>
      <c r="P33" s="131">
        <f t="shared" si="16"/>
        <v>1.0561797752808988</v>
      </c>
      <c r="Q33" s="131">
        <f t="shared" si="16"/>
        <v>0.47912087912087914</v>
      </c>
      <c r="R33" s="131">
        <f t="shared" si="16"/>
        <v>0.3770037601424896</v>
      </c>
      <c r="S33" s="131">
        <f t="shared" si="16"/>
        <v>0</v>
      </c>
      <c r="T33" s="131">
        <f t="shared" si="16"/>
        <v>0.21276595744680851</v>
      </c>
      <c r="U33" s="131">
        <f t="shared" si="16"/>
        <v>0</v>
      </c>
      <c r="V33" s="131">
        <f t="shared" si="16"/>
        <v>7.3630924988495161E-2</v>
      </c>
      <c r="W33" s="131">
        <f t="shared" si="16"/>
        <v>0.16896677324051965</v>
      </c>
      <c r="X33" s="131">
        <f t="shared" si="16"/>
        <v>0.2554477059213347</v>
      </c>
      <c r="Y33" s="131">
        <f t="shared" si="16"/>
        <v>1</v>
      </c>
      <c r="Z33" s="131">
        <f t="shared" si="16"/>
        <v>0.24189364461738003</v>
      </c>
      <c r="AA33" s="131" t="e">
        <f t="shared" si="16"/>
        <v>#DIV/0!</v>
      </c>
      <c r="AB33" s="131">
        <f t="shared" si="16"/>
        <v>0.68164609053497938</v>
      </c>
      <c r="AC33" s="131">
        <f t="shared" si="16"/>
        <v>2.8807374687920106E-2</v>
      </c>
      <c r="AE33" s="19"/>
      <c r="AF33" s="19"/>
      <c r="AG33" s="19"/>
      <c r="AH33" s="19"/>
      <c r="AI33" s="19"/>
      <c r="AR33" s="19"/>
      <c r="AS33" s="18">
        <f t="shared" si="2"/>
        <v>0.2752767447894145</v>
      </c>
      <c r="AT33" s="12" t="e">
        <f t="shared" si="0"/>
        <v>#DIV/0!</v>
      </c>
    </row>
    <row r="34" spans="1:52" s="10" customFormat="1" ht="30" customHeight="1" x14ac:dyDescent="0.25">
      <c r="A34" s="306" t="s">
        <v>48</v>
      </c>
      <c r="B34" s="113"/>
      <c r="C34" s="113"/>
      <c r="D34" s="113"/>
      <c r="E34" s="113">
        <f>SUM(I34:AC34)</f>
        <v>6010</v>
      </c>
      <c r="F34" s="104" t="e">
        <f t="shared" si="12"/>
        <v>#DIV/0!</v>
      </c>
      <c r="G34" s="104"/>
      <c r="H34" s="105">
        <v>11</v>
      </c>
      <c r="I34" s="120">
        <v>469</v>
      </c>
      <c r="J34" s="120">
        <v>370</v>
      </c>
      <c r="K34" s="120">
        <v>975</v>
      </c>
      <c r="L34" s="120">
        <v>80</v>
      </c>
      <c r="M34" s="120"/>
      <c r="N34" s="120"/>
      <c r="O34" s="120">
        <v>66</v>
      </c>
      <c r="P34" s="120">
        <v>575</v>
      </c>
      <c r="Q34" s="120">
        <v>90</v>
      </c>
      <c r="R34" s="120">
        <v>1023</v>
      </c>
      <c r="S34" s="120"/>
      <c r="T34" s="120"/>
      <c r="U34" s="120">
        <v>1027</v>
      </c>
      <c r="V34" s="120"/>
      <c r="W34" s="120">
        <v>1155</v>
      </c>
      <c r="X34" s="120"/>
      <c r="Y34" s="120"/>
      <c r="Z34" s="120"/>
      <c r="AA34" s="120"/>
      <c r="AB34" s="120">
        <v>180</v>
      </c>
      <c r="AC34" s="120"/>
      <c r="AE34" s="19"/>
      <c r="AF34" s="19"/>
      <c r="AG34" s="19"/>
      <c r="AH34" s="19"/>
      <c r="AI34" s="19"/>
      <c r="AR34" s="19">
        <v>5837</v>
      </c>
      <c r="AS34" s="18">
        <f t="shared" si="2"/>
        <v>173</v>
      </c>
      <c r="AT34" s="12">
        <f>AS34/AR34</f>
        <v>2.9638512934726743E-2</v>
      </c>
    </row>
    <row r="35" spans="1:52" s="10" customFormat="1" ht="30" customHeight="1" x14ac:dyDescent="0.25">
      <c r="A35" s="112" t="s">
        <v>44</v>
      </c>
      <c r="B35" s="121" t="e">
        <f>B34/B29</f>
        <v>#DIV/0!</v>
      </c>
      <c r="C35" s="121"/>
      <c r="D35" s="121"/>
      <c r="E35" s="121">
        <f>E34/E29</f>
        <v>0.12994032690478249</v>
      </c>
      <c r="F35" s="104" t="e">
        <f t="shared" si="12"/>
        <v>#DIV/0!</v>
      </c>
      <c r="G35" s="104"/>
      <c r="H35" s="105"/>
      <c r="I35" s="122">
        <f>I34/I29</f>
        <v>0.49861790346587281</v>
      </c>
      <c r="J35" s="122">
        <f t="shared" ref="J35:AC35" si="17">J34/J29</f>
        <v>0.50340136054421769</v>
      </c>
      <c r="K35" s="122">
        <f t="shared" si="17"/>
        <v>0.41577825159914711</v>
      </c>
      <c r="L35" s="122">
        <f t="shared" si="17"/>
        <v>1.3480722566729577E-2</v>
      </c>
      <c r="M35" s="122" t="e">
        <f t="shared" si="17"/>
        <v>#DIV/0!</v>
      </c>
      <c r="N35" s="122" t="e">
        <f t="shared" si="17"/>
        <v>#DIV/0!</v>
      </c>
      <c r="O35" s="122" t="e">
        <f t="shared" si="17"/>
        <v>#DIV/0!</v>
      </c>
      <c r="P35" s="122">
        <f t="shared" si="17"/>
        <v>1.2921348314606742</v>
      </c>
      <c r="Q35" s="122">
        <f t="shared" si="17"/>
        <v>9.8901098901098897E-2</v>
      </c>
      <c r="R35" s="122">
        <f t="shared" si="17"/>
        <v>0.33742331288343558</v>
      </c>
      <c r="S35" s="122">
        <f t="shared" si="17"/>
        <v>0</v>
      </c>
      <c r="T35" s="122">
        <f t="shared" si="17"/>
        <v>0</v>
      </c>
      <c r="U35" s="122">
        <f t="shared" si="17"/>
        <v>0.23182844243792325</v>
      </c>
      <c r="V35" s="122">
        <f t="shared" si="17"/>
        <v>0</v>
      </c>
      <c r="W35" s="122">
        <f t="shared" si="17"/>
        <v>0.23372050669796429</v>
      </c>
      <c r="X35" s="122">
        <f t="shared" si="17"/>
        <v>0</v>
      </c>
      <c r="Y35" s="122">
        <f t="shared" si="17"/>
        <v>0</v>
      </c>
      <c r="Z35" s="122">
        <f t="shared" si="17"/>
        <v>0</v>
      </c>
      <c r="AA35" s="122" t="e">
        <f t="shared" si="17"/>
        <v>#DIV/0!</v>
      </c>
      <c r="AB35" s="122">
        <f t="shared" si="17"/>
        <v>2.9629629629629631E-2</v>
      </c>
      <c r="AC35" s="122">
        <f t="shared" si="17"/>
        <v>0</v>
      </c>
      <c r="AD35" s="29"/>
      <c r="AE35" s="3"/>
      <c r="AF35" s="3"/>
      <c r="AG35" s="3"/>
      <c r="AH35" s="3"/>
      <c r="AI35" s="3"/>
      <c r="AJ35" s="30"/>
      <c r="AK35" s="3"/>
      <c r="AL35" s="3"/>
      <c r="AM35" s="3"/>
      <c r="AN35" s="3"/>
      <c r="AO35" s="3"/>
      <c r="AP35" s="3"/>
      <c r="AQ35" s="29"/>
      <c r="AR35" s="3"/>
      <c r="AS35" s="18">
        <f t="shared" si="2"/>
        <v>0.12994032690478249</v>
      </c>
      <c r="AT35" s="12" t="e">
        <f t="shared" si="0"/>
        <v>#DIV/0!</v>
      </c>
    </row>
    <row r="36" spans="1:52" s="10" customFormat="1" ht="30" customHeight="1" x14ac:dyDescent="0.25">
      <c r="A36" s="117" t="s">
        <v>49</v>
      </c>
      <c r="B36" s="113"/>
      <c r="C36" s="113"/>
      <c r="D36" s="113"/>
      <c r="E36" s="123">
        <f>SUM(I36:AC36)</f>
        <v>43739.3</v>
      </c>
      <c r="F36" s="104" t="e">
        <f t="shared" si="12"/>
        <v>#DIV/0!</v>
      </c>
      <c r="G36" s="104"/>
      <c r="H36" s="105">
        <v>8</v>
      </c>
      <c r="I36" s="132">
        <v>14760.3</v>
      </c>
      <c r="J36" s="132">
        <v>4266</v>
      </c>
      <c r="K36" s="132">
        <v>1180</v>
      </c>
      <c r="L36" s="132">
        <v>34</v>
      </c>
      <c r="M36" s="132"/>
      <c r="N36" s="132"/>
      <c r="O36" s="132">
        <v>31</v>
      </c>
      <c r="P36" s="132"/>
      <c r="Q36" s="132"/>
      <c r="R36" s="132"/>
      <c r="S36" s="132"/>
      <c r="T36" s="132"/>
      <c r="U36" s="132">
        <v>13350</v>
      </c>
      <c r="V36" s="132"/>
      <c r="W36" s="132">
        <v>7126</v>
      </c>
      <c r="X36" s="132"/>
      <c r="Y36" s="132"/>
      <c r="Z36" s="132">
        <v>2992</v>
      </c>
      <c r="AA36" s="132"/>
      <c r="AB36" s="132"/>
      <c r="AC36" s="132"/>
      <c r="AE36" s="19"/>
      <c r="AF36" s="19"/>
      <c r="AG36" s="19"/>
      <c r="AH36" s="19"/>
      <c r="AI36" s="19"/>
      <c r="AR36" s="19"/>
      <c r="AS36" s="18">
        <f t="shared" si="2"/>
        <v>43739.3</v>
      </c>
      <c r="AT36" s="12" t="e">
        <f t="shared" si="0"/>
        <v>#DIV/0!</v>
      </c>
    </row>
    <row r="37" spans="1:52" s="10" customFormat="1" ht="30" customHeight="1" x14ac:dyDescent="0.25">
      <c r="A37" s="306" t="s">
        <v>50</v>
      </c>
      <c r="B37" s="113"/>
      <c r="C37" s="113"/>
      <c r="D37" s="113"/>
      <c r="E37" s="113">
        <f>SUM(I37:AC37)</f>
        <v>6236</v>
      </c>
      <c r="F37" s="104" t="e">
        <f t="shared" si="12"/>
        <v>#DIV/0!</v>
      </c>
      <c r="G37" s="104"/>
      <c r="H37" s="105">
        <v>6</v>
      </c>
      <c r="I37" s="120">
        <v>1809</v>
      </c>
      <c r="J37" s="120">
        <v>790</v>
      </c>
      <c r="K37" s="120">
        <v>122</v>
      </c>
      <c r="L37" s="120"/>
      <c r="M37" s="120"/>
      <c r="N37" s="120"/>
      <c r="O37" s="120"/>
      <c r="P37" s="120"/>
      <c r="Q37" s="120"/>
      <c r="R37" s="120"/>
      <c r="S37" s="120"/>
      <c r="T37" s="120"/>
      <c r="U37" s="120">
        <v>2780</v>
      </c>
      <c r="V37" s="120"/>
      <c r="W37" s="120">
        <v>650</v>
      </c>
      <c r="X37" s="120"/>
      <c r="Y37" s="120"/>
      <c r="Z37" s="120">
        <v>85</v>
      </c>
      <c r="AA37" s="120"/>
      <c r="AB37" s="120"/>
      <c r="AC37" s="120"/>
      <c r="AE37" s="19"/>
      <c r="AF37" s="19"/>
      <c r="AG37" s="19"/>
      <c r="AH37" s="19"/>
      <c r="AI37" s="19"/>
      <c r="AR37" s="19">
        <v>1757</v>
      </c>
      <c r="AS37" s="18">
        <f t="shared" si="2"/>
        <v>4479</v>
      </c>
      <c r="AT37" s="12">
        <f t="shared" si="0"/>
        <v>2.5492316448491747</v>
      </c>
    </row>
    <row r="38" spans="1:52" s="10" customFormat="1" ht="30" customHeight="1" x14ac:dyDescent="0.25">
      <c r="A38" s="112" t="s">
        <v>51</v>
      </c>
      <c r="B38" s="121"/>
      <c r="C38" s="121"/>
      <c r="D38" s="121"/>
      <c r="E38" s="121">
        <f>E37/E36</f>
        <v>0.142572011897767</v>
      </c>
      <c r="F38" s="104" t="e">
        <f t="shared" si="12"/>
        <v>#DIV/0!</v>
      </c>
      <c r="G38" s="104"/>
      <c r="H38" s="105"/>
      <c r="I38" s="122">
        <f>I37/I36</f>
        <v>0.12255848458364668</v>
      </c>
      <c r="J38" s="122">
        <f t="shared" ref="J38:AC38" si="18">J37/J36</f>
        <v>0.18518518518518517</v>
      </c>
      <c r="K38" s="122">
        <f t="shared" si="18"/>
        <v>0.10338983050847457</v>
      </c>
      <c r="L38" s="122">
        <f t="shared" si="18"/>
        <v>0</v>
      </c>
      <c r="M38" s="122" t="e">
        <f t="shared" si="18"/>
        <v>#DIV/0!</v>
      </c>
      <c r="N38" s="122" t="e">
        <f t="shared" si="18"/>
        <v>#DIV/0!</v>
      </c>
      <c r="O38" s="122">
        <f t="shared" si="18"/>
        <v>0</v>
      </c>
      <c r="P38" s="122" t="e">
        <f t="shared" si="18"/>
        <v>#DIV/0!</v>
      </c>
      <c r="Q38" s="122" t="e">
        <f t="shared" si="18"/>
        <v>#DIV/0!</v>
      </c>
      <c r="R38" s="122" t="e">
        <f t="shared" si="18"/>
        <v>#DIV/0!</v>
      </c>
      <c r="S38" s="122" t="e">
        <f t="shared" si="18"/>
        <v>#DIV/0!</v>
      </c>
      <c r="T38" s="122" t="e">
        <f t="shared" si="18"/>
        <v>#DIV/0!</v>
      </c>
      <c r="U38" s="122">
        <f t="shared" si="18"/>
        <v>0.20823970037453182</v>
      </c>
      <c r="V38" s="122" t="e">
        <f t="shared" si="18"/>
        <v>#DIV/0!</v>
      </c>
      <c r="W38" s="122">
        <f t="shared" si="18"/>
        <v>9.1215268032556834E-2</v>
      </c>
      <c r="X38" s="122" t="e">
        <f t="shared" si="18"/>
        <v>#DIV/0!</v>
      </c>
      <c r="Y38" s="122" t="e">
        <f t="shared" si="18"/>
        <v>#DIV/0!</v>
      </c>
      <c r="Z38" s="122">
        <f t="shared" si="18"/>
        <v>2.8409090909090908E-2</v>
      </c>
      <c r="AA38" s="122" t="e">
        <f t="shared" si="18"/>
        <v>#DIV/0!</v>
      </c>
      <c r="AB38" s="122" t="e">
        <f t="shared" si="18"/>
        <v>#DIV/0!</v>
      </c>
      <c r="AC38" s="122" t="e">
        <f t="shared" si="18"/>
        <v>#DIV/0!</v>
      </c>
      <c r="AE38" s="19"/>
      <c r="AF38" s="19"/>
      <c r="AG38" s="19"/>
      <c r="AH38" s="19"/>
      <c r="AI38" s="19"/>
      <c r="AR38" s="19"/>
      <c r="AS38" s="18">
        <f t="shared" si="2"/>
        <v>0.142572011897767</v>
      </c>
      <c r="AT38" s="12" t="e">
        <f t="shared" si="0"/>
        <v>#DIV/0!</v>
      </c>
    </row>
    <row r="39" spans="1:52" s="10" customFormat="1" ht="30" customHeight="1" x14ac:dyDescent="0.25">
      <c r="A39" s="133" t="s">
        <v>52</v>
      </c>
      <c r="B39" s="113"/>
      <c r="C39" s="113"/>
      <c r="D39" s="113"/>
      <c r="E39" s="113">
        <f>SUM(I39:AC39)</f>
        <v>324</v>
      </c>
      <c r="F39" s="104" t="e">
        <f t="shared" si="12"/>
        <v>#DIV/0!</v>
      </c>
      <c r="G39" s="104"/>
      <c r="H39" s="105"/>
      <c r="I39" s="120"/>
      <c r="J39" s="120"/>
      <c r="K39" s="120"/>
      <c r="L39" s="120">
        <v>34</v>
      </c>
      <c r="M39" s="120"/>
      <c r="N39" s="120"/>
      <c r="O39" s="120"/>
      <c r="P39" s="120"/>
      <c r="Q39" s="120"/>
      <c r="R39" s="120"/>
      <c r="S39" s="120"/>
      <c r="T39" s="120"/>
      <c r="U39" s="120">
        <v>290</v>
      </c>
      <c r="V39" s="120"/>
      <c r="W39" s="120"/>
      <c r="X39" s="120"/>
      <c r="Y39" s="120"/>
      <c r="Z39" s="120"/>
      <c r="AA39" s="120"/>
      <c r="AB39" s="120"/>
      <c r="AC39" s="120"/>
      <c r="AE39" s="19"/>
      <c r="AF39" s="19"/>
      <c r="AG39" s="19"/>
      <c r="AH39" s="19"/>
      <c r="AI39" s="19"/>
      <c r="AR39" s="19">
        <v>261</v>
      </c>
      <c r="AS39" s="18">
        <f t="shared" si="2"/>
        <v>63</v>
      </c>
      <c r="AT39" s="12">
        <f t="shared" si="0"/>
        <v>0.2413793103448276</v>
      </c>
    </row>
    <row r="40" spans="1:52" s="12" customFormat="1" ht="54" customHeight="1" x14ac:dyDescent="0.25">
      <c r="A40" s="107" t="s">
        <v>147</v>
      </c>
      <c r="B40" s="113"/>
      <c r="C40" s="113"/>
      <c r="D40" s="113"/>
      <c r="E40" s="113">
        <f>SUM(I40:AC40)</f>
        <v>55734.48</v>
      </c>
      <c r="F40" s="104" t="e">
        <f t="shared" si="12"/>
        <v>#DIV/0!</v>
      </c>
      <c r="G40" s="104"/>
      <c r="H40" s="105"/>
      <c r="I40" s="106">
        <v>4682.3</v>
      </c>
      <c r="J40" s="106"/>
      <c r="K40" s="106"/>
      <c r="L40" s="106">
        <v>12574.58</v>
      </c>
      <c r="M40" s="106"/>
      <c r="N40" s="106"/>
      <c r="O40" s="106"/>
      <c r="P40" s="106"/>
      <c r="Q40" s="106"/>
      <c r="R40" s="106"/>
      <c r="S40" s="115">
        <v>4994.6000000000004</v>
      </c>
      <c r="T40" s="106"/>
      <c r="U40" s="106">
        <v>11440</v>
      </c>
      <c r="V40" s="106"/>
      <c r="W40" s="106">
        <v>11381</v>
      </c>
      <c r="X40" s="106"/>
      <c r="Y40" s="106"/>
      <c r="Z40" s="106">
        <v>2992</v>
      </c>
      <c r="AA40" s="106">
        <v>7670</v>
      </c>
      <c r="AB40" s="106"/>
      <c r="AC40" s="106"/>
      <c r="AD40" s="23"/>
      <c r="AE40" s="24"/>
      <c r="AF40" s="24"/>
      <c r="AG40" s="24"/>
      <c r="AH40" s="24"/>
      <c r="AI40" s="24"/>
      <c r="AJ40" s="23"/>
      <c r="AK40" s="23"/>
      <c r="AL40" s="23"/>
      <c r="AM40" s="23"/>
      <c r="AN40" s="23"/>
      <c r="AO40" s="23"/>
      <c r="AR40" s="17"/>
      <c r="AS40" s="18">
        <f t="shared" si="2"/>
        <v>55734.48</v>
      </c>
      <c r="AT40" s="12" t="e">
        <f t="shared" si="0"/>
        <v>#DIV/0!</v>
      </c>
    </row>
    <row r="41" spans="1:52" s="12" customFormat="1" ht="30" customHeight="1" x14ac:dyDescent="0.25">
      <c r="A41" s="134" t="s">
        <v>197</v>
      </c>
      <c r="B41" s="113"/>
      <c r="C41" s="113"/>
      <c r="D41" s="113"/>
      <c r="E41" s="113">
        <f>SUM(I41:AC41)</f>
        <v>170</v>
      </c>
      <c r="F41" s="104" t="e">
        <f t="shared" si="12"/>
        <v>#DIV/0!</v>
      </c>
      <c r="G41" s="104"/>
      <c r="H41" s="135">
        <v>1</v>
      </c>
      <c r="I41" s="136">
        <f t="shared" ref="I41:O41" si="19">SUM(I44:I49)</f>
        <v>0</v>
      </c>
      <c r="J41" s="136">
        <f t="shared" si="19"/>
        <v>0</v>
      </c>
      <c r="K41" s="136">
        <f t="shared" si="19"/>
        <v>0</v>
      </c>
      <c r="L41" s="136">
        <f t="shared" si="19"/>
        <v>0</v>
      </c>
      <c r="M41" s="136">
        <f t="shared" si="19"/>
        <v>0</v>
      </c>
      <c r="N41" s="136">
        <f t="shared" si="19"/>
        <v>0</v>
      </c>
      <c r="O41" s="136">
        <f t="shared" si="19"/>
        <v>0</v>
      </c>
      <c r="P41" s="136">
        <f t="shared" ref="P41:R41" si="20">SUM(P44:P49)</f>
        <v>0</v>
      </c>
      <c r="Q41" s="136">
        <f t="shared" si="20"/>
        <v>0</v>
      </c>
      <c r="R41" s="136">
        <f t="shared" si="20"/>
        <v>0</v>
      </c>
      <c r="S41" s="136">
        <f>SUM(S44:S49)</f>
        <v>0</v>
      </c>
      <c r="T41" s="136">
        <f t="shared" ref="T41:W41" si="21">SUM(T44:T49)</f>
        <v>0</v>
      </c>
      <c r="U41" s="136">
        <v>170</v>
      </c>
      <c r="V41" s="136">
        <f t="shared" si="21"/>
        <v>0</v>
      </c>
      <c r="W41" s="136">
        <f t="shared" si="21"/>
        <v>0</v>
      </c>
      <c r="X41" s="136">
        <f>SUM(X44:X49)</f>
        <v>0</v>
      </c>
      <c r="Y41" s="136">
        <f>SUM(Y44:Y49)</f>
        <v>0</v>
      </c>
      <c r="Z41" s="136">
        <f>SUM(Z44:Z49)</f>
        <v>0</v>
      </c>
      <c r="AA41" s="136">
        <v>0</v>
      </c>
      <c r="AB41" s="136">
        <f t="shared" ref="AB41:AC41" si="22">SUM(AB44:AB49)</f>
        <v>0</v>
      </c>
      <c r="AC41" s="136">
        <f t="shared" si="22"/>
        <v>0</v>
      </c>
      <c r="AD41" s="31">
        <f>AD44+AD45+AD49</f>
        <v>0</v>
      </c>
      <c r="AE41" s="5"/>
      <c r="AF41" s="5"/>
      <c r="AG41" s="5"/>
      <c r="AH41" s="5"/>
      <c r="AI41" s="5"/>
      <c r="AJ41" s="32"/>
      <c r="AK41" s="32"/>
      <c r="AL41" s="32"/>
      <c r="AM41" s="32"/>
      <c r="AN41" s="32"/>
      <c r="AO41" s="32"/>
      <c r="AR41" s="17">
        <v>166</v>
      </c>
      <c r="AS41" s="18">
        <f t="shared" si="2"/>
        <v>4</v>
      </c>
      <c r="AT41" s="12">
        <f t="shared" si="0"/>
        <v>2.4096385542168676E-2</v>
      </c>
      <c r="AX41" s="12">
        <v>87514.7</v>
      </c>
      <c r="AZ41" s="33">
        <f>E41+AX41</f>
        <v>87684.7</v>
      </c>
    </row>
    <row r="42" spans="1:52" s="12" customFormat="1" ht="30" customHeight="1" x14ac:dyDescent="0.25">
      <c r="A42" s="137" t="s">
        <v>171</v>
      </c>
      <c r="B42" s="113"/>
      <c r="C42" s="113"/>
      <c r="D42" s="113"/>
      <c r="E42" s="113">
        <f>SUM(I42:AC42)</f>
        <v>0</v>
      </c>
      <c r="F42" s="104" t="e">
        <f t="shared" si="12"/>
        <v>#DIV/0!</v>
      </c>
      <c r="G42" s="104"/>
      <c r="H42" s="105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23"/>
      <c r="AE42" s="24"/>
      <c r="AF42" s="24"/>
      <c r="AG42" s="24"/>
      <c r="AH42" s="24"/>
      <c r="AI42" s="24"/>
      <c r="AJ42" s="23"/>
      <c r="AK42" s="23"/>
      <c r="AL42" s="23"/>
      <c r="AM42" s="23"/>
      <c r="AN42" s="23"/>
      <c r="AO42" s="23"/>
      <c r="AR42" s="17"/>
      <c r="AS42" s="18">
        <f t="shared" si="2"/>
        <v>0</v>
      </c>
      <c r="AT42" s="12" t="e">
        <f t="shared" si="0"/>
        <v>#DIV/0!</v>
      </c>
    </row>
    <row r="43" spans="1:52" s="12" customFormat="1" ht="30" customHeight="1" x14ac:dyDescent="0.25">
      <c r="A43" s="138" t="s">
        <v>51</v>
      </c>
      <c r="B43" s="139" t="e">
        <f>B41/B40</f>
        <v>#DIV/0!</v>
      </c>
      <c r="C43" s="139"/>
      <c r="D43" s="139"/>
      <c r="E43" s="139">
        <f>E41/E40</f>
        <v>3.0501764796226679E-3</v>
      </c>
      <c r="F43" s="104" t="e">
        <f t="shared" si="12"/>
        <v>#DIV/0!</v>
      </c>
      <c r="G43" s="104"/>
      <c r="H43" s="105"/>
      <c r="I43" s="139">
        <f>I41/I40</f>
        <v>0</v>
      </c>
      <c r="J43" s="139" t="e">
        <f t="shared" ref="J43:AC43" si="23">J41/J40</f>
        <v>#DIV/0!</v>
      </c>
      <c r="K43" s="139" t="e">
        <f t="shared" si="23"/>
        <v>#DIV/0!</v>
      </c>
      <c r="L43" s="139">
        <f t="shared" si="23"/>
        <v>0</v>
      </c>
      <c r="M43" s="139" t="e">
        <f t="shared" si="23"/>
        <v>#DIV/0!</v>
      </c>
      <c r="N43" s="139" t="e">
        <f t="shared" si="23"/>
        <v>#DIV/0!</v>
      </c>
      <c r="O43" s="139" t="e">
        <f t="shared" si="23"/>
        <v>#DIV/0!</v>
      </c>
      <c r="P43" s="139" t="e">
        <f t="shared" si="23"/>
        <v>#DIV/0!</v>
      </c>
      <c r="Q43" s="139" t="e">
        <f t="shared" si="23"/>
        <v>#DIV/0!</v>
      </c>
      <c r="R43" s="139" t="e">
        <f t="shared" si="23"/>
        <v>#DIV/0!</v>
      </c>
      <c r="S43" s="139">
        <f t="shared" si="23"/>
        <v>0</v>
      </c>
      <c r="T43" s="139" t="e">
        <f t="shared" si="23"/>
        <v>#DIV/0!</v>
      </c>
      <c r="U43" s="139">
        <f t="shared" si="23"/>
        <v>1.486013986013986E-2</v>
      </c>
      <c r="V43" s="139" t="e">
        <f t="shared" si="23"/>
        <v>#DIV/0!</v>
      </c>
      <c r="W43" s="139">
        <f t="shared" si="23"/>
        <v>0</v>
      </c>
      <c r="X43" s="139" t="e">
        <f t="shared" si="23"/>
        <v>#DIV/0!</v>
      </c>
      <c r="Y43" s="139" t="e">
        <f t="shared" si="23"/>
        <v>#DIV/0!</v>
      </c>
      <c r="Z43" s="139">
        <f t="shared" si="23"/>
        <v>0</v>
      </c>
      <c r="AA43" s="139">
        <f t="shared" si="23"/>
        <v>0</v>
      </c>
      <c r="AB43" s="139" t="e">
        <f t="shared" si="23"/>
        <v>#DIV/0!</v>
      </c>
      <c r="AC43" s="139" t="e">
        <f t="shared" si="23"/>
        <v>#DIV/0!</v>
      </c>
      <c r="AD43" s="25"/>
      <c r="AE43" s="26"/>
      <c r="AF43" s="26"/>
      <c r="AG43" s="26"/>
      <c r="AH43" s="26"/>
      <c r="AI43" s="26"/>
      <c r="AJ43" s="25"/>
      <c r="AK43" s="25"/>
      <c r="AL43" s="25"/>
      <c r="AM43" s="25"/>
      <c r="AN43" s="25"/>
      <c r="AO43" s="25"/>
      <c r="AR43" s="17"/>
      <c r="AS43" s="18">
        <f t="shared" si="2"/>
        <v>3.0501764796226679E-3</v>
      </c>
      <c r="AT43" s="12" t="e">
        <f t="shared" si="0"/>
        <v>#DIV/0!</v>
      </c>
      <c r="AZ43" s="12">
        <v>301400</v>
      </c>
    </row>
    <row r="44" spans="1:52" s="12" customFormat="1" ht="30" customHeight="1" x14ac:dyDescent="0.25">
      <c r="A44" s="112" t="s">
        <v>146</v>
      </c>
      <c r="B44" s="113"/>
      <c r="C44" s="113"/>
      <c r="D44" s="113"/>
      <c r="E44" s="113">
        <f>SUM(I44:AC44)</f>
        <v>0</v>
      </c>
      <c r="F44" s="104" t="e">
        <f t="shared" si="12"/>
        <v>#DIV/0!</v>
      </c>
      <c r="G44" s="104"/>
      <c r="H44" s="105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</v>
      </c>
      <c r="AT44" s="12" t="e">
        <f t="shared" si="0"/>
        <v>#DIV/0!</v>
      </c>
      <c r="AY44" s="33"/>
      <c r="AZ44" s="34">
        <f>AZ41/AZ43</f>
        <v>0.29092468480424682</v>
      </c>
    </row>
    <row r="45" spans="1:52" s="12" customFormat="1" ht="30" customHeight="1" x14ac:dyDescent="0.25">
      <c r="A45" s="112" t="s">
        <v>53</v>
      </c>
      <c r="B45" s="113"/>
      <c r="C45" s="113"/>
      <c r="D45" s="113"/>
      <c r="E45" s="113">
        <f>SUM(I45:AC45)</f>
        <v>170</v>
      </c>
      <c r="F45" s="104" t="e">
        <f t="shared" si="12"/>
        <v>#DIV/0!</v>
      </c>
      <c r="G45" s="104"/>
      <c r="H45" s="105">
        <v>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>
        <v>170</v>
      </c>
      <c r="V45" s="120"/>
      <c r="W45" s="120"/>
      <c r="X45" s="120"/>
      <c r="Y45" s="120"/>
      <c r="Z45" s="120"/>
      <c r="AA45" s="120"/>
      <c r="AB45" s="120"/>
      <c r="AC45" s="120"/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>
        <v>166</v>
      </c>
      <c r="AS45" s="18">
        <f t="shared" si="2"/>
        <v>4</v>
      </c>
      <c r="AT45" s="12">
        <f t="shared" si="0"/>
        <v>2.4096385542168676E-2</v>
      </c>
      <c r="AV45" s="35"/>
      <c r="AY45" s="33"/>
    </row>
    <row r="46" spans="1:52" s="12" customFormat="1" ht="30" customHeight="1" x14ac:dyDescent="0.25">
      <c r="A46" s="112" t="s">
        <v>54</v>
      </c>
      <c r="B46" s="113"/>
      <c r="C46" s="113"/>
      <c r="D46" s="113"/>
      <c r="E46" s="113">
        <f t="shared" ref="E46:E48" si="24">SUM(I46:AC46)</f>
        <v>0</v>
      </c>
      <c r="F46" s="104" t="e">
        <f t="shared" si="12"/>
        <v>#DIV/0!</v>
      </c>
      <c r="G46" s="104"/>
      <c r="H46" s="105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/>
      <c r="AS46" s="18">
        <f t="shared" si="2"/>
        <v>0</v>
      </c>
      <c r="AT46" s="12" t="e">
        <f t="shared" si="0"/>
        <v>#DIV/0!</v>
      </c>
      <c r="AV46" s="33"/>
    </row>
    <row r="47" spans="1:52" s="12" customFormat="1" ht="30" customHeight="1" x14ac:dyDescent="0.25">
      <c r="A47" s="112" t="s">
        <v>55</v>
      </c>
      <c r="B47" s="113"/>
      <c r="C47" s="113"/>
      <c r="D47" s="113"/>
      <c r="E47" s="113">
        <f t="shared" si="24"/>
        <v>0</v>
      </c>
      <c r="F47" s="104" t="e">
        <f t="shared" si="12"/>
        <v>#DIV/0!</v>
      </c>
      <c r="G47" s="104"/>
      <c r="H47" s="105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0</v>
      </c>
      <c r="AT47" s="12" t="e">
        <f t="shared" si="0"/>
        <v>#DIV/0!</v>
      </c>
    </row>
    <row r="48" spans="1:52" s="12" customFormat="1" ht="30" customHeight="1" x14ac:dyDescent="0.25">
      <c r="A48" s="112" t="s">
        <v>195</v>
      </c>
      <c r="B48" s="113"/>
      <c r="C48" s="113"/>
      <c r="D48" s="113"/>
      <c r="E48" s="113">
        <f t="shared" si="24"/>
        <v>0</v>
      </c>
      <c r="F48" s="104"/>
      <c r="G48" s="104"/>
      <c r="H48" s="105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/>
    </row>
    <row r="49" spans="1:49" s="12" customFormat="1" ht="30" customHeight="1" x14ac:dyDescent="0.25">
      <c r="A49" s="112" t="s">
        <v>56</v>
      </c>
      <c r="B49" s="113"/>
      <c r="C49" s="113"/>
      <c r="D49" s="113"/>
      <c r="E49" s="113">
        <f>SUM(I49:AC49)</f>
        <v>0</v>
      </c>
      <c r="F49" s="104" t="e">
        <f t="shared" si="12"/>
        <v>#DIV/0!</v>
      </c>
      <c r="G49" s="104"/>
      <c r="H49" s="105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>
        <f t="shared" si="2"/>
        <v>0</v>
      </c>
      <c r="AT49" s="12" t="e">
        <f t="shared" si="0"/>
        <v>#DIV/0!</v>
      </c>
    </row>
    <row r="50" spans="1:49" s="12" customFormat="1" ht="30" hidden="1" customHeight="1" x14ac:dyDescent="0.25">
      <c r="A50" s="137" t="s">
        <v>238</v>
      </c>
      <c r="B50" s="113"/>
      <c r="C50" s="113"/>
      <c r="D50" s="113"/>
      <c r="E50" s="113">
        <f t="shared" ref="E50:E64" si="25">SUM(I50:AC50)</f>
        <v>0</v>
      </c>
      <c r="F50" s="104" t="e">
        <f t="shared" si="12"/>
        <v>#DIV/0!</v>
      </c>
      <c r="G50" s="104"/>
      <c r="H50" s="105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0</v>
      </c>
      <c r="AT50" s="12" t="e">
        <f t="shared" si="0"/>
        <v>#DIV/0!</v>
      </c>
    </row>
    <row r="51" spans="1:49" s="12" customFormat="1" ht="30" hidden="1" customHeight="1" outlineLevel="1" x14ac:dyDescent="0.25">
      <c r="A51" s="137" t="s">
        <v>148</v>
      </c>
      <c r="B51" s="113"/>
      <c r="C51" s="113"/>
      <c r="D51" s="113"/>
      <c r="E51" s="113">
        <f>SUM(I51:AC51)</f>
        <v>0</v>
      </c>
      <c r="F51" s="104" t="e">
        <f t="shared" si="12"/>
        <v>#DIV/0!</v>
      </c>
      <c r="G51" s="104"/>
      <c r="H51" s="105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9" s="12" customFormat="1" ht="30" hidden="1" customHeight="1" outlineLevel="1" x14ac:dyDescent="0.25">
      <c r="A52" s="137" t="s">
        <v>149</v>
      </c>
      <c r="B52" s="113"/>
      <c r="C52" s="113"/>
      <c r="D52" s="113"/>
      <c r="E52" s="113">
        <f>SUM(I52:AC52)</f>
        <v>0</v>
      </c>
      <c r="F52" s="104" t="e">
        <f t="shared" si="12"/>
        <v>#DIV/0!</v>
      </c>
      <c r="G52" s="104"/>
      <c r="H52" s="105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0</v>
      </c>
      <c r="AT52" s="12" t="e">
        <f t="shared" si="0"/>
        <v>#DIV/0!</v>
      </c>
    </row>
    <row r="53" spans="1:49" s="12" customFormat="1" ht="39" hidden="1" customHeight="1" x14ac:dyDescent="0.25">
      <c r="A53" s="107" t="s">
        <v>57</v>
      </c>
      <c r="B53" s="113"/>
      <c r="C53" s="113"/>
      <c r="D53" s="113"/>
      <c r="E53" s="113">
        <v>5693</v>
      </c>
      <c r="F53" s="104" t="e">
        <f t="shared" si="12"/>
        <v>#DIV/0!</v>
      </c>
      <c r="G53" s="104"/>
      <c r="H53" s="105"/>
      <c r="I53" s="140">
        <v>50</v>
      </c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>
        <v>100</v>
      </c>
      <c r="X53" s="308">
        <v>26</v>
      </c>
      <c r="Y53" s="140"/>
      <c r="Z53" s="140"/>
      <c r="AA53" s="140"/>
      <c r="AB53" s="140"/>
      <c r="AC53" s="140"/>
      <c r="AD53" s="23"/>
      <c r="AE53" s="24"/>
      <c r="AF53" s="24"/>
      <c r="AG53" s="24"/>
      <c r="AH53" s="24"/>
      <c r="AI53" s="24"/>
      <c r="AJ53" s="23"/>
      <c r="AK53" s="23"/>
      <c r="AL53" s="23"/>
      <c r="AM53" s="23"/>
      <c r="AN53" s="23"/>
      <c r="AO53" s="23"/>
      <c r="AR53" s="17"/>
      <c r="AS53" s="18">
        <f t="shared" si="2"/>
        <v>5693</v>
      </c>
      <c r="AT53" s="12" t="e">
        <f t="shared" si="0"/>
        <v>#DIV/0!</v>
      </c>
    </row>
    <row r="54" spans="1:49" s="12" customFormat="1" ht="30" hidden="1" customHeight="1" x14ac:dyDescent="0.25">
      <c r="A54" s="134" t="s">
        <v>58</v>
      </c>
      <c r="B54" s="113"/>
      <c r="C54" s="113"/>
      <c r="D54" s="113"/>
      <c r="E54" s="113">
        <f t="shared" si="25"/>
        <v>0</v>
      </c>
      <c r="F54" s="104" t="e">
        <f t="shared" si="12"/>
        <v>#DIV/0!</v>
      </c>
      <c r="G54" s="104"/>
      <c r="H54" s="105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0</v>
      </c>
      <c r="AT54" s="12" t="e">
        <f t="shared" si="0"/>
        <v>#DIV/0!</v>
      </c>
    </row>
    <row r="55" spans="1:49" s="12" customFormat="1" ht="30" hidden="1" customHeight="1" x14ac:dyDescent="0.25">
      <c r="A55" s="112" t="s">
        <v>51</v>
      </c>
      <c r="B55" s="139" t="e">
        <f>B54/B53</f>
        <v>#DIV/0!</v>
      </c>
      <c r="C55" s="142"/>
      <c r="D55" s="142"/>
      <c r="E55" s="104">
        <f>E54/E53</f>
        <v>0</v>
      </c>
      <c r="F55" s="104"/>
      <c r="G55" s="104"/>
      <c r="H55" s="105"/>
      <c r="I55" s="143">
        <f t="shared" ref="I55:AC55" si="26">I54/I53</f>
        <v>0</v>
      </c>
      <c r="J55" s="143" t="e">
        <f t="shared" si="26"/>
        <v>#DIV/0!</v>
      </c>
      <c r="K55" s="143" t="e">
        <f t="shared" si="26"/>
        <v>#DIV/0!</v>
      </c>
      <c r="L55" s="143" t="e">
        <f t="shared" si="26"/>
        <v>#DIV/0!</v>
      </c>
      <c r="M55" s="143" t="e">
        <f t="shared" si="26"/>
        <v>#DIV/0!</v>
      </c>
      <c r="N55" s="143" t="e">
        <f t="shared" si="26"/>
        <v>#DIV/0!</v>
      </c>
      <c r="O55" s="143" t="e">
        <f t="shared" si="26"/>
        <v>#DIV/0!</v>
      </c>
      <c r="P55" s="143" t="e">
        <f t="shared" si="26"/>
        <v>#DIV/0!</v>
      </c>
      <c r="Q55" s="143" t="e">
        <f t="shared" si="26"/>
        <v>#DIV/0!</v>
      </c>
      <c r="R55" s="143" t="e">
        <f t="shared" si="26"/>
        <v>#DIV/0!</v>
      </c>
      <c r="S55" s="143" t="e">
        <f t="shared" si="26"/>
        <v>#DIV/0!</v>
      </c>
      <c r="T55" s="143" t="e">
        <f t="shared" si="26"/>
        <v>#DIV/0!</v>
      </c>
      <c r="U55" s="143" t="e">
        <f t="shared" si="26"/>
        <v>#DIV/0!</v>
      </c>
      <c r="V55" s="143" t="e">
        <f t="shared" si="26"/>
        <v>#DIV/0!</v>
      </c>
      <c r="W55" s="143">
        <f t="shared" si="26"/>
        <v>0</v>
      </c>
      <c r="X55" s="143">
        <f t="shared" si="26"/>
        <v>0</v>
      </c>
      <c r="Y55" s="143" t="e">
        <f t="shared" si="26"/>
        <v>#DIV/0!</v>
      </c>
      <c r="Z55" s="143" t="e">
        <f t="shared" si="26"/>
        <v>#DIV/0!</v>
      </c>
      <c r="AA55" s="143" t="e">
        <f t="shared" si="26"/>
        <v>#DIV/0!</v>
      </c>
      <c r="AB55" s="143" t="e">
        <f t="shared" si="26"/>
        <v>#DIV/0!</v>
      </c>
      <c r="AC55" s="143" t="e">
        <f t="shared" si="26"/>
        <v>#DIV/0!</v>
      </c>
      <c r="AD55" s="25"/>
      <c r="AE55" s="26"/>
      <c r="AF55" s="26"/>
      <c r="AG55" s="26"/>
      <c r="AH55" s="26"/>
      <c r="AI55" s="26"/>
      <c r="AJ55" s="25"/>
      <c r="AK55" s="25"/>
      <c r="AL55" s="25"/>
      <c r="AM55" s="25"/>
      <c r="AN55" s="25"/>
      <c r="AO55" s="25"/>
      <c r="AR55" s="17"/>
      <c r="AS55" s="18">
        <f t="shared" si="2"/>
        <v>0</v>
      </c>
      <c r="AT55" s="12" t="e">
        <f t="shared" si="0"/>
        <v>#DIV/0!</v>
      </c>
    </row>
    <row r="56" spans="1:49" s="12" customFormat="1" ht="30" hidden="1" customHeight="1" outlineLevel="1" x14ac:dyDescent="0.25">
      <c r="A56" s="137" t="s">
        <v>59</v>
      </c>
      <c r="B56" s="113"/>
      <c r="C56" s="113"/>
      <c r="D56" s="113"/>
      <c r="E56" s="113">
        <f t="shared" si="25"/>
        <v>0</v>
      </c>
      <c r="F56" s="104" t="e">
        <f>E56/B56</f>
        <v>#DIV/0!</v>
      </c>
      <c r="G56" s="104"/>
      <c r="H56" s="105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</v>
      </c>
      <c r="AT56" s="12" t="e">
        <f t="shared" si="0"/>
        <v>#DIV/0!</v>
      </c>
    </row>
    <row r="57" spans="1:49" s="12" customFormat="1" ht="30" hidden="1" customHeight="1" x14ac:dyDescent="0.25">
      <c r="A57" s="107" t="s">
        <v>141</v>
      </c>
      <c r="B57" s="113"/>
      <c r="C57" s="113"/>
      <c r="D57" s="113"/>
      <c r="E57" s="113">
        <v>874</v>
      </c>
      <c r="F57" s="104" t="e">
        <f>E57/B57</f>
        <v>#DIV/0!</v>
      </c>
      <c r="G57" s="104"/>
      <c r="H57" s="105"/>
      <c r="I57" s="140">
        <v>6</v>
      </c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>
        <v>10</v>
      </c>
      <c r="X57" s="140">
        <v>32</v>
      </c>
      <c r="Y57" s="140"/>
      <c r="Z57" s="140"/>
      <c r="AA57" s="140"/>
      <c r="AB57" s="140"/>
      <c r="AC57" s="140"/>
      <c r="AD57" s="23"/>
      <c r="AE57" s="24"/>
      <c r="AF57" s="24"/>
      <c r="AG57" s="24"/>
      <c r="AH57" s="24"/>
      <c r="AI57" s="24"/>
      <c r="AJ57" s="23"/>
      <c r="AK57" s="23"/>
      <c r="AL57" s="23"/>
      <c r="AM57" s="23"/>
      <c r="AN57" s="23"/>
      <c r="AO57" s="23"/>
      <c r="AR57" s="17"/>
      <c r="AS57" s="18">
        <f t="shared" si="2"/>
        <v>874</v>
      </c>
      <c r="AT57" s="12" t="e">
        <f t="shared" si="0"/>
        <v>#DIV/0!</v>
      </c>
    </row>
    <row r="58" spans="1:49" s="12" customFormat="1" ht="26.25" hidden="1" customHeight="1" x14ac:dyDescent="0.25">
      <c r="A58" s="134" t="s">
        <v>142</v>
      </c>
      <c r="B58" s="123"/>
      <c r="C58" s="123"/>
      <c r="D58" s="123"/>
      <c r="E58" s="123">
        <f t="shared" si="25"/>
        <v>0</v>
      </c>
      <c r="F58" s="104" t="e">
        <f>E58/B58</f>
        <v>#DIV/0!</v>
      </c>
      <c r="G58" s="104"/>
      <c r="H58" s="105"/>
      <c r="I58" s="120"/>
      <c r="J58" s="120"/>
      <c r="K58" s="144"/>
      <c r="L58" s="120"/>
      <c r="M58" s="120"/>
      <c r="N58" s="120"/>
      <c r="O58" s="120"/>
      <c r="P58" s="120"/>
      <c r="Q58" s="120"/>
      <c r="R58" s="145"/>
      <c r="S58" s="120"/>
      <c r="T58" s="120"/>
      <c r="U58" s="120"/>
      <c r="V58" s="145"/>
      <c r="W58" s="120"/>
      <c r="X58" s="120"/>
      <c r="Y58" s="120"/>
      <c r="Z58" s="120"/>
      <c r="AA58" s="120"/>
      <c r="AB58" s="120"/>
      <c r="AC58" s="120"/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0</v>
      </c>
      <c r="AT58" s="12" t="e">
        <f t="shared" si="0"/>
        <v>#DIV/0!</v>
      </c>
    </row>
    <row r="59" spans="1:49" s="12" customFormat="1" ht="26.25" hidden="1" customHeight="1" x14ac:dyDescent="0.25">
      <c r="A59" s="112" t="s">
        <v>51</v>
      </c>
      <c r="B59" s="121" t="e">
        <f>B58/B57</f>
        <v>#DIV/0!</v>
      </c>
      <c r="C59" s="121"/>
      <c r="D59" s="121"/>
      <c r="E59" s="121">
        <f>E58/E57</f>
        <v>0</v>
      </c>
      <c r="F59" s="104"/>
      <c r="G59" s="104"/>
      <c r="H59" s="105"/>
      <c r="I59" s="122">
        <f>I58/I57</f>
        <v>0</v>
      </c>
      <c r="J59" s="122" t="e">
        <f t="shared" ref="J59:AC59" si="27">J58/J57</f>
        <v>#DIV/0!</v>
      </c>
      <c r="K59" s="122" t="e">
        <f t="shared" si="27"/>
        <v>#DIV/0!</v>
      </c>
      <c r="L59" s="122" t="e">
        <f t="shared" si="27"/>
        <v>#DIV/0!</v>
      </c>
      <c r="M59" s="122" t="e">
        <f t="shared" si="27"/>
        <v>#DIV/0!</v>
      </c>
      <c r="N59" s="122" t="e">
        <f t="shared" si="27"/>
        <v>#DIV/0!</v>
      </c>
      <c r="O59" s="122" t="e">
        <f t="shared" si="27"/>
        <v>#DIV/0!</v>
      </c>
      <c r="P59" s="122" t="e">
        <f t="shared" si="27"/>
        <v>#DIV/0!</v>
      </c>
      <c r="Q59" s="122" t="e">
        <f t="shared" si="27"/>
        <v>#DIV/0!</v>
      </c>
      <c r="R59" s="122" t="e">
        <f t="shared" si="27"/>
        <v>#DIV/0!</v>
      </c>
      <c r="S59" s="122" t="e">
        <f t="shared" si="27"/>
        <v>#DIV/0!</v>
      </c>
      <c r="T59" s="122" t="e">
        <f t="shared" si="27"/>
        <v>#DIV/0!</v>
      </c>
      <c r="U59" s="122" t="e">
        <f t="shared" si="27"/>
        <v>#DIV/0!</v>
      </c>
      <c r="V59" s="122" t="e">
        <f t="shared" si="27"/>
        <v>#DIV/0!</v>
      </c>
      <c r="W59" s="122">
        <f t="shared" si="27"/>
        <v>0</v>
      </c>
      <c r="X59" s="122">
        <f t="shared" si="27"/>
        <v>0</v>
      </c>
      <c r="Y59" s="122" t="e">
        <f t="shared" si="27"/>
        <v>#DIV/0!</v>
      </c>
      <c r="Z59" s="122" t="e">
        <f t="shared" si="27"/>
        <v>#DIV/0!</v>
      </c>
      <c r="AA59" s="122" t="e">
        <f t="shared" si="27"/>
        <v>#DIV/0!</v>
      </c>
      <c r="AB59" s="122" t="e">
        <f t="shared" si="27"/>
        <v>#DIV/0!</v>
      </c>
      <c r="AC59" s="122" t="e">
        <f t="shared" si="27"/>
        <v>#DIV/0!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0</v>
      </c>
      <c r="AT59" s="12" t="e">
        <f t="shared" si="0"/>
        <v>#DIV/0!</v>
      </c>
    </row>
    <row r="60" spans="1:49" s="12" customFormat="1" ht="30" hidden="1" customHeight="1" x14ac:dyDescent="0.25">
      <c r="A60" s="108" t="s">
        <v>173</v>
      </c>
      <c r="B60" s="123"/>
      <c r="C60" s="123"/>
      <c r="D60" s="123"/>
      <c r="E60" s="123">
        <f t="shared" si="25"/>
        <v>5</v>
      </c>
      <c r="F60" s="104" t="e">
        <f t="shared" ref="F60:F74" si="28">E60/B60</f>
        <v>#DIV/0!</v>
      </c>
      <c r="G60" s="104"/>
      <c r="H60" s="105">
        <v>1</v>
      </c>
      <c r="I60" s="120"/>
      <c r="J60" s="120"/>
      <c r="K60" s="304">
        <v>5</v>
      </c>
      <c r="L60" s="145"/>
      <c r="M60" s="120"/>
      <c r="N60" s="120"/>
      <c r="O60" s="120"/>
      <c r="P60" s="120"/>
      <c r="Q60" s="145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5</v>
      </c>
      <c r="AT60" s="12" t="e">
        <f t="shared" si="0"/>
        <v>#DIV/0!</v>
      </c>
    </row>
    <row r="61" spans="1:49" s="12" customFormat="1" ht="30" hidden="1" customHeight="1" x14ac:dyDescent="0.25">
      <c r="A61" s="108" t="s">
        <v>51</v>
      </c>
      <c r="B61" s="139"/>
      <c r="C61" s="139"/>
      <c r="D61" s="139"/>
      <c r="E61" s="123">
        <f t="shared" si="25"/>
        <v>0</v>
      </c>
      <c r="F61" s="104" t="e">
        <f t="shared" si="28"/>
        <v>#DIV/0!</v>
      </c>
      <c r="G61" s="104"/>
      <c r="H61" s="105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25"/>
      <c r="AE61" s="26"/>
      <c r="AF61" s="26"/>
      <c r="AG61" s="26"/>
      <c r="AH61" s="26"/>
      <c r="AI61" s="26"/>
      <c r="AJ61" s="25"/>
      <c r="AK61" s="25"/>
      <c r="AL61" s="25"/>
      <c r="AM61" s="25"/>
      <c r="AN61" s="25"/>
      <c r="AO61" s="25"/>
      <c r="AR61" s="17"/>
      <c r="AS61" s="18">
        <f t="shared" si="2"/>
        <v>0</v>
      </c>
      <c r="AT61" s="12" t="e">
        <f t="shared" si="0"/>
        <v>#DIV/0!</v>
      </c>
    </row>
    <row r="62" spans="1:49" s="12" customFormat="1" ht="44.25" hidden="1" customHeight="1" x14ac:dyDescent="0.25">
      <c r="A62" s="138" t="s">
        <v>174</v>
      </c>
      <c r="B62" s="123"/>
      <c r="C62" s="123"/>
      <c r="D62" s="123"/>
      <c r="E62" s="123">
        <f>SUM(I62:AC62)</f>
        <v>0</v>
      </c>
      <c r="F62" s="104" t="e">
        <f t="shared" si="28"/>
        <v>#DIV/0!</v>
      </c>
      <c r="G62" s="104"/>
      <c r="H62" s="105"/>
      <c r="I62" s="146">
        <f>I64+I65+I66+I68+I71+I72+I73</f>
        <v>0</v>
      </c>
      <c r="J62" s="146">
        <f t="shared" ref="J62:N62" si="29">J64+J65+J66+J68+J71+J72+J73</f>
        <v>0</v>
      </c>
      <c r="K62" s="146">
        <f t="shared" si="29"/>
        <v>0</v>
      </c>
      <c r="L62" s="146">
        <f t="shared" si="29"/>
        <v>0</v>
      </c>
      <c r="M62" s="146">
        <f t="shared" si="29"/>
        <v>0</v>
      </c>
      <c r="N62" s="146">
        <f t="shared" si="29"/>
        <v>0</v>
      </c>
      <c r="O62" s="146">
        <f>O64+O65+O66+O68+O71+O72+O73</f>
        <v>0</v>
      </c>
      <c r="P62" s="146">
        <f t="shared" ref="P62:S62" si="30">P64+P65+P66+P68+P71+P72+P73</f>
        <v>0</v>
      </c>
      <c r="Q62" s="146">
        <f t="shared" si="30"/>
        <v>0</v>
      </c>
      <c r="R62" s="146">
        <f t="shared" si="30"/>
        <v>0</v>
      </c>
      <c r="S62" s="146">
        <f t="shared" si="30"/>
        <v>0</v>
      </c>
      <c r="T62" s="146">
        <f>T64+T65+T66+T68+T71+T72+T73</f>
        <v>0</v>
      </c>
      <c r="U62" s="146">
        <f t="shared" ref="U62:V62" si="31">U64+U65+U66+U68+U71+U72+U73</f>
        <v>0</v>
      </c>
      <c r="V62" s="146">
        <f t="shared" si="31"/>
        <v>0</v>
      </c>
      <c r="W62" s="146">
        <f t="shared" ref="W62:AC62" si="32">W64+W65+W66+W68+W71+W72+W73</f>
        <v>0</v>
      </c>
      <c r="X62" s="146">
        <f t="shared" si="32"/>
        <v>0</v>
      </c>
      <c r="Y62" s="146">
        <f t="shared" si="32"/>
        <v>0</v>
      </c>
      <c r="Z62" s="146">
        <f t="shared" si="32"/>
        <v>0</v>
      </c>
      <c r="AA62" s="146">
        <f t="shared" si="32"/>
        <v>0</v>
      </c>
      <c r="AB62" s="146">
        <f t="shared" si="32"/>
        <v>0</v>
      </c>
      <c r="AC62" s="146">
        <f t="shared" si="32"/>
        <v>0</v>
      </c>
      <c r="AD62" s="36">
        <f t="shared" ref="AD62" si="33">AD65+AD66+AD72+AD73+AD64</f>
        <v>0</v>
      </c>
      <c r="AE62" s="4"/>
      <c r="AF62" s="4"/>
      <c r="AG62" s="4"/>
      <c r="AH62" s="4"/>
      <c r="AI62" s="4"/>
      <c r="AJ62" s="37"/>
      <c r="AK62" s="37"/>
      <c r="AL62" s="37"/>
      <c r="AM62" s="37"/>
      <c r="AN62" s="37"/>
      <c r="AO62" s="37"/>
      <c r="AR62" s="17"/>
      <c r="AS62" s="18">
        <f t="shared" si="2"/>
        <v>0</v>
      </c>
      <c r="AT62" s="12" t="e">
        <f t="shared" si="0"/>
        <v>#DIV/0!</v>
      </c>
    </row>
    <row r="63" spans="1:49" s="12" customFormat="1" ht="30" hidden="1" customHeight="1" x14ac:dyDescent="0.25">
      <c r="A63" s="138" t="s">
        <v>175</v>
      </c>
      <c r="B63" s="123"/>
      <c r="C63" s="123"/>
      <c r="D63" s="123"/>
      <c r="E63" s="123">
        <f>SUM(I63:AC63)</f>
        <v>203</v>
      </c>
      <c r="F63" s="104" t="e">
        <f t="shared" si="28"/>
        <v>#DIV/0!</v>
      </c>
      <c r="G63" s="104"/>
      <c r="H63" s="105"/>
      <c r="I63" s="140">
        <f t="shared" ref="I63:AC63" si="34">I67+I69+I70+I74</f>
        <v>0</v>
      </c>
      <c r="J63" s="140">
        <f t="shared" si="34"/>
        <v>0</v>
      </c>
      <c r="K63" s="140">
        <f t="shared" si="34"/>
        <v>0</v>
      </c>
      <c r="L63" s="140">
        <f t="shared" si="34"/>
        <v>0</v>
      </c>
      <c r="M63" s="140">
        <f t="shared" si="34"/>
        <v>0</v>
      </c>
      <c r="N63" s="140">
        <f t="shared" si="34"/>
        <v>0</v>
      </c>
      <c r="O63" s="140">
        <f t="shared" si="34"/>
        <v>0</v>
      </c>
      <c r="P63" s="140">
        <f t="shared" si="34"/>
        <v>0</v>
      </c>
      <c r="Q63" s="140">
        <f t="shared" si="34"/>
        <v>0</v>
      </c>
      <c r="R63" s="140">
        <f t="shared" si="34"/>
        <v>0</v>
      </c>
      <c r="S63" s="140">
        <f t="shared" si="34"/>
        <v>0</v>
      </c>
      <c r="T63" s="140">
        <f t="shared" si="34"/>
        <v>0</v>
      </c>
      <c r="U63" s="140">
        <f t="shared" si="34"/>
        <v>0</v>
      </c>
      <c r="V63" s="140">
        <f t="shared" si="34"/>
        <v>0</v>
      </c>
      <c r="W63" s="140">
        <f t="shared" si="34"/>
        <v>0</v>
      </c>
      <c r="X63" s="140">
        <v>203</v>
      </c>
      <c r="Y63" s="140">
        <f t="shared" si="34"/>
        <v>0</v>
      </c>
      <c r="Z63" s="140">
        <f t="shared" si="34"/>
        <v>0</v>
      </c>
      <c r="AA63" s="140">
        <f t="shared" si="34"/>
        <v>0</v>
      </c>
      <c r="AB63" s="146">
        <f>AB67+AB69+AB70+AB74</f>
        <v>0</v>
      </c>
      <c r="AC63" s="140">
        <f t="shared" si="34"/>
        <v>0</v>
      </c>
      <c r="AD63" s="25"/>
      <c r="AE63" s="26"/>
      <c r="AF63" s="26"/>
      <c r="AG63" s="26"/>
      <c r="AH63" s="26"/>
      <c r="AI63" s="26"/>
      <c r="AJ63" s="25"/>
      <c r="AK63" s="25"/>
      <c r="AL63" s="25"/>
      <c r="AM63" s="25"/>
      <c r="AN63" s="25"/>
      <c r="AO63" s="25"/>
      <c r="AR63" s="17"/>
      <c r="AS63" s="18">
        <f t="shared" si="2"/>
        <v>203</v>
      </c>
      <c r="AT63" s="12" t="e">
        <f t="shared" si="0"/>
        <v>#DIV/0!</v>
      </c>
    </row>
    <row r="64" spans="1:49" s="12" customFormat="1" ht="30" hidden="1" customHeight="1" x14ac:dyDescent="0.25">
      <c r="A64" s="112" t="s">
        <v>60</v>
      </c>
      <c r="B64" s="113"/>
      <c r="C64" s="113"/>
      <c r="D64" s="113"/>
      <c r="E64" s="123">
        <f t="shared" si="25"/>
        <v>0</v>
      </c>
      <c r="F64" s="104" t="e">
        <f t="shared" si="28"/>
        <v>#DIV/0!</v>
      </c>
      <c r="G64" s="104"/>
      <c r="H64" s="105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23"/>
      <c r="AE64" s="24"/>
      <c r="AF64" s="24"/>
      <c r="AG64" s="24"/>
      <c r="AH64" s="24"/>
      <c r="AI64" s="24"/>
      <c r="AJ64" s="23"/>
      <c r="AK64" s="23"/>
      <c r="AL64" s="23"/>
      <c r="AM64" s="23"/>
      <c r="AN64" s="23"/>
      <c r="AO64" s="23"/>
      <c r="AR64" s="17"/>
      <c r="AS64" s="18">
        <f t="shared" si="2"/>
        <v>0</v>
      </c>
      <c r="AT64" s="12" t="e">
        <f t="shared" si="0"/>
        <v>#DIV/0!</v>
      </c>
      <c r="AW64" s="38"/>
    </row>
    <row r="65" spans="1:46" s="12" customFormat="1" ht="30" hidden="1" customHeight="1" x14ac:dyDescent="0.25">
      <c r="A65" s="112" t="s">
        <v>61</v>
      </c>
      <c r="B65" s="123"/>
      <c r="C65" s="113"/>
      <c r="D65" s="113"/>
      <c r="E65" s="113">
        <f t="shared" ref="E65:E76" si="35">SUM(I65:AC65)</f>
        <v>0</v>
      </c>
      <c r="F65" s="104" t="e">
        <f t="shared" si="28"/>
        <v>#DIV/0!</v>
      </c>
      <c r="G65" s="104"/>
      <c r="H65" s="105"/>
      <c r="I65" s="147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25"/>
      <c r="AE65" s="26"/>
      <c r="AF65" s="26"/>
      <c r="AG65" s="26"/>
      <c r="AH65" s="26"/>
      <c r="AI65" s="26"/>
      <c r="AJ65" s="25"/>
      <c r="AK65" s="25"/>
      <c r="AL65" s="25"/>
      <c r="AM65" s="25"/>
      <c r="AN65" s="25"/>
      <c r="AO65" s="25"/>
      <c r="AR65" s="17"/>
      <c r="AS65" s="18">
        <f t="shared" si="2"/>
        <v>0</v>
      </c>
      <c r="AT65" s="12" t="e">
        <f t="shared" si="0"/>
        <v>#DIV/0!</v>
      </c>
    </row>
    <row r="66" spans="1:46" s="12" customFormat="1" ht="33" hidden="1" customHeight="1" x14ac:dyDescent="0.25">
      <c r="A66" s="112" t="s">
        <v>62</v>
      </c>
      <c r="B66" s="113"/>
      <c r="C66" s="113"/>
      <c r="D66" s="113"/>
      <c r="E66" s="113">
        <f t="shared" si="35"/>
        <v>0</v>
      </c>
      <c r="F66" s="104" t="e">
        <f t="shared" si="28"/>
        <v>#DIV/0!</v>
      </c>
      <c r="G66" s="104"/>
      <c r="H66" s="105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0</v>
      </c>
      <c r="AT66" s="12" t="e">
        <f t="shared" si="0"/>
        <v>#DIV/0!</v>
      </c>
    </row>
    <row r="67" spans="1:46" s="12" customFormat="1" ht="30" hidden="1" customHeight="1" x14ac:dyDescent="0.25">
      <c r="A67" s="112" t="s">
        <v>63</v>
      </c>
      <c r="B67" s="113"/>
      <c r="C67" s="113"/>
      <c r="D67" s="113"/>
      <c r="E67" s="113">
        <f t="shared" si="35"/>
        <v>0</v>
      </c>
      <c r="F67" s="104" t="e">
        <f t="shared" si="28"/>
        <v>#DIV/0!</v>
      </c>
      <c r="G67" s="104"/>
      <c r="H67" s="105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0</v>
      </c>
      <c r="AT67" s="12" t="e">
        <f t="shared" si="0"/>
        <v>#DIV/0!</v>
      </c>
    </row>
    <row r="68" spans="1:46" s="12" customFormat="1" ht="30" hidden="1" customHeight="1" x14ac:dyDescent="0.25">
      <c r="A68" s="112" t="s">
        <v>64</v>
      </c>
      <c r="B68" s="113"/>
      <c r="C68" s="113"/>
      <c r="D68" s="113"/>
      <c r="E68" s="113">
        <f t="shared" si="35"/>
        <v>0</v>
      </c>
      <c r="F68" s="104" t="e">
        <f t="shared" si="28"/>
        <v>#DIV/0!</v>
      </c>
      <c r="G68" s="104"/>
      <c r="H68" s="105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0</v>
      </c>
      <c r="AT68" s="12" t="e">
        <f t="shared" si="0"/>
        <v>#DIV/0!</v>
      </c>
    </row>
    <row r="69" spans="1:46" s="12" customFormat="1" ht="30" hidden="1" customHeight="1" x14ac:dyDescent="0.25">
      <c r="A69" s="112" t="s">
        <v>65</v>
      </c>
      <c r="B69" s="113"/>
      <c r="C69" s="113"/>
      <c r="D69" s="113"/>
      <c r="E69" s="113">
        <f t="shared" si="35"/>
        <v>0</v>
      </c>
      <c r="F69" s="104" t="e">
        <f t="shared" si="28"/>
        <v>#DIV/0!</v>
      </c>
      <c r="G69" s="104"/>
      <c r="H69" s="105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0</v>
      </c>
      <c r="AT69" s="12" t="e">
        <f t="shared" si="0"/>
        <v>#DIV/0!</v>
      </c>
    </row>
    <row r="70" spans="1:46" s="12" customFormat="1" ht="30" hidden="1" customHeight="1" x14ac:dyDescent="0.25">
      <c r="A70" s="112" t="s">
        <v>66</v>
      </c>
      <c r="B70" s="113"/>
      <c r="C70" s="113"/>
      <c r="D70" s="113"/>
      <c r="E70" s="113">
        <f t="shared" si="35"/>
        <v>0</v>
      </c>
      <c r="F70" s="104" t="e">
        <f t="shared" si="28"/>
        <v>#DIV/0!</v>
      </c>
      <c r="G70" s="104"/>
      <c r="H70" s="105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48"/>
      <c r="U70" s="129"/>
      <c r="V70" s="129"/>
      <c r="W70" s="129"/>
      <c r="X70" s="129"/>
      <c r="Y70" s="129"/>
      <c r="Z70" s="129"/>
      <c r="AA70" s="129"/>
      <c r="AB70" s="129"/>
      <c r="AC70" s="129"/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ref="AS70:AS73" si="36">E70-AR70</f>
        <v>0</v>
      </c>
      <c r="AT70" s="12" t="e">
        <f t="shared" ref="AT70:AT73" si="37">AS70/AR70</f>
        <v>#DIV/0!</v>
      </c>
    </row>
    <row r="71" spans="1:46" s="12" customFormat="1" ht="30" hidden="1" customHeight="1" x14ac:dyDescent="0.25">
      <c r="A71" s="112" t="s">
        <v>67</v>
      </c>
      <c r="B71" s="113"/>
      <c r="C71" s="113"/>
      <c r="D71" s="113"/>
      <c r="E71" s="113">
        <f t="shared" si="35"/>
        <v>0</v>
      </c>
      <c r="F71" s="104" t="e">
        <f t="shared" si="28"/>
        <v>#DIV/0!</v>
      </c>
      <c r="G71" s="104"/>
      <c r="H71" s="105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49"/>
      <c r="U71" s="149"/>
      <c r="V71" s="150"/>
      <c r="W71" s="129"/>
      <c r="X71" s="129"/>
      <c r="Y71" s="129"/>
      <c r="Z71" s="129"/>
      <c r="AA71" s="129"/>
      <c r="AB71" s="129"/>
      <c r="AC71" s="129"/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si="36"/>
        <v>0</v>
      </c>
      <c r="AT71" s="12" t="e">
        <f t="shared" si="37"/>
        <v>#DIV/0!</v>
      </c>
    </row>
    <row r="72" spans="1:46" s="12" customFormat="1" ht="30" hidden="1" customHeight="1" x14ac:dyDescent="0.25">
      <c r="A72" s="112" t="s">
        <v>68</v>
      </c>
      <c r="B72" s="113"/>
      <c r="C72" s="113"/>
      <c r="D72" s="113"/>
      <c r="E72" s="113">
        <f t="shared" si="35"/>
        <v>0</v>
      </c>
      <c r="F72" s="104" t="e">
        <f t="shared" si="28"/>
        <v>#DIV/0!</v>
      </c>
      <c r="G72" s="104"/>
      <c r="H72" s="105"/>
      <c r="I72" s="129"/>
      <c r="J72" s="129"/>
      <c r="K72" s="113"/>
      <c r="L72" s="118"/>
      <c r="M72" s="118"/>
      <c r="N72" s="129"/>
      <c r="O72" s="129"/>
      <c r="P72" s="129"/>
      <c r="Q72" s="129"/>
      <c r="R72" s="129"/>
      <c r="S72" s="129"/>
      <c r="T72" s="149"/>
      <c r="U72" s="149"/>
      <c r="V72" s="129"/>
      <c r="W72" s="129"/>
      <c r="X72" s="129"/>
      <c r="Y72" s="129"/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6"/>
        <v>0</v>
      </c>
      <c r="AT72" s="12" t="e">
        <f t="shared" si="37"/>
        <v>#DIV/0!</v>
      </c>
    </row>
    <row r="73" spans="1:46" s="12" customFormat="1" ht="30" hidden="1" customHeight="1" x14ac:dyDescent="0.25">
      <c r="A73" s="112" t="s">
        <v>69</v>
      </c>
      <c r="B73" s="113"/>
      <c r="C73" s="113"/>
      <c r="D73" s="113"/>
      <c r="E73" s="113">
        <f t="shared" si="35"/>
        <v>0</v>
      </c>
      <c r="F73" s="104" t="e">
        <f t="shared" si="28"/>
        <v>#DIV/0!</v>
      </c>
      <c r="G73" s="104"/>
      <c r="H73" s="105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49"/>
      <c r="U73" s="149"/>
      <c r="V73" s="129"/>
      <c r="W73" s="129"/>
      <c r="X73" s="129"/>
      <c r="Y73" s="129"/>
      <c r="Z73" s="129"/>
      <c r="AA73" s="129"/>
      <c r="AB73" s="129"/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6"/>
        <v>0</v>
      </c>
      <c r="AT73" s="12" t="e">
        <f t="shared" si="37"/>
        <v>#DIV/0!</v>
      </c>
    </row>
    <row r="74" spans="1:46" s="12" customFormat="1" ht="30" hidden="1" customHeight="1" x14ac:dyDescent="0.25">
      <c r="A74" s="112" t="s">
        <v>70</v>
      </c>
      <c r="B74" s="113"/>
      <c r="C74" s="113"/>
      <c r="D74" s="113"/>
      <c r="E74" s="113">
        <f t="shared" si="35"/>
        <v>0</v>
      </c>
      <c r="F74" s="104" t="e">
        <f t="shared" si="28"/>
        <v>#DIV/0!</v>
      </c>
      <c r="G74" s="104"/>
      <c r="H74" s="105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49"/>
      <c r="U74" s="149"/>
      <c r="V74" s="129"/>
      <c r="W74" s="129"/>
      <c r="X74" s="129"/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>
        <v>29.4</v>
      </c>
      <c r="AS74" s="17"/>
    </row>
    <row r="75" spans="1:46" s="12" customFormat="1" ht="30" hidden="1" customHeight="1" x14ac:dyDescent="0.25">
      <c r="A75" s="112" t="s">
        <v>71</v>
      </c>
      <c r="B75" s="113"/>
      <c r="C75" s="113"/>
      <c r="D75" s="113"/>
      <c r="E75" s="113">
        <f t="shared" si="35"/>
        <v>0</v>
      </c>
      <c r="F75" s="104" t="e">
        <f t="shared" ref="F75:F82" si="38">E75/B75</f>
        <v>#DIV/0!</v>
      </c>
      <c r="G75" s="104"/>
      <c r="H75" s="105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49"/>
      <c r="U75" s="149"/>
      <c r="V75" s="129"/>
      <c r="W75" s="151"/>
      <c r="X75" s="150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122.9</v>
      </c>
      <c r="AS75" s="17"/>
    </row>
    <row r="76" spans="1:46" ht="30" hidden="1" customHeight="1" x14ac:dyDescent="0.25">
      <c r="A76" s="107" t="s">
        <v>72</v>
      </c>
      <c r="B76" s="113"/>
      <c r="C76" s="113"/>
      <c r="D76" s="113"/>
      <c r="E76" s="113">
        <f t="shared" si="35"/>
        <v>0</v>
      </c>
      <c r="F76" s="104" t="e">
        <f t="shared" si="38"/>
        <v>#DIV/0!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49"/>
      <c r="U76" s="149"/>
      <c r="V76" s="129"/>
      <c r="W76" s="129"/>
      <c r="X76" s="150"/>
      <c r="Y76" s="129"/>
      <c r="Z76" s="129"/>
      <c r="AA76" s="129"/>
      <c r="AB76" s="129"/>
      <c r="AC76" s="129"/>
      <c r="AR76" s="14">
        <v>0</v>
      </c>
    </row>
    <row r="77" spans="1:46" ht="30" hidden="1" customHeight="1" x14ac:dyDescent="0.25">
      <c r="A77" s="134" t="s">
        <v>73</v>
      </c>
      <c r="B77" s="113"/>
      <c r="C77" s="113"/>
      <c r="D77" s="113"/>
      <c r="E77" s="113">
        <f>SUM(I77:AC77)</f>
        <v>0</v>
      </c>
      <c r="F77" s="104" t="e">
        <f t="shared" si="38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49"/>
      <c r="U77" s="149"/>
      <c r="V77" s="129"/>
      <c r="W77" s="129"/>
      <c r="X77" s="150"/>
      <c r="Y77" s="129"/>
      <c r="Z77" s="129"/>
      <c r="AA77" s="129"/>
      <c r="AB77" s="129"/>
      <c r="AC77" s="129"/>
      <c r="AR77" s="14">
        <v>122.9</v>
      </c>
    </row>
    <row r="78" spans="1:46" ht="30" hidden="1" customHeight="1" x14ac:dyDescent="0.25">
      <c r="A78" s="108" t="s">
        <v>51</v>
      </c>
      <c r="B78" s="139"/>
      <c r="C78" s="142"/>
      <c r="D78" s="142"/>
      <c r="E78" s="113">
        <f>SUM(I78:AC78)</f>
        <v>0</v>
      </c>
      <c r="F78" s="104" t="e">
        <f t="shared" si="38"/>
        <v>#DIV/0!</v>
      </c>
      <c r="G78" s="104"/>
      <c r="H78" s="105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52"/>
      <c r="U78" s="143"/>
      <c r="V78" s="143"/>
      <c r="W78" s="143"/>
      <c r="X78" s="143"/>
      <c r="Y78" s="143"/>
      <c r="Z78" s="143"/>
      <c r="AA78" s="143"/>
      <c r="AB78" s="143"/>
      <c r="AC78" s="143"/>
      <c r="AR78" s="14">
        <v>0</v>
      </c>
    </row>
    <row r="79" spans="1:46" ht="30" hidden="1" customHeight="1" x14ac:dyDescent="0.25">
      <c r="A79" s="108" t="s">
        <v>74</v>
      </c>
      <c r="B79" s="139"/>
      <c r="C79" s="142"/>
      <c r="D79" s="142"/>
      <c r="E79" s="113">
        <f>SUM(I79:AC79)</f>
        <v>0</v>
      </c>
      <c r="F79" s="104" t="e">
        <f t="shared" si="38"/>
        <v>#DIV/0!</v>
      </c>
      <c r="G79" s="104"/>
      <c r="H79" s="105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R79" s="14">
        <v>0</v>
      </c>
    </row>
    <row r="80" spans="1:46" ht="30" hidden="1" customHeight="1" x14ac:dyDescent="0.25">
      <c r="A80" s="108"/>
      <c r="B80" s="139"/>
      <c r="C80" s="142"/>
      <c r="D80" s="142"/>
      <c r="E80" s="118"/>
      <c r="F80" s="104" t="e">
        <f t="shared" si="38"/>
        <v>#DIV/0!</v>
      </c>
      <c r="G80" s="104"/>
      <c r="H80" s="105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</row>
    <row r="81" spans="1:45" s="15" customFormat="1" ht="30" hidden="1" customHeight="1" x14ac:dyDescent="0.45">
      <c r="A81" s="154" t="s">
        <v>75</v>
      </c>
      <c r="B81" s="155"/>
      <c r="C81" s="155"/>
      <c r="D81" s="155"/>
      <c r="E81" s="155">
        <f>SUM(I81:AC81)</f>
        <v>0</v>
      </c>
      <c r="F81" s="104" t="e">
        <f t="shared" si="38"/>
        <v>#DIV/0!</v>
      </c>
      <c r="G81" s="104"/>
      <c r="H81" s="105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E81" s="7"/>
      <c r="AF81" s="7"/>
      <c r="AG81" s="7"/>
      <c r="AH81" s="7"/>
      <c r="AI81" s="7"/>
      <c r="AR81" s="7">
        <v>0</v>
      </c>
      <c r="AS81" s="7"/>
    </row>
    <row r="82" spans="1:45" ht="31.5" hidden="1" customHeight="1" x14ac:dyDescent="0.25">
      <c r="A82" s="108"/>
      <c r="B82" s="139"/>
      <c r="C82" s="142"/>
      <c r="D82" s="142"/>
      <c r="E82" s="118"/>
      <c r="F82" s="104" t="e">
        <f t="shared" si="38"/>
        <v>#DIV/0!</v>
      </c>
      <c r="G82" s="104"/>
      <c r="H82" s="105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</row>
    <row r="83" spans="1:45" ht="31.5" hidden="1" customHeight="1" x14ac:dyDescent="0.25">
      <c r="A83" s="108"/>
      <c r="B83" s="139"/>
      <c r="C83" s="142"/>
      <c r="D83" s="142"/>
      <c r="E83" s="114"/>
      <c r="F83" s="104"/>
      <c r="G83" s="104"/>
      <c r="H83" s="105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</row>
    <row r="84" spans="1:45" ht="30" hidden="1" customHeight="1" x14ac:dyDescent="0.25">
      <c r="A84" s="108"/>
      <c r="B84" s="139"/>
      <c r="C84" s="142"/>
      <c r="D84" s="142"/>
      <c r="E84" s="113">
        <f t="shared" ref="E84:E172" si="39">SUM(I84:AC84)</f>
        <v>0</v>
      </c>
      <c r="F84" s="104" t="e">
        <f>E84/B84</f>
        <v>#DIV/0!</v>
      </c>
      <c r="G84" s="104"/>
      <c r="H84" s="158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</row>
    <row r="85" spans="1:45" s="39" customFormat="1" ht="30" hidden="1" customHeight="1" x14ac:dyDescent="0.25">
      <c r="A85" s="108" t="s">
        <v>76</v>
      </c>
      <c r="B85" s="159"/>
      <c r="C85" s="160"/>
      <c r="D85" s="160"/>
      <c r="E85" s="113">
        <f t="shared" si="39"/>
        <v>0</v>
      </c>
      <c r="F85" s="104"/>
      <c r="G85" s="104"/>
      <c r="H85" s="158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E85" s="40"/>
      <c r="AF85" s="40"/>
      <c r="AG85" s="40"/>
      <c r="AH85" s="40"/>
      <c r="AI85" s="40"/>
      <c r="AR85" s="40"/>
      <c r="AS85" s="40"/>
    </row>
    <row r="86" spans="1:45" ht="30" hidden="1" customHeight="1" x14ac:dyDescent="0.25">
      <c r="A86" s="108" t="s">
        <v>77</v>
      </c>
      <c r="B86" s="120"/>
      <c r="C86" s="118"/>
      <c r="D86" s="118"/>
      <c r="E86" s="113">
        <f t="shared" si="39"/>
        <v>0</v>
      </c>
      <c r="F86" s="104" t="e">
        <f>E86/B86</f>
        <v>#DIV/0!</v>
      </c>
      <c r="G86" s="161"/>
      <c r="H86" s="162"/>
      <c r="I86" s="120"/>
      <c r="J86" s="140"/>
      <c r="K86" s="140"/>
      <c r="L86" s="140"/>
      <c r="M86" s="140"/>
      <c r="N86" s="140"/>
      <c r="O86" s="140"/>
      <c r="P86" s="140"/>
      <c r="Q86" s="140"/>
      <c r="R86" s="163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</row>
    <row r="87" spans="1:45" ht="30" hidden="1" customHeight="1" x14ac:dyDescent="0.25">
      <c r="A87" s="164" t="s">
        <v>78</v>
      </c>
      <c r="B87" s="165"/>
      <c r="C87" s="165"/>
      <c r="D87" s="165"/>
      <c r="E87" s="113">
        <f t="shared" si="39"/>
        <v>0</v>
      </c>
      <c r="F87" s="104" t="e">
        <f>E87/B87</f>
        <v>#DIV/0!</v>
      </c>
      <c r="G87" s="166"/>
      <c r="H87" s="167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</row>
    <row r="88" spans="1:45" ht="30" hidden="1" customHeight="1" x14ac:dyDescent="0.25">
      <c r="A88" s="108" t="s">
        <v>79</v>
      </c>
      <c r="B88" s="159"/>
      <c r="C88" s="160"/>
      <c r="D88" s="160"/>
      <c r="E88" s="113">
        <f t="shared" si="39"/>
        <v>275</v>
      </c>
      <c r="F88" s="104"/>
      <c r="G88" s="166"/>
      <c r="H88" s="167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>
        <v>72</v>
      </c>
      <c r="V88" s="130"/>
      <c r="W88" s="130"/>
      <c r="X88" s="130">
        <v>203</v>
      </c>
      <c r="Y88" s="130"/>
      <c r="Z88" s="130"/>
      <c r="AA88" s="130"/>
      <c r="AB88" s="130"/>
      <c r="AC88" s="130"/>
    </row>
    <row r="89" spans="1:45" ht="30" hidden="1" customHeight="1" x14ac:dyDescent="0.25">
      <c r="A89" s="170" t="s">
        <v>80</v>
      </c>
      <c r="B89" s="181"/>
      <c r="C89" s="187"/>
      <c r="D89" s="187"/>
      <c r="E89" s="177">
        <f t="shared" si="39"/>
        <v>0</v>
      </c>
      <c r="F89" s="175" t="e">
        <f>E89/B89</f>
        <v>#DIV/0!</v>
      </c>
      <c r="G89" s="185"/>
      <c r="H89" s="186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</row>
    <row r="90" spans="1:45" ht="30" hidden="1" customHeight="1" x14ac:dyDescent="0.25">
      <c r="A90" s="184" t="s">
        <v>156</v>
      </c>
      <c r="B90" s="188"/>
      <c r="C90" s="188"/>
      <c r="D90" s="188"/>
      <c r="E90" s="177">
        <f t="shared" si="39"/>
        <v>0</v>
      </c>
      <c r="F90" s="187"/>
      <c r="G90" s="189"/>
      <c r="H90" s="190"/>
      <c r="I90" s="182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</row>
    <row r="91" spans="1:45" s="10" customFormat="1" ht="127.5" hidden="1" customHeight="1" outlineLevel="1" x14ac:dyDescent="0.2">
      <c r="A91" s="191" t="s">
        <v>81</v>
      </c>
      <c r="B91" s="177"/>
      <c r="C91" s="177"/>
      <c r="D91" s="177"/>
      <c r="E91" s="177">
        <f t="shared" si="39"/>
        <v>170</v>
      </c>
      <c r="F91" s="175"/>
      <c r="G91" s="175"/>
      <c r="H91" s="183"/>
      <c r="I91" s="176">
        <f>I41+I99</f>
        <v>0</v>
      </c>
      <c r="J91" s="176">
        <f t="shared" ref="J91:AC91" si="40">J41+J99</f>
        <v>0</v>
      </c>
      <c r="K91" s="176">
        <f t="shared" si="40"/>
        <v>0</v>
      </c>
      <c r="L91" s="176">
        <f t="shared" si="40"/>
        <v>0</v>
      </c>
      <c r="M91" s="176">
        <f t="shared" si="40"/>
        <v>0</v>
      </c>
      <c r="N91" s="176">
        <f t="shared" si="40"/>
        <v>0</v>
      </c>
      <c r="O91" s="176">
        <f t="shared" si="40"/>
        <v>0</v>
      </c>
      <c r="P91" s="176">
        <f t="shared" si="40"/>
        <v>0</v>
      </c>
      <c r="Q91" s="176">
        <f t="shared" si="40"/>
        <v>0</v>
      </c>
      <c r="R91" s="176">
        <f>R41+R99</f>
        <v>0</v>
      </c>
      <c r="S91" s="176">
        <f t="shared" si="40"/>
        <v>0</v>
      </c>
      <c r="T91" s="176">
        <f t="shared" si="40"/>
        <v>0</v>
      </c>
      <c r="U91" s="176">
        <f t="shared" si="40"/>
        <v>170</v>
      </c>
      <c r="V91" s="176">
        <f t="shared" si="40"/>
        <v>0</v>
      </c>
      <c r="W91" s="176">
        <f t="shared" si="40"/>
        <v>0</v>
      </c>
      <c r="X91" s="176">
        <f t="shared" si="40"/>
        <v>0</v>
      </c>
      <c r="Y91" s="176">
        <f t="shared" si="40"/>
        <v>0</v>
      </c>
      <c r="Z91" s="176">
        <f t="shared" si="40"/>
        <v>0</v>
      </c>
      <c r="AA91" s="176">
        <f t="shared" si="40"/>
        <v>0</v>
      </c>
      <c r="AB91" s="176">
        <f t="shared" si="40"/>
        <v>0</v>
      </c>
      <c r="AC91" s="176">
        <f t="shared" si="40"/>
        <v>0</v>
      </c>
      <c r="AE91" s="19"/>
      <c r="AF91" s="19"/>
      <c r="AG91" s="19"/>
      <c r="AH91" s="19"/>
      <c r="AI91" s="19"/>
      <c r="AR91" s="19"/>
      <c r="AS91" s="19"/>
    </row>
    <row r="92" spans="1:45" s="10" customFormat="1" ht="45" hidden="1" customHeight="1" outlineLevel="1" x14ac:dyDescent="0.2">
      <c r="A92" s="172" t="s">
        <v>86</v>
      </c>
      <c r="B92" s="178"/>
      <c r="C92" s="178"/>
      <c r="D92" s="178"/>
      <c r="E92" s="177">
        <f t="shared" si="39"/>
        <v>0</v>
      </c>
      <c r="F92" s="175"/>
      <c r="G92" s="175"/>
      <c r="H92" s="183"/>
      <c r="I92" s="176">
        <f>I44+I95</f>
        <v>0</v>
      </c>
      <c r="J92" s="176">
        <f t="shared" ref="J92:AC92" si="41">J44+J95</f>
        <v>0</v>
      </c>
      <c r="K92" s="176">
        <f t="shared" si="41"/>
        <v>0</v>
      </c>
      <c r="L92" s="176">
        <f t="shared" si="41"/>
        <v>0</v>
      </c>
      <c r="M92" s="176">
        <f t="shared" si="41"/>
        <v>0</v>
      </c>
      <c r="N92" s="176">
        <f t="shared" si="41"/>
        <v>0</v>
      </c>
      <c r="O92" s="176">
        <f t="shared" si="41"/>
        <v>0</v>
      </c>
      <c r="P92" s="176">
        <f t="shared" si="41"/>
        <v>0</v>
      </c>
      <c r="Q92" s="176">
        <f t="shared" si="41"/>
        <v>0</v>
      </c>
      <c r="R92" s="176">
        <f t="shared" si="41"/>
        <v>0</v>
      </c>
      <c r="S92" s="176">
        <f t="shared" si="41"/>
        <v>0</v>
      </c>
      <c r="T92" s="176">
        <f t="shared" si="41"/>
        <v>0</v>
      </c>
      <c r="U92" s="176">
        <f t="shared" si="41"/>
        <v>0</v>
      </c>
      <c r="V92" s="176">
        <f t="shared" si="41"/>
        <v>0</v>
      </c>
      <c r="W92" s="176">
        <f t="shared" si="41"/>
        <v>0</v>
      </c>
      <c r="X92" s="176">
        <f t="shared" si="41"/>
        <v>0</v>
      </c>
      <c r="Y92" s="176">
        <f t="shared" si="41"/>
        <v>0</v>
      </c>
      <c r="Z92" s="176">
        <f t="shared" si="41"/>
        <v>0</v>
      </c>
      <c r="AA92" s="176">
        <f t="shared" si="41"/>
        <v>0</v>
      </c>
      <c r="AB92" s="176">
        <f t="shared" si="41"/>
        <v>0</v>
      </c>
      <c r="AC92" s="176">
        <f t="shared" si="41"/>
        <v>0</v>
      </c>
      <c r="AE92" s="19"/>
      <c r="AF92" s="19"/>
      <c r="AG92" s="19"/>
      <c r="AH92" s="19"/>
      <c r="AI92" s="19"/>
      <c r="AR92" s="19"/>
      <c r="AS92" s="19"/>
    </row>
    <row r="93" spans="1:45" s="10" customFormat="1" ht="37.5" hidden="1" customHeight="1" outlineLevel="1" x14ac:dyDescent="0.2">
      <c r="A93" s="172" t="s">
        <v>138</v>
      </c>
      <c r="B93" s="178"/>
      <c r="C93" s="178"/>
      <c r="D93" s="178"/>
      <c r="E93" s="177">
        <f t="shared" si="39"/>
        <v>0</v>
      </c>
      <c r="F93" s="175"/>
      <c r="G93" s="175"/>
      <c r="H93" s="183"/>
      <c r="I93" s="176">
        <f>I96</f>
        <v>0</v>
      </c>
      <c r="J93" s="176">
        <f t="shared" ref="J93:AC93" si="42">J96</f>
        <v>0</v>
      </c>
      <c r="K93" s="176">
        <f t="shared" si="42"/>
        <v>0</v>
      </c>
      <c r="L93" s="176">
        <f t="shared" si="42"/>
        <v>0</v>
      </c>
      <c r="M93" s="176">
        <f t="shared" si="42"/>
        <v>0</v>
      </c>
      <c r="N93" s="176">
        <f t="shared" si="42"/>
        <v>0</v>
      </c>
      <c r="O93" s="176">
        <f t="shared" si="42"/>
        <v>0</v>
      </c>
      <c r="P93" s="176">
        <f t="shared" si="42"/>
        <v>0</v>
      </c>
      <c r="Q93" s="176">
        <f t="shared" si="42"/>
        <v>0</v>
      </c>
      <c r="R93" s="176">
        <f t="shared" si="42"/>
        <v>0</v>
      </c>
      <c r="S93" s="176">
        <f t="shared" si="42"/>
        <v>0</v>
      </c>
      <c r="T93" s="176">
        <f t="shared" si="42"/>
        <v>0</v>
      </c>
      <c r="U93" s="176">
        <f t="shared" si="42"/>
        <v>0</v>
      </c>
      <c r="V93" s="176">
        <f t="shared" si="42"/>
        <v>0</v>
      </c>
      <c r="W93" s="176">
        <f t="shared" si="42"/>
        <v>0</v>
      </c>
      <c r="X93" s="176">
        <f t="shared" si="42"/>
        <v>0</v>
      </c>
      <c r="Y93" s="176">
        <f t="shared" si="42"/>
        <v>0</v>
      </c>
      <c r="Z93" s="176">
        <f t="shared" si="42"/>
        <v>0</v>
      </c>
      <c r="AA93" s="176">
        <f t="shared" si="42"/>
        <v>0</v>
      </c>
      <c r="AB93" s="176">
        <f t="shared" si="42"/>
        <v>0</v>
      </c>
      <c r="AC93" s="176">
        <f t="shared" si="42"/>
        <v>0</v>
      </c>
      <c r="AE93" s="19"/>
      <c r="AF93" s="19"/>
      <c r="AG93" s="19"/>
      <c r="AH93" s="19"/>
      <c r="AI93" s="19"/>
      <c r="AR93" s="19"/>
      <c r="AS93" s="19"/>
    </row>
    <row r="94" spans="1:45" s="10" customFormat="1" ht="43.5" hidden="1" customHeight="1" outlineLevel="1" x14ac:dyDescent="0.2">
      <c r="A94" s="172" t="s">
        <v>139</v>
      </c>
      <c r="B94" s="178"/>
      <c r="C94" s="178"/>
      <c r="D94" s="178"/>
      <c r="E94" s="177">
        <f t="shared" si="39"/>
        <v>170</v>
      </c>
      <c r="F94" s="175"/>
      <c r="G94" s="175"/>
      <c r="H94" s="183"/>
      <c r="I94" s="176">
        <f>I45+I97</f>
        <v>0</v>
      </c>
      <c r="J94" s="176">
        <f t="shared" ref="J94:AC94" si="43">J45+J97</f>
        <v>0</v>
      </c>
      <c r="K94" s="176">
        <f t="shared" si="43"/>
        <v>0</v>
      </c>
      <c r="L94" s="176">
        <f t="shared" si="43"/>
        <v>0</v>
      </c>
      <c r="M94" s="176">
        <f t="shared" si="43"/>
        <v>0</v>
      </c>
      <c r="N94" s="176">
        <f t="shared" si="43"/>
        <v>0</v>
      </c>
      <c r="O94" s="176">
        <f t="shared" si="43"/>
        <v>0</v>
      </c>
      <c r="P94" s="176">
        <f t="shared" si="43"/>
        <v>0</v>
      </c>
      <c r="Q94" s="176">
        <f t="shared" si="43"/>
        <v>0</v>
      </c>
      <c r="R94" s="176">
        <f t="shared" si="43"/>
        <v>0</v>
      </c>
      <c r="S94" s="176">
        <f t="shared" si="43"/>
        <v>0</v>
      </c>
      <c r="T94" s="176">
        <f t="shared" si="43"/>
        <v>0</v>
      </c>
      <c r="U94" s="176">
        <f t="shared" si="43"/>
        <v>170</v>
      </c>
      <c r="V94" s="176">
        <f t="shared" si="43"/>
        <v>0</v>
      </c>
      <c r="W94" s="176">
        <f t="shared" si="43"/>
        <v>0</v>
      </c>
      <c r="X94" s="176">
        <f t="shared" si="43"/>
        <v>0</v>
      </c>
      <c r="Y94" s="176">
        <f t="shared" si="43"/>
        <v>0</v>
      </c>
      <c r="Z94" s="176">
        <f t="shared" si="43"/>
        <v>0</v>
      </c>
      <c r="AA94" s="176">
        <f t="shared" si="43"/>
        <v>0</v>
      </c>
      <c r="AB94" s="176">
        <f t="shared" si="43"/>
        <v>0</v>
      </c>
      <c r="AC94" s="176">
        <f t="shared" si="43"/>
        <v>0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2" t="s">
        <v>200</v>
      </c>
      <c r="B95" s="178"/>
      <c r="C95" s="178"/>
      <c r="D95" s="178"/>
      <c r="E95" s="177">
        <f t="shared" si="39"/>
        <v>0</v>
      </c>
      <c r="F95" s="175"/>
      <c r="G95" s="175"/>
      <c r="H95" s="183"/>
      <c r="I95" s="192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2" t="s">
        <v>201</v>
      </c>
      <c r="B96" s="178"/>
      <c r="C96" s="178"/>
      <c r="D96" s="178"/>
      <c r="E96" s="177">
        <f t="shared" si="39"/>
        <v>0</v>
      </c>
      <c r="F96" s="175"/>
      <c r="G96" s="175"/>
      <c r="H96" s="183"/>
      <c r="I96" s="192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2" t="s">
        <v>202</v>
      </c>
      <c r="B97" s="178"/>
      <c r="C97" s="178"/>
      <c r="D97" s="178"/>
      <c r="E97" s="177">
        <f t="shared" si="39"/>
        <v>0</v>
      </c>
      <c r="F97" s="175"/>
      <c r="G97" s="175"/>
      <c r="H97" s="183"/>
      <c r="I97" s="192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2" t="s">
        <v>203</v>
      </c>
      <c r="B98" s="178"/>
      <c r="C98" s="178"/>
      <c r="D98" s="178"/>
      <c r="E98" s="177">
        <f t="shared" si="39"/>
        <v>0</v>
      </c>
      <c r="F98" s="175"/>
      <c r="G98" s="175"/>
      <c r="H98" s="183"/>
      <c r="I98" s="192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2" t="s">
        <v>204</v>
      </c>
      <c r="B99" s="178"/>
      <c r="C99" s="178"/>
      <c r="D99" s="178"/>
      <c r="E99" s="177">
        <f t="shared" si="39"/>
        <v>0</v>
      </c>
      <c r="F99" s="175"/>
      <c r="G99" s="175"/>
      <c r="H99" s="183"/>
      <c r="I99" s="194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E99" s="19"/>
      <c r="AF99" s="19"/>
      <c r="AG99" s="19"/>
      <c r="AH99" s="19"/>
      <c r="AI99" s="19"/>
      <c r="AR99" s="19"/>
      <c r="AS99" s="19"/>
    </row>
    <row r="100" spans="1:48" s="44" customFormat="1" ht="34.9" hidden="1" customHeight="1" outlineLevel="1" x14ac:dyDescent="0.2">
      <c r="A100" s="170" t="s">
        <v>82</v>
      </c>
      <c r="B100" s="178"/>
      <c r="C100" s="178"/>
      <c r="D100" s="178"/>
      <c r="E100" s="177">
        <f t="shared" si="39"/>
        <v>0</v>
      </c>
      <c r="F100" s="175"/>
      <c r="G100" s="175"/>
      <c r="H100" s="183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E100" s="45"/>
      <c r="AF100" s="45"/>
      <c r="AG100" s="45"/>
      <c r="AH100" s="45"/>
      <c r="AI100" s="45"/>
      <c r="AR100" s="45"/>
      <c r="AS100" s="45"/>
    </row>
    <row r="101" spans="1:48" s="44" customFormat="1" ht="33" hidden="1" customHeight="1" outlineLevel="1" x14ac:dyDescent="0.2">
      <c r="A101" s="170" t="s">
        <v>83</v>
      </c>
      <c r="B101" s="178"/>
      <c r="C101" s="178"/>
      <c r="D101" s="178"/>
      <c r="E101" s="177">
        <f t="shared" si="39"/>
        <v>0</v>
      </c>
      <c r="F101" s="175"/>
      <c r="G101" s="175"/>
      <c r="H101" s="183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8"/>
      <c r="V101" s="176"/>
      <c r="W101" s="176"/>
      <c r="X101" s="176"/>
      <c r="Y101" s="176"/>
      <c r="Z101" s="176"/>
      <c r="AA101" s="176"/>
      <c r="AB101" s="196"/>
      <c r="AC101" s="176"/>
      <c r="AE101" s="45"/>
      <c r="AF101" s="45"/>
      <c r="AG101" s="45"/>
      <c r="AH101" s="45"/>
      <c r="AI101" s="45"/>
      <c r="AR101" s="45"/>
      <c r="AS101" s="45"/>
    </row>
    <row r="102" spans="1:48" s="10" customFormat="1" ht="34.15" hidden="1" customHeight="1" outlineLevel="1" x14ac:dyDescent="0.2">
      <c r="A102" s="169" t="s">
        <v>84</v>
      </c>
      <c r="B102" s="179"/>
      <c r="C102" s="177"/>
      <c r="D102" s="177"/>
      <c r="E102" s="177">
        <f t="shared" si="39"/>
        <v>0</v>
      </c>
      <c r="F102" s="175" t="e">
        <f>E102/B102</f>
        <v>#DIV/0!</v>
      </c>
      <c r="G102" s="175"/>
      <c r="H102" s="183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97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70"/>
      <c r="AE102" s="19"/>
      <c r="AF102" s="19"/>
      <c r="AG102" s="19"/>
      <c r="AH102" s="19"/>
      <c r="AI102" s="19"/>
      <c r="AR102" s="19"/>
      <c r="AS102" s="19"/>
    </row>
    <row r="103" spans="1:48" s="10" customFormat="1" ht="93.75" hidden="1" customHeight="1" x14ac:dyDescent="0.2">
      <c r="A103" s="168" t="s">
        <v>85</v>
      </c>
      <c r="B103" s="198"/>
      <c r="C103" s="199">
        <v>285548</v>
      </c>
      <c r="D103" s="199">
        <v>284098</v>
      </c>
      <c r="E103" s="199">
        <f>SUM(I103:AC103)</f>
        <v>0</v>
      </c>
      <c r="F103" s="200" t="e">
        <f>E103/B103</f>
        <v>#DIV/0!</v>
      </c>
      <c r="G103" s="200">
        <f>E103/C103</f>
        <v>0</v>
      </c>
      <c r="H103" s="201"/>
      <c r="I103" s="221"/>
      <c r="J103" s="206"/>
      <c r="K103" s="206"/>
      <c r="L103" s="206"/>
      <c r="M103" s="221"/>
      <c r="N103" s="221"/>
      <c r="O103" s="221"/>
      <c r="P103" s="221"/>
      <c r="Q103" s="221"/>
      <c r="R103" s="262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41"/>
      <c r="AE103" s="42" t="e">
        <f>X103/E103</f>
        <v>#DIV/0!</v>
      </c>
      <c r="AF103" s="43"/>
      <c r="AG103" s="43"/>
      <c r="AH103" s="43"/>
      <c r="AI103" s="43"/>
      <c r="AJ103" s="41"/>
      <c r="AK103" s="41"/>
      <c r="AL103" s="41"/>
      <c r="AM103" s="41"/>
      <c r="AN103" s="41"/>
      <c r="AO103" s="41"/>
      <c r="AR103" s="19"/>
      <c r="AS103" s="19"/>
      <c r="AV103" s="10">
        <v>17289</v>
      </c>
    </row>
    <row r="104" spans="1:48" s="10" customFormat="1" ht="103.5" hidden="1" customHeight="1" x14ac:dyDescent="0.2">
      <c r="A104" s="169" t="s">
        <v>189</v>
      </c>
      <c r="B104" s="199"/>
      <c r="C104" s="199"/>
      <c r="D104" s="199"/>
      <c r="E104" s="199">
        <f>SUM(I104:AC104)</f>
        <v>0</v>
      </c>
      <c r="F104" s="200" t="e">
        <f t="shared" ref="F104:F105" si="44">E104/B104</f>
        <v>#DIV/0!</v>
      </c>
      <c r="G104" s="200"/>
      <c r="H104" s="201"/>
      <c r="I104" s="206">
        <f>I102-I101-I100</f>
        <v>0</v>
      </c>
      <c r="J104" s="206">
        <f t="shared" ref="J104:AC104" si="45">J102-J101-J100</f>
        <v>0</v>
      </c>
      <c r="K104" s="206">
        <f t="shared" si="45"/>
        <v>0</v>
      </c>
      <c r="L104" s="206">
        <f t="shared" si="45"/>
        <v>0</v>
      </c>
      <c r="M104" s="206">
        <f t="shared" si="45"/>
        <v>0</v>
      </c>
      <c r="N104" s="206">
        <f t="shared" si="45"/>
        <v>0</v>
      </c>
      <c r="O104" s="206">
        <f t="shared" si="45"/>
        <v>0</v>
      </c>
      <c r="P104" s="206">
        <f t="shared" si="45"/>
        <v>0</v>
      </c>
      <c r="Q104" s="206">
        <f t="shared" si="45"/>
        <v>0</v>
      </c>
      <c r="R104" s="206">
        <f>R102-R101-R100</f>
        <v>0</v>
      </c>
      <c r="S104" s="206">
        <f t="shared" si="45"/>
        <v>0</v>
      </c>
      <c r="T104" s="206">
        <f t="shared" si="45"/>
        <v>0</v>
      </c>
      <c r="U104" s="206">
        <f t="shared" si="45"/>
        <v>0</v>
      </c>
      <c r="V104" s="206">
        <f t="shared" si="45"/>
        <v>0</v>
      </c>
      <c r="W104" s="206">
        <f t="shared" si="45"/>
        <v>0</v>
      </c>
      <c r="X104" s="206">
        <f t="shared" si="45"/>
        <v>0</v>
      </c>
      <c r="Y104" s="206">
        <f t="shared" si="45"/>
        <v>0</v>
      </c>
      <c r="Z104" s="206">
        <f t="shared" si="45"/>
        <v>0</v>
      </c>
      <c r="AA104" s="206">
        <f t="shared" si="45"/>
        <v>0</v>
      </c>
      <c r="AB104" s="206">
        <f t="shared" si="45"/>
        <v>0</v>
      </c>
      <c r="AC104" s="206">
        <f t="shared" si="45"/>
        <v>0</v>
      </c>
      <c r="AE104" s="42" t="e">
        <f t="shared" ref="AE104:AE186" si="46">X104/E104</f>
        <v>#DIV/0!</v>
      </c>
      <c r="AF104" s="19"/>
      <c r="AG104" s="19"/>
      <c r="AH104" s="19"/>
      <c r="AI104" s="19"/>
      <c r="AR104" s="19"/>
      <c r="AS104" s="19"/>
    </row>
    <row r="105" spans="1:48" s="10" customFormat="1" ht="48" hidden="1" customHeight="1" x14ac:dyDescent="0.2">
      <c r="A105" s="170" t="s">
        <v>162</v>
      </c>
      <c r="B105" s="204">
        <v>0.98499999999999999</v>
      </c>
      <c r="C105" s="204"/>
      <c r="D105" s="204"/>
      <c r="E105" s="205" t="e">
        <f t="shared" ref="E105" si="47">E103/E104</f>
        <v>#DIV/0!</v>
      </c>
      <c r="F105" s="200" t="e">
        <f t="shared" si="44"/>
        <v>#DIV/0!</v>
      </c>
      <c r="G105" s="200"/>
      <c r="H105" s="205"/>
      <c r="I105" s="234" t="e">
        <f>I103/I104</f>
        <v>#DIV/0!</v>
      </c>
      <c r="J105" s="234" t="e">
        <f>J103/J104</f>
        <v>#DIV/0!</v>
      </c>
      <c r="K105" s="234" t="e">
        <f t="shared" ref="K105:AC105" si="48">K103/K104</f>
        <v>#DIV/0!</v>
      </c>
      <c r="L105" s="234" t="e">
        <f t="shared" si="48"/>
        <v>#DIV/0!</v>
      </c>
      <c r="M105" s="234" t="e">
        <f t="shared" si="48"/>
        <v>#DIV/0!</v>
      </c>
      <c r="N105" s="234" t="e">
        <f t="shared" si="48"/>
        <v>#DIV/0!</v>
      </c>
      <c r="O105" s="234" t="e">
        <f t="shared" si="48"/>
        <v>#DIV/0!</v>
      </c>
      <c r="P105" s="234" t="e">
        <f t="shared" si="48"/>
        <v>#DIV/0!</v>
      </c>
      <c r="Q105" s="234" t="e">
        <f>Q103/Q104</f>
        <v>#DIV/0!</v>
      </c>
      <c r="R105" s="234" t="e">
        <f t="shared" si="48"/>
        <v>#DIV/0!</v>
      </c>
      <c r="S105" s="234" t="e">
        <f t="shared" si="48"/>
        <v>#DIV/0!</v>
      </c>
      <c r="T105" s="234" t="e">
        <f t="shared" si="48"/>
        <v>#DIV/0!</v>
      </c>
      <c r="U105" s="234" t="e">
        <f t="shared" si="48"/>
        <v>#DIV/0!</v>
      </c>
      <c r="V105" s="234" t="e">
        <f t="shared" si="48"/>
        <v>#DIV/0!</v>
      </c>
      <c r="W105" s="234" t="e">
        <f t="shared" si="48"/>
        <v>#DIV/0!</v>
      </c>
      <c r="X105" s="234" t="e">
        <f>X103/X104</f>
        <v>#DIV/0!</v>
      </c>
      <c r="Y105" s="234" t="e">
        <f t="shared" si="48"/>
        <v>#DIV/0!</v>
      </c>
      <c r="Z105" s="234" t="e">
        <f t="shared" si="48"/>
        <v>#DIV/0!</v>
      </c>
      <c r="AA105" s="234" t="e">
        <f t="shared" si="48"/>
        <v>#DIV/0!</v>
      </c>
      <c r="AB105" s="234" t="e">
        <f>AB103/AB104</f>
        <v>#DIV/0!</v>
      </c>
      <c r="AC105" s="234" t="e">
        <f t="shared" si="48"/>
        <v>#DIV/0!</v>
      </c>
      <c r="AE105" s="42" t="e">
        <f t="shared" si="46"/>
        <v>#DIV/0!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0" t="s">
        <v>90</v>
      </c>
      <c r="B106" s="244"/>
      <c r="C106" s="199"/>
      <c r="D106" s="199"/>
      <c r="E106" s="202">
        <f>SUM(I106:AC106)</f>
        <v>0</v>
      </c>
      <c r="F106" s="212" t="e">
        <f>E106/B106</f>
        <v>#DIV/0!</v>
      </c>
      <c r="G106" s="200"/>
      <c r="H106" s="201"/>
      <c r="I106" s="206">
        <f>I104-I103</f>
        <v>0</v>
      </c>
      <c r="J106" s="206">
        <f t="shared" ref="J106:AC106" si="49">J104-J103</f>
        <v>0</v>
      </c>
      <c r="K106" s="206">
        <f t="shared" si="49"/>
        <v>0</v>
      </c>
      <c r="L106" s="206">
        <f t="shared" si="49"/>
        <v>0</v>
      </c>
      <c r="M106" s="206">
        <f t="shared" si="49"/>
        <v>0</v>
      </c>
      <c r="N106" s="206">
        <f t="shared" si="49"/>
        <v>0</v>
      </c>
      <c r="O106" s="206">
        <f t="shared" si="49"/>
        <v>0</v>
      </c>
      <c r="P106" s="206">
        <f t="shared" si="49"/>
        <v>0</v>
      </c>
      <c r="Q106" s="206">
        <f t="shared" si="49"/>
        <v>0</v>
      </c>
      <c r="R106" s="206">
        <f t="shared" si="49"/>
        <v>0</v>
      </c>
      <c r="S106" s="206">
        <f t="shared" si="49"/>
        <v>0</v>
      </c>
      <c r="T106" s="206">
        <f t="shared" si="49"/>
        <v>0</v>
      </c>
      <c r="U106" s="206">
        <f t="shared" si="49"/>
        <v>0</v>
      </c>
      <c r="V106" s="206">
        <f t="shared" si="49"/>
        <v>0</v>
      </c>
      <c r="W106" s="206">
        <f t="shared" si="49"/>
        <v>0</v>
      </c>
      <c r="X106" s="206">
        <f t="shared" si="49"/>
        <v>0</v>
      </c>
      <c r="Y106" s="206">
        <f t="shared" si="49"/>
        <v>0</v>
      </c>
      <c r="Z106" s="206">
        <f t="shared" si="49"/>
        <v>0</v>
      </c>
      <c r="AA106" s="206">
        <f t="shared" si="49"/>
        <v>0</v>
      </c>
      <c r="AB106" s="206">
        <f t="shared" si="49"/>
        <v>0</v>
      </c>
      <c r="AC106" s="206">
        <f t="shared" si="49"/>
        <v>0</v>
      </c>
      <c r="AD106" s="41"/>
      <c r="AE106" s="42" t="e">
        <f t="shared" si="46"/>
        <v>#DIV/0!</v>
      </c>
      <c r="AF106" s="43"/>
      <c r="AG106" s="43"/>
      <c r="AH106" s="43"/>
      <c r="AI106" s="43"/>
      <c r="AJ106" s="41"/>
      <c r="AK106" s="41"/>
      <c r="AL106" s="41"/>
      <c r="AM106" s="41"/>
      <c r="AN106" s="41"/>
      <c r="AO106" s="41"/>
      <c r="AR106" s="19"/>
      <c r="AS106" s="19"/>
    </row>
    <row r="107" spans="1:48" s="10" customFormat="1" ht="48" hidden="1" customHeight="1" x14ac:dyDescent="0.2">
      <c r="A107" s="169" t="s">
        <v>86</v>
      </c>
      <c r="B107" s="202">
        <v>161294</v>
      </c>
      <c r="C107" s="199">
        <v>161250</v>
      </c>
      <c r="D107" s="199"/>
      <c r="E107" s="202">
        <f t="shared" si="39"/>
        <v>160953.1</v>
      </c>
      <c r="F107" s="212">
        <f>E107/B107</f>
        <v>0.99788646818852533</v>
      </c>
      <c r="G107" s="200">
        <f t="shared" ref="G107:G184" si="50">E107/C107</f>
        <v>0.99815875968992251</v>
      </c>
      <c r="H107" s="201">
        <v>21</v>
      </c>
      <c r="I107" s="206">
        <v>18421</v>
      </c>
      <c r="J107" s="206">
        <v>5543</v>
      </c>
      <c r="K107" s="206">
        <v>6569</v>
      </c>
      <c r="L107" s="206">
        <v>8865</v>
      </c>
      <c r="M107" s="206">
        <v>4461</v>
      </c>
      <c r="N107" s="206">
        <v>13627</v>
      </c>
      <c r="O107" s="206">
        <v>6177</v>
      </c>
      <c r="P107" s="206">
        <v>5875</v>
      </c>
      <c r="Q107" s="206">
        <v>7788</v>
      </c>
      <c r="R107" s="207">
        <v>2148.8000000000002</v>
      </c>
      <c r="S107" s="206">
        <v>2330</v>
      </c>
      <c r="T107" s="206">
        <v>8975</v>
      </c>
      <c r="U107" s="206">
        <v>12064</v>
      </c>
      <c r="V107" s="206">
        <v>10123</v>
      </c>
      <c r="W107" s="206">
        <v>11158</v>
      </c>
      <c r="X107" s="206">
        <v>5697</v>
      </c>
      <c r="Y107" s="206">
        <v>5600.3</v>
      </c>
      <c r="Z107" s="206">
        <v>2535</v>
      </c>
      <c r="AA107" s="206">
        <v>6739</v>
      </c>
      <c r="AB107" s="206">
        <v>10570</v>
      </c>
      <c r="AC107" s="206">
        <v>5687</v>
      </c>
      <c r="AE107" s="42">
        <f t="shared" si="46"/>
        <v>3.5395404002780934E-2</v>
      </c>
      <c r="AF107" s="19"/>
      <c r="AG107" s="19"/>
      <c r="AH107" s="19"/>
      <c r="AI107" s="19"/>
      <c r="AP107" s="10">
        <v>9952.7999999999993</v>
      </c>
      <c r="AR107" s="19"/>
      <c r="AS107" s="19"/>
      <c r="AV107" s="41">
        <f>B107-AP107</f>
        <v>151341.20000000001</v>
      </c>
    </row>
    <row r="108" spans="1:48" s="10" customFormat="1" ht="50.25" hidden="1" customHeight="1" x14ac:dyDescent="0.2">
      <c r="A108" s="169" t="s">
        <v>87</v>
      </c>
      <c r="B108" s="202">
        <v>9603</v>
      </c>
      <c r="C108" s="199">
        <v>7568</v>
      </c>
      <c r="D108" s="199"/>
      <c r="E108" s="202">
        <f t="shared" si="39"/>
        <v>7116.4</v>
      </c>
      <c r="F108" s="212">
        <f>E108/B108</f>
        <v>0.74106008538998225</v>
      </c>
      <c r="G108" s="200">
        <f t="shared" si="50"/>
        <v>0.94032769556025364</v>
      </c>
      <c r="H108" s="201">
        <v>16</v>
      </c>
      <c r="I108" s="206">
        <v>300</v>
      </c>
      <c r="J108" s="206">
        <v>366</v>
      </c>
      <c r="K108" s="206"/>
      <c r="L108" s="206">
        <v>331</v>
      </c>
      <c r="M108" s="206"/>
      <c r="N108" s="206">
        <v>300</v>
      </c>
      <c r="O108" s="206">
        <v>982</v>
      </c>
      <c r="P108" s="206">
        <v>254</v>
      </c>
      <c r="Q108" s="206"/>
      <c r="R108" s="207">
        <v>101.4</v>
      </c>
      <c r="S108" s="206">
        <v>896</v>
      </c>
      <c r="T108" s="206">
        <v>337</v>
      </c>
      <c r="U108" s="206"/>
      <c r="V108" s="206">
        <v>299</v>
      </c>
      <c r="W108" s="206">
        <v>186</v>
      </c>
      <c r="X108" s="206">
        <v>22</v>
      </c>
      <c r="Y108" s="206"/>
      <c r="Z108" s="206">
        <v>30</v>
      </c>
      <c r="AA108" s="206">
        <v>555</v>
      </c>
      <c r="AB108" s="206">
        <v>1428</v>
      </c>
      <c r="AC108" s="206">
        <v>729</v>
      </c>
      <c r="AE108" s="42">
        <f t="shared" si="46"/>
        <v>3.0914507335169468E-3</v>
      </c>
      <c r="AF108" s="19"/>
      <c r="AG108" s="19"/>
      <c r="AH108" s="19"/>
      <c r="AI108" s="19"/>
      <c r="AP108" s="10">
        <v>1238</v>
      </c>
      <c r="AR108" s="19"/>
      <c r="AS108" s="19"/>
      <c r="AV108" s="41">
        <f t="shared" ref="AV108:AV111" si="51">B108-AP108</f>
        <v>8365</v>
      </c>
    </row>
    <row r="109" spans="1:48" s="10" customFormat="1" ht="50.25" hidden="1" customHeight="1" x14ac:dyDescent="0.2">
      <c r="A109" s="169" t="s">
        <v>227</v>
      </c>
      <c r="B109" s="202"/>
      <c r="C109" s="199">
        <v>7568</v>
      </c>
      <c r="D109" s="199"/>
      <c r="E109" s="202">
        <f t="shared" si="39"/>
        <v>7433</v>
      </c>
      <c r="F109" s="212"/>
      <c r="G109" s="200"/>
      <c r="H109" s="201"/>
      <c r="I109" s="206">
        <v>300</v>
      </c>
      <c r="J109" s="206">
        <v>427</v>
      </c>
      <c r="K109" s="206">
        <v>45</v>
      </c>
      <c r="L109" s="206">
        <v>964</v>
      </c>
      <c r="M109" s="206">
        <v>78</v>
      </c>
      <c r="N109" s="206">
        <v>300</v>
      </c>
      <c r="O109" s="206">
        <v>482</v>
      </c>
      <c r="P109" s="206">
        <v>254</v>
      </c>
      <c r="Q109" s="206">
        <v>0</v>
      </c>
      <c r="R109" s="207">
        <v>101</v>
      </c>
      <c r="S109" s="206">
        <v>896</v>
      </c>
      <c r="T109" s="206">
        <v>337</v>
      </c>
      <c r="U109" s="206">
        <v>299</v>
      </c>
      <c r="V109" s="206">
        <v>0</v>
      </c>
      <c r="W109" s="206">
        <v>186</v>
      </c>
      <c r="X109" s="206">
        <v>22</v>
      </c>
      <c r="Y109" s="206">
        <v>0</v>
      </c>
      <c r="Z109" s="206">
        <v>30</v>
      </c>
      <c r="AA109" s="206">
        <v>555</v>
      </c>
      <c r="AB109" s="206">
        <v>1428</v>
      </c>
      <c r="AC109" s="206">
        <v>729</v>
      </c>
      <c r="AE109" s="42"/>
      <c r="AF109" s="19"/>
      <c r="AG109" s="19"/>
      <c r="AH109" s="19"/>
      <c r="AI109" s="19"/>
      <c r="AR109" s="19"/>
      <c r="AS109" s="19"/>
      <c r="AV109" s="41"/>
    </row>
    <row r="110" spans="1:48" s="10" customFormat="1" ht="30" hidden="1" customHeight="1" x14ac:dyDescent="0.2">
      <c r="A110" s="169" t="s">
        <v>226</v>
      </c>
      <c r="B110" s="202"/>
      <c r="C110" s="199"/>
      <c r="D110" s="199"/>
      <c r="E110" s="203">
        <f>E108/E109*100</f>
        <v>95.74061617112875</v>
      </c>
      <c r="F110" s="203" t="e">
        <f t="shared" ref="F110:AC110" si="52">F108/F109*100</f>
        <v>#DIV/0!</v>
      </c>
      <c r="G110" s="203" t="e">
        <f t="shared" si="52"/>
        <v>#DIV/0!</v>
      </c>
      <c r="H110" s="203" t="e">
        <f t="shared" si="52"/>
        <v>#DIV/0!</v>
      </c>
      <c r="I110" s="207">
        <f t="shared" si="52"/>
        <v>100</v>
      </c>
      <c r="J110" s="207">
        <f t="shared" si="52"/>
        <v>85.714285714285708</v>
      </c>
      <c r="K110" s="207">
        <f t="shared" si="52"/>
        <v>0</v>
      </c>
      <c r="L110" s="207">
        <f t="shared" si="52"/>
        <v>34.336099585062243</v>
      </c>
      <c r="M110" s="207">
        <f t="shared" si="52"/>
        <v>0</v>
      </c>
      <c r="N110" s="207">
        <f t="shared" si="52"/>
        <v>100</v>
      </c>
      <c r="O110" s="207">
        <f t="shared" si="52"/>
        <v>203.7344398340249</v>
      </c>
      <c r="P110" s="207">
        <f t="shared" si="52"/>
        <v>100</v>
      </c>
      <c r="Q110" s="207" t="e">
        <f t="shared" si="52"/>
        <v>#DIV/0!</v>
      </c>
      <c r="R110" s="207">
        <f t="shared" si="52"/>
        <v>100.39603960396039</v>
      </c>
      <c r="S110" s="207">
        <f t="shared" si="52"/>
        <v>100</v>
      </c>
      <c r="T110" s="207">
        <f t="shared" si="52"/>
        <v>100</v>
      </c>
      <c r="U110" s="207">
        <f t="shared" si="52"/>
        <v>0</v>
      </c>
      <c r="V110" s="207" t="e">
        <f t="shared" si="52"/>
        <v>#DIV/0!</v>
      </c>
      <c r="W110" s="207">
        <f t="shared" si="52"/>
        <v>100</v>
      </c>
      <c r="X110" s="207">
        <f t="shared" si="52"/>
        <v>100</v>
      </c>
      <c r="Y110" s="207" t="e">
        <f t="shared" si="52"/>
        <v>#DIV/0!</v>
      </c>
      <c r="Z110" s="207">
        <f t="shared" si="52"/>
        <v>100</v>
      </c>
      <c r="AA110" s="207">
        <f t="shared" si="52"/>
        <v>100</v>
      </c>
      <c r="AB110" s="207">
        <f t="shared" si="52"/>
        <v>100</v>
      </c>
      <c r="AC110" s="207">
        <f t="shared" si="52"/>
        <v>100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48" hidden="1" customHeight="1" x14ac:dyDescent="0.2">
      <c r="A111" s="169" t="s">
        <v>88</v>
      </c>
      <c r="B111" s="202">
        <v>91560</v>
      </c>
      <c r="C111" s="199">
        <v>76549</v>
      </c>
      <c r="D111" s="199"/>
      <c r="E111" s="202">
        <f t="shared" si="39"/>
        <v>71913.299999999988</v>
      </c>
      <c r="F111" s="212">
        <f>E111/B111</f>
        <v>0.78542267365661844</v>
      </c>
      <c r="G111" s="200">
        <f t="shared" si="50"/>
        <v>0.93944140354544137</v>
      </c>
      <c r="H111" s="201">
        <v>20</v>
      </c>
      <c r="I111" s="206">
        <v>392</v>
      </c>
      <c r="J111" s="206">
        <v>2016</v>
      </c>
      <c r="K111" s="206">
        <v>6087</v>
      </c>
      <c r="L111" s="206">
        <v>7095</v>
      </c>
      <c r="M111" s="206">
        <v>2708</v>
      </c>
      <c r="N111" s="206">
        <v>4680</v>
      </c>
      <c r="O111" s="206">
        <v>2060</v>
      </c>
      <c r="P111" s="206">
        <v>4730</v>
      </c>
      <c r="Q111" s="206">
        <v>2528</v>
      </c>
      <c r="R111" s="207">
        <v>1590.2</v>
      </c>
      <c r="S111" s="206">
        <v>2391</v>
      </c>
      <c r="T111" s="206">
        <v>2886</v>
      </c>
      <c r="U111" s="206">
        <v>3004</v>
      </c>
      <c r="V111" s="206">
        <v>4012</v>
      </c>
      <c r="W111" s="206">
        <v>5312</v>
      </c>
      <c r="X111" s="207">
        <v>3532.1</v>
      </c>
      <c r="Y111" s="206"/>
      <c r="Z111" s="206">
        <v>2104</v>
      </c>
      <c r="AA111" s="206">
        <v>4491</v>
      </c>
      <c r="AB111" s="206">
        <v>6550</v>
      </c>
      <c r="AC111" s="206">
        <v>3745</v>
      </c>
      <c r="AE111" s="42">
        <f t="shared" si="46"/>
        <v>4.9116088400893862E-2</v>
      </c>
      <c r="AF111" s="19"/>
      <c r="AG111" s="19"/>
      <c r="AH111" s="19"/>
      <c r="AI111" s="19"/>
      <c r="AP111" s="10">
        <v>1551</v>
      </c>
      <c r="AR111" s="19"/>
      <c r="AS111" s="19"/>
      <c r="AV111" s="41">
        <f t="shared" si="51"/>
        <v>90009</v>
      </c>
    </row>
    <row r="112" spans="1:48" s="10" customFormat="1" ht="30" hidden="1" customHeight="1" x14ac:dyDescent="0.2">
      <c r="A112" s="169" t="s">
        <v>228</v>
      </c>
      <c r="B112" s="202"/>
      <c r="C112" s="199">
        <v>76549</v>
      </c>
      <c r="D112" s="199"/>
      <c r="E112" s="202"/>
      <c r="F112" s="212"/>
      <c r="G112" s="200"/>
      <c r="H112" s="201"/>
      <c r="I112" s="206">
        <v>392</v>
      </c>
      <c r="J112" s="206">
        <v>2066</v>
      </c>
      <c r="K112" s="206">
        <v>5788</v>
      </c>
      <c r="L112" s="206">
        <v>7096</v>
      </c>
      <c r="M112" s="206">
        <v>2723</v>
      </c>
      <c r="N112" s="206">
        <v>3788</v>
      </c>
      <c r="O112" s="206">
        <v>2060</v>
      </c>
      <c r="P112" s="206">
        <v>4544</v>
      </c>
      <c r="Q112" s="206">
        <v>2992</v>
      </c>
      <c r="R112" s="207">
        <v>1609</v>
      </c>
      <c r="S112" s="206">
        <v>2391</v>
      </c>
      <c r="T112" s="206">
        <v>3795</v>
      </c>
      <c r="U112" s="206">
        <v>4120</v>
      </c>
      <c r="V112" s="206">
        <v>3312</v>
      </c>
      <c r="W112" s="206">
        <v>5352</v>
      </c>
      <c r="X112" s="207">
        <v>3565</v>
      </c>
      <c r="Y112" s="206">
        <v>2705</v>
      </c>
      <c r="Z112" s="206">
        <v>2104</v>
      </c>
      <c r="AA112" s="206">
        <v>4606</v>
      </c>
      <c r="AB112" s="206">
        <v>6739</v>
      </c>
      <c r="AC112" s="206">
        <v>3745</v>
      </c>
      <c r="AE112" s="42"/>
      <c r="AF112" s="19"/>
      <c r="AG112" s="19"/>
      <c r="AH112" s="19"/>
      <c r="AI112" s="19"/>
      <c r="AR112" s="19"/>
      <c r="AS112" s="19"/>
      <c r="AV112" s="41"/>
    </row>
    <row r="113" spans="1:48" s="10" customFormat="1" ht="30" hidden="1" customHeight="1" x14ac:dyDescent="0.2">
      <c r="A113" s="169" t="s">
        <v>226</v>
      </c>
      <c r="B113" s="202"/>
      <c r="C113" s="199"/>
      <c r="D113" s="199"/>
      <c r="E113" s="207" t="e">
        <f t="shared" ref="E113:AB113" si="53">E111/E112*100</f>
        <v>#DIV/0!</v>
      </c>
      <c r="F113" s="207" t="e">
        <f t="shared" si="53"/>
        <v>#DIV/0!</v>
      </c>
      <c r="G113" s="207" t="e">
        <f t="shared" si="53"/>
        <v>#DIV/0!</v>
      </c>
      <c r="H113" s="207" t="e">
        <f t="shared" si="53"/>
        <v>#DIV/0!</v>
      </c>
      <c r="I113" s="207">
        <f t="shared" si="53"/>
        <v>100</v>
      </c>
      <c r="J113" s="207">
        <f t="shared" si="53"/>
        <v>97.579864472410463</v>
      </c>
      <c r="K113" s="207">
        <f t="shared" si="53"/>
        <v>105.16586040082929</v>
      </c>
      <c r="L113" s="207">
        <f t="shared" si="53"/>
        <v>99.9859075535513</v>
      </c>
      <c r="M113" s="207">
        <f t="shared" si="53"/>
        <v>99.449136981270655</v>
      </c>
      <c r="N113" s="207">
        <f t="shared" si="53"/>
        <v>123.54804646251321</v>
      </c>
      <c r="O113" s="207">
        <f t="shared" si="53"/>
        <v>100</v>
      </c>
      <c r="P113" s="207">
        <f t="shared" si="53"/>
        <v>104.09330985915493</v>
      </c>
      <c r="Q113" s="207">
        <f t="shared" si="53"/>
        <v>84.491978609625676</v>
      </c>
      <c r="R113" s="207">
        <f t="shared" si="53"/>
        <v>98.831572405220641</v>
      </c>
      <c r="S113" s="207">
        <f t="shared" si="53"/>
        <v>100</v>
      </c>
      <c r="T113" s="207">
        <f t="shared" si="53"/>
        <v>76.047430830039531</v>
      </c>
      <c r="U113" s="207">
        <f t="shared" si="53"/>
        <v>72.912621359223309</v>
      </c>
      <c r="V113" s="207">
        <f t="shared" si="53"/>
        <v>121.1352657004831</v>
      </c>
      <c r="W113" s="207">
        <f t="shared" si="53"/>
        <v>99.252615844544096</v>
      </c>
      <c r="X113" s="207">
        <f t="shared" si="53"/>
        <v>99.077138849929867</v>
      </c>
      <c r="Y113" s="207">
        <f t="shared" si="53"/>
        <v>0</v>
      </c>
      <c r="Z113" s="207">
        <f t="shared" si="53"/>
        <v>100</v>
      </c>
      <c r="AA113" s="207">
        <f t="shared" si="53"/>
        <v>97.503256621797647</v>
      </c>
      <c r="AB113" s="207">
        <f t="shared" si="53"/>
        <v>97.195429588959783</v>
      </c>
      <c r="AC113" s="207">
        <f>AC111/AC112*100</f>
        <v>100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48" hidden="1" customHeight="1" x14ac:dyDescent="0.2">
      <c r="A114" s="169" t="s">
        <v>89</v>
      </c>
      <c r="B114" s="202">
        <v>2364</v>
      </c>
      <c r="C114" s="199">
        <v>1010</v>
      </c>
      <c r="D114" s="199"/>
      <c r="E114" s="199">
        <f>SUM(I114:AC114)</f>
        <v>783</v>
      </c>
      <c r="F114" s="212">
        <f t="shared" ref="F114:F127" si="54">E114/B114</f>
        <v>0.33121827411167515</v>
      </c>
      <c r="G114" s="200">
        <f t="shared" si="50"/>
        <v>0.77524752475247527</v>
      </c>
      <c r="H114" s="201">
        <v>8</v>
      </c>
      <c r="I114" s="208">
        <v>224</v>
      </c>
      <c r="J114" s="208">
        <v>15</v>
      </c>
      <c r="K114" s="208">
        <v>173</v>
      </c>
      <c r="L114" s="208">
        <v>1</v>
      </c>
      <c r="M114" s="208"/>
      <c r="N114" s="208"/>
      <c r="O114" s="208"/>
      <c r="P114" s="208"/>
      <c r="Q114" s="208"/>
      <c r="R114" s="208">
        <v>30</v>
      </c>
      <c r="S114" s="208"/>
      <c r="T114" s="208"/>
      <c r="U114" s="208">
        <v>8</v>
      </c>
      <c r="V114" s="208"/>
      <c r="W114" s="208"/>
      <c r="X114" s="208"/>
      <c r="Y114" s="208"/>
      <c r="Z114" s="208">
        <v>100</v>
      </c>
      <c r="AA114" s="208"/>
      <c r="AB114" s="208">
        <v>232</v>
      </c>
      <c r="AC114" s="208"/>
      <c r="AE114" s="42">
        <f t="shared" si="46"/>
        <v>0</v>
      </c>
      <c r="AF114" s="19"/>
      <c r="AG114" s="19"/>
      <c r="AH114" s="19"/>
      <c r="AI114" s="19"/>
      <c r="AR114" s="19"/>
      <c r="AS114" s="19"/>
    </row>
    <row r="115" spans="1:48" s="10" customFormat="1" ht="30" hidden="1" customHeight="1" x14ac:dyDescent="0.2">
      <c r="A115" s="169" t="s">
        <v>229</v>
      </c>
      <c r="B115" s="202"/>
      <c r="C115" s="199">
        <v>1010</v>
      </c>
      <c r="D115" s="199"/>
      <c r="E115" s="199"/>
      <c r="F115" s="212"/>
      <c r="G115" s="200"/>
      <c r="H115" s="201"/>
      <c r="I115" s="209">
        <v>224</v>
      </c>
      <c r="J115" s="209">
        <v>24</v>
      </c>
      <c r="K115" s="209">
        <v>173</v>
      </c>
      <c r="L115" s="209">
        <v>50</v>
      </c>
      <c r="M115" s="209">
        <v>0</v>
      </c>
      <c r="N115" s="209">
        <v>0</v>
      </c>
      <c r="O115" s="209">
        <v>0</v>
      </c>
      <c r="P115" s="209">
        <v>0</v>
      </c>
      <c r="Q115" s="209">
        <v>0</v>
      </c>
      <c r="R115" s="209">
        <v>30</v>
      </c>
      <c r="S115" s="209">
        <v>0</v>
      </c>
      <c r="T115" s="209">
        <v>30</v>
      </c>
      <c r="U115" s="209">
        <v>0</v>
      </c>
      <c r="V115" s="209">
        <v>76</v>
      </c>
      <c r="W115" s="209">
        <v>0</v>
      </c>
      <c r="X115" s="209">
        <v>0</v>
      </c>
      <c r="Y115" s="209">
        <v>80</v>
      </c>
      <c r="Z115" s="209">
        <v>100</v>
      </c>
      <c r="AA115" s="209">
        <v>0</v>
      </c>
      <c r="AB115" s="209">
        <v>232</v>
      </c>
      <c r="AC115" s="209">
        <v>0</v>
      </c>
      <c r="AE115" s="42"/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69" t="s">
        <v>226</v>
      </c>
      <c r="B116" s="202"/>
      <c r="C116" s="199"/>
      <c r="D116" s="199"/>
      <c r="E116" s="210" t="e">
        <f>E114/E115*100</f>
        <v>#DIV/0!</v>
      </c>
      <c r="F116" s="203" t="e">
        <f t="shared" ref="F116:AD116" si="55">F114/F115*100</f>
        <v>#DIV/0!</v>
      </c>
      <c r="G116" s="210" t="e">
        <f t="shared" si="55"/>
        <v>#DIV/0!</v>
      </c>
      <c r="H116" s="210" t="e">
        <f t="shared" si="55"/>
        <v>#DIV/0!</v>
      </c>
      <c r="I116" s="262">
        <f t="shared" si="55"/>
        <v>100</v>
      </c>
      <c r="J116" s="262">
        <f t="shared" si="55"/>
        <v>62.5</v>
      </c>
      <c r="K116" s="262">
        <f t="shared" si="55"/>
        <v>100</v>
      </c>
      <c r="L116" s="262">
        <f t="shared" si="55"/>
        <v>2</v>
      </c>
      <c r="M116" s="262" t="e">
        <f t="shared" si="55"/>
        <v>#DIV/0!</v>
      </c>
      <c r="N116" s="262" t="e">
        <f t="shared" si="55"/>
        <v>#DIV/0!</v>
      </c>
      <c r="O116" s="262" t="e">
        <f t="shared" si="55"/>
        <v>#DIV/0!</v>
      </c>
      <c r="P116" s="262" t="e">
        <f t="shared" si="55"/>
        <v>#DIV/0!</v>
      </c>
      <c r="Q116" s="262" t="e">
        <f t="shared" si="55"/>
        <v>#DIV/0!</v>
      </c>
      <c r="R116" s="262">
        <f t="shared" si="55"/>
        <v>100</v>
      </c>
      <c r="S116" s="262" t="e">
        <f t="shared" si="55"/>
        <v>#DIV/0!</v>
      </c>
      <c r="T116" s="262">
        <f t="shared" si="55"/>
        <v>0</v>
      </c>
      <c r="U116" s="262" t="e">
        <f t="shared" si="55"/>
        <v>#DIV/0!</v>
      </c>
      <c r="V116" s="262">
        <f t="shared" si="55"/>
        <v>0</v>
      </c>
      <c r="W116" s="262" t="e">
        <f t="shared" si="55"/>
        <v>#DIV/0!</v>
      </c>
      <c r="X116" s="262" t="e">
        <f t="shared" si="55"/>
        <v>#DIV/0!</v>
      </c>
      <c r="Y116" s="262">
        <f t="shared" si="55"/>
        <v>0</v>
      </c>
      <c r="Z116" s="262">
        <f t="shared" si="55"/>
        <v>100</v>
      </c>
      <c r="AA116" s="262" t="e">
        <f t="shared" si="55"/>
        <v>#DIV/0!</v>
      </c>
      <c r="AB116" s="262">
        <f t="shared" si="55"/>
        <v>100</v>
      </c>
      <c r="AC116" s="262" t="e">
        <f t="shared" si="55"/>
        <v>#DIV/0!</v>
      </c>
      <c r="AD116" s="8" t="e">
        <f t="shared" si="55"/>
        <v>#DIV/0!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48" hidden="1" customHeight="1" x14ac:dyDescent="0.2">
      <c r="A117" s="169" t="s">
        <v>191</v>
      </c>
      <c r="B117" s="202">
        <v>1773</v>
      </c>
      <c r="C117" s="199">
        <v>944</v>
      </c>
      <c r="D117" s="199"/>
      <c r="E117" s="199">
        <f t="shared" si="39"/>
        <v>1015</v>
      </c>
      <c r="F117" s="212">
        <f t="shared" si="54"/>
        <v>0.57247602932882125</v>
      </c>
      <c r="G117" s="200">
        <f t="shared" si="50"/>
        <v>1.0752118644067796</v>
      </c>
      <c r="H117" s="201">
        <v>6</v>
      </c>
      <c r="I117" s="211">
        <v>265</v>
      </c>
      <c r="J117" s="211"/>
      <c r="K117" s="206"/>
      <c r="L117" s="206">
        <v>200</v>
      </c>
      <c r="M117" s="206"/>
      <c r="N117" s="206"/>
      <c r="O117" s="206">
        <v>80</v>
      </c>
      <c r="P117" s="206"/>
      <c r="Q117" s="206">
        <v>110</v>
      </c>
      <c r="R117" s="206"/>
      <c r="S117" s="206"/>
      <c r="T117" s="206">
        <v>160</v>
      </c>
      <c r="U117" s="206"/>
      <c r="V117" s="206"/>
      <c r="W117" s="206"/>
      <c r="X117" s="206">
        <v>200</v>
      </c>
      <c r="Y117" s="206"/>
      <c r="Z117" s="206"/>
      <c r="AA117" s="206"/>
      <c r="AB117" s="206"/>
      <c r="AC117" s="206"/>
      <c r="AE117" s="42">
        <f t="shared" si="46"/>
        <v>0.19704433497536947</v>
      </c>
      <c r="AF117" s="19"/>
      <c r="AG117" s="19"/>
      <c r="AH117" s="19"/>
      <c r="AI117" s="19"/>
      <c r="AR117" s="19"/>
      <c r="AS117" s="19"/>
    </row>
    <row r="118" spans="1:48" s="10" customFormat="1" ht="30" hidden="1" customHeight="1" x14ac:dyDescent="0.2">
      <c r="A118" s="169" t="s">
        <v>230</v>
      </c>
      <c r="B118" s="199"/>
      <c r="C118" s="199">
        <v>944</v>
      </c>
      <c r="D118" s="199"/>
      <c r="E118" s="199">
        <f t="shared" si="39"/>
        <v>944</v>
      </c>
      <c r="F118" s="200"/>
      <c r="G118" s="200"/>
      <c r="H118" s="201"/>
      <c r="I118" s="211">
        <v>284</v>
      </c>
      <c r="J118" s="211">
        <v>0</v>
      </c>
      <c r="K118" s="206">
        <v>50</v>
      </c>
      <c r="L118" s="206">
        <v>200</v>
      </c>
      <c r="M118" s="206">
        <v>0</v>
      </c>
      <c r="N118" s="206">
        <v>0</v>
      </c>
      <c r="O118" s="206">
        <v>0</v>
      </c>
      <c r="P118" s="206">
        <v>0</v>
      </c>
      <c r="Q118" s="206">
        <v>110</v>
      </c>
      <c r="R118" s="206">
        <v>0</v>
      </c>
      <c r="S118" s="206">
        <v>0</v>
      </c>
      <c r="T118" s="206">
        <v>0</v>
      </c>
      <c r="U118" s="206">
        <v>0</v>
      </c>
      <c r="V118" s="206">
        <v>0</v>
      </c>
      <c r="W118" s="206">
        <v>225</v>
      </c>
      <c r="X118" s="206">
        <v>0</v>
      </c>
      <c r="Y118" s="206">
        <v>75</v>
      </c>
      <c r="Z118" s="206">
        <v>0</v>
      </c>
      <c r="AA118" s="206">
        <v>0</v>
      </c>
      <c r="AB118" s="206">
        <v>0</v>
      </c>
      <c r="AC118" s="206">
        <v>0</v>
      </c>
      <c r="AE118" s="42"/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69" t="s">
        <v>226</v>
      </c>
      <c r="B119" s="199"/>
      <c r="C119" s="199"/>
      <c r="D119" s="199"/>
      <c r="E119" s="202">
        <f t="shared" ref="E119:AB119" si="56">E117/E118*100</f>
        <v>107.52118644067797</v>
      </c>
      <c r="F119" s="202" t="e">
        <f t="shared" si="56"/>
        <v>#DIV/0!</v>
      </c>
      <c r="G119" s="202" t="e">
        <f t="shared" si="56"/>
        <v>#DIV/0!</v>
      </c>
      <c r="H119" s="202" t="e">
        <f t="shared" si="56"/>
        <v>#DIV/0!</v>
      </c>
      <c r="I119" s="206">
        <f t="shared" si="56"/>
        <v>93.309859154929569</v>
      </c>
      <c r="J119" s="206" t="e">
        <f t="shared" si="56"/>
        <v>#DIV/0!</v>
      </c>
      <c r="K119" s="206">
        <f t="shared" si="56"/>
        <v>0</v>
      </c>
      <c r="L119" s="206">
        <f t="shared" si="56"/>
        <v>100</v>
      </c>
      <c r="M119" s="206" t="e">
        <f t="shared" si="56"/>
        <v>#DIV/0!</v>
      </c>
      <c r="N119" s="206" t="e">
        <f t="shared" si="56"/>
        <v>#DIV/0!</v>
      </c>
      <c r="O119" s="206" t="e">
        <f t="shared" si="56"/>
        <v>#DIV/0!</v>
      </c>
      <c r="P119" s="206" t="e">
        <f t="shared" si="56"/>
        <v>#DIV/0!</v>
      </c>
      <c r="Q119" s="206">
        <f t="shared" si="56"/>
        <v>100</v>
      </c>
      <c r="R119" s="206" t="e">
        <f t="shared" si="56"/>
        <v>#DIV/0!</v>
      </c>
      <c r="S119" s="206" t="e">
        <f t="shared" si="56"/>
        <v>#DIV/0!</v>
      </c>
      <c r="T119" s="206" t="e">
        <f t="shared" si="56"/>
        <v>#DIV/0!</v>
      </c>
      <c r="U119" s="206" t="e">
        <f t="shared" si="56"/>
        <v>#DIV/0!</v>
      </c>
      <c r="V119" s="206" t="e">
        <f t="shared" si="56"/>
        <v>#DIV/0!</v>
      </c>
      <c r="W119" s="206">
        <f t="shared" si="56"/>
        <v>0</v>
      </c>
      <c r="X119" s="206" t="e">
        <f t="shared" si="56"/>
        <v>#DIV/0!</v>
      </c>
      <c r="Y119" s="206">
        <f t="shared" si="56"/>
        <v>0</v>
      </c>
      <c r="Z119" s="206" t="e">
        <f t="shared" si="56"/>
        <v>#DIV/0!</v>
      </c>
      <c r="AA119" s="206" t="e">
        <f t="shared" si="56"/>
        <v>#DIV/0!</v>
      </c>
      <c r="AB119" s="206" t="e">
        <f t="shared" si="56"/>
        <v>#DIV/0!</v>
      </c>
      <c r="AC119" s="206" t="e">
        <f>AC117/AC118*100</f>
        <v>#DIV/0!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28.5" hidden="1" customHeight="1" x14ac:dyDescent="0.2">
      <c r="A120" s="169" t="s">
        <v>234</v>
      </c>
      <c r="B120" s="199"/>
      <c r="C120" s="199"/>
      <c r="D120" s="199"/>
      <c r="E120" s="199">
        <f t="shared" si="39"/>
        <v>-1558</v>
      </c>
      <c r="F120" s="202" t="e">
        <f>F104-F115-F118</f>
        <v>#DIV/0!</v>
      </c>
      <c r="G120" s="202">
        <f>G104-G115-G118</f>
        <v>0</v>
      </c>
      <c r="H120" s="202">
        <f>H104-H115-H118</f>
        <v>0</v>
      </c>
      <c r="I120" s="206">
        <f>I104-I115-I118</f>
        <v>-508</v>
      </c>
      <c r="J120" s="206">
        <f>J104-J115-J118</f>
        <v>-24</v>
      </c>
      <c r="K120" s="206">
        <f>K104-K115-K118+K114</f>
        <v>-50</v>
      </c>
      <c r="L120" s="206">
        <f t="shared" ref="L120:AA120" si="57">L104-L115-L118</f>
        <v>-250</v>
      </c>
      <c r="M120" s="206">
        <f t="shared" si="57"/>
        <v>0</v>
      </c>
      <c r="N120" s="206">
        <f t="shared" si="57"/>
        <v>0</v>
      </c>
      <c r="O120" s="206">
        <f t="shared" si="57"/>
        <v>0</v>
      </c>
      <c r="P120" s="206">
        <f t="shared" si="57"/>
        <v>0</v>
      </c>
      <c r="Q120" s="206">
        <f t="shared" si="57"/>
        <v>-110</v>
      </c>
      <c r="R120" s="206">
        <f t="shared" si="57"/>
        <v>-30</v>
      </c>
      <c r="S120" s="206">
        <f t="shared" si="57"/>
        <v>0</v>
      </c>
      <c r="T120" s="206">
        <f t="shared" si="57"/>
        <v>-30</v>
      </c>
      <c r="U120" s="206">
        <f t="shared" si="57"/>
        <v>0</v>
      </c>
      <c r="V120" s="206">
        <f t="shared" si="57"/>
        <v>-76</v>
      </c>
      <c r="W120" s="206">
        <f t="shared" si="57"/>
        <v>-225</v>
      </c>
      <c r="X120" s="206">
        <f t="shared" si="57"/>
        <v>0</v>
      </c>
      <c r="Y120" s="206">
        <f t="shared" si="57"/>
        <v>-155</v>
      </c>
      <c r="Z120" s="206">
        <f t="shared" si="57"/>
        <v>-100</v>
      </c>
      <c r="AA120" s="206">
        <f t="shared" si="57"/>
        <v>0</v>
      </c>
      <c r="AB120" s="206">
        <f>AB104-AB115-AB118+AB114</f>
        <v>0</v>
      </c>
      <c r="AC120" s="206">
        <f>AC104-AC115-AC118</f>
        <v>0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30" hidden="1" customHeight="1" x14ac:dyDescent="0.2">
      <c r="A121" s="169" t="s">
        <v>235</v>
      </c>
      <c r="B121" s="199"/>
      <c r="C121" s="199"/>
      <c r="D121" s="199"/>
      <c r="E121" s="212">
        <f t="shared" ref="E121:AC121" si="58">E103/E120</f>
        <v>0</v>
      </c>
      <c r="F121" s="212" t="e">
        <f t="shared" si="58"/>
        <v>#DIV/0!</v>
      </c>
      <c r="G121" s="212" t="e">
        <f t="shared" si="58"/>
        <v>#DIV/0!</v>
      </c>
      <c r="H121" s="212" t="e">
        <f t="shared" si="58"/>
        <v>#DIV/0!</v>
      </c>
      <c r="I121" s="263">
        <f t="shared" si="58"/>
        <v>0</v>
      </c>
      <c r="J121" s="263">
        <f t="shared" si="58"/>
        <v>0</v>
      </c>
      <c r="K121" s="263">
        <f t="shared" si="58"/>
        <v>0</v>
      </c>
      <c r="L121" s="263">
        <f t="shared" si="58"/>
        <v>0</v>
      </c>
      <c r="M121" s="263" t="e">
        <f t="shared" si="58"/>
        <v>#DIV/0!</v>
      </c>
      <c r="N121" s="263" t="e">
        <f t="shared" si="58"/>
        <v>#DIV/0!</v>
      </c>
      <c r="O121" s="263" t="e">
        <f t="shared" si="58"/>
        <v>#DIV/0!</v>
      </c>
      <c r="P121" s="263" t="e">
        <f t="shared" si="58"/>
        <v>#DIV/0!</v>
      </c>
      <c r="Q121" s="263">
        <f t="shared" si="58"/>
        <v>0</v>
      </c>
      <c r="R121" s="263">
        <f t="shared" si="58"/>
        <v>0</v>
      </c>
      <c r="S121" s="263" t="e">
        <f t="shared" si="58"/>
        <v>#DIV/0!</v>
      </c>
      <c r="T121" s="263">
        <f t="shared" si="58"/>
        <v>0</v>
      </c>
      <c r="U121" s="263" t="e">
        <f t="shared" si="58"/>
        <v>#DIV/0!</v>
      </c>
      <c r="V121" s="263">
        <f t="shared" si="58"/>
        <v>0</v>
      </c>
      <c r="W121" s="263">
        <f t="shared" si="58"/>
        <v>0</v>
      </c>
      <c r="X121" s="263" t="e">
        <f t="shared" si="58"/>
        <v>#DIV/0!</v>
      </c>
      <c r="Y121" s="263">
        <f t="shared" si="58"/>
        <v>0</v>
      </c>
      <c r="Z121" s="263">
        <f t="shared" si="58"/>
        <v>0</v>
      </c>
      <c r="AA121" s="263" t="e">
        <f t="shared" si="58"/>
        <v>#DIV/0!</v>
      </c>
      <c r="AB121" s="263" t="e">
        <f t="shared" si="58"/>
        <v>#DIV/0!</v>
      </c>
      <c r="AC121" s="263" t="e">
        <f t="shared" si="58"/>
        <v>#DIV/0!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69"/>
      <c r="B122" s="199"/>
      <c r="C122" s="199"/>
      <c r="D122" s="199"/>
      <c r="E122" s="202"/>
      <c r="F122" s="202"/>
      <c r="G122" s="202"/>
      <c r="H122" s="202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69"/>
      <c r="B123" s="199"/>
      <c r="C123" s="199"/>
      <c r="D123" s="199"/>
      <c r="E123" s="202"/>
      <c r="F123" s="202"/>
      <c r="G123" s="202"/>
      <c r="H123" s="202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69"/>
      <c r="B124" s="199"/>
      <c r="C124" s="199"/>
      <c r="D124" s="199"/>
      <c r="E124" s="202"/>
      <c r="F124" s="202"/>
      <c r="G124" s="202"/>
      <c r="H124" s="202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E124" s="42"/>
      <c r="AF124" s="19"/>
      <c r="AG124" s="19"/>
      <c r="AH124" s="19"/>
      <c r="AI124" s="19"/>
      <c r="AR124" s="19"/>
      <c r="AS124" s="19"/>
    </row>
    <row r="125" spans="1:48" s="10" customFormat="1" ht="74.25" hidden="1" customHeight="1" x14ac:dyDescent="0.2">
      <c r="A125" s="168" t="s">
        <v>91</v>
      </c>
      <c r="B125" s="198"/>
      <c r="C125" s="199">
        <v>285548</v>
      </c>
      <c r="D125" s="199">
        <v>284098</v>
      </c>
      <c r="E125" s="199">
        <f t="shared" si="39"/>
        <v>0</v>
      </c>
      <c r="F125" s="200" t="e">
        <f t="shared" si="54"/>
        <v>#DIV/0!</v>
      </c>
      <c r="G125" s="200">
        <f t="shared" si="50"/>
        <v>0</v>
      </c>
      <c r="H125" s="201"/>
      <c r="I125" s="221"/>
      <c r="J125" s="221"/>
      <c r="K125" s="221"/>
      <c r="L125" s="221"/>
      <c r="M125" s="221"/>
      <c r="N125" s="221"/>
      <c r="O125" s="221"/>
      <c r="P125" s="221"/>
      <c r="Q125" s="221"/>
      <c r="R125" s="262"/>
      <c r="S125" s="221"/>
      <c r="T125" s="221"/>
      <c r="U125" s="221"/>
      <c r="V125" s="221"/>
      <c r="W125" s="221"/>
      <c r="X125" s="221"/>
      <c r="Y125" s="221"/>
      <c r="Z125" s="221"/>
      <c r="AA125" s="221"/>
      <c r="AB125" s="221"/>
      <c r="AC125" s="221"/>
      <c r="AD125" s="41"/>
      <c r="AE125" s="42" t="e">
        <f t="shared" si="46"/>
        <v>#DIV/0!</v>
      </c>
      <c r="AF125" s="43"/>
      <c r="AG125" s="43"/>
      <c r="AH125" s="43"/>
      <c r="AI125" s="43"/>
      <c r="AJ125" s="41"/>
      <c r="AK125" s="41"/>
      <c r="AL125" s="41"/>
      <c r="AM125" s="41"/>
      <c r="AN125" s="41"/>
      <c r="AO125" s="41"/>
      <c r="AR125" s="19"/>
      <c r="AS125" s="19"/>
    </row>
    <row r="126" spans="1:48" s="10" customFormat="1" ht="50.25" hidden="1" customHeight="1" x14ac:dyDescent="0.2">
      <c r="A126" s="169" t="s">
        <v>211</v>
      </c>
      <c r="B126" s="200" t="e">
        <f>B125/B104</f>
        <v>#DIV/0!</v>
      </c>
      <c r="C126" s="200"/>
      <c r="D126" s="200"/>
      <c r="E126" s="200" t="e">
        <f>E125/E104</f>
        <v>#DIV/0!</v>
      </c>
      <c r="F126" s="200" t="e">
        <f>F125/F104</f>
        <v>#DIV/0!</v>
      </c>
      <c r="G126" s="200"/>
      <c r="H126" s="212"/>
      <c r="I126" s="263" t="e">
        <f t="shared" ref="I126:AC126" si="59">I125/I104</f>
        <v>#DIV/0!</v>
      </c>
      <c r="J126" s="263" t="e">
        <f t="shared" si="59"/>
        <v>#DIV/0!</v>
      </c>
      <c r="K126" s="263" t="e">
        <f t="shared" si="59"/>
        <v>#DIV/0!</v>
      </c>
      <c r="L126" s="263" t="e">
        <f t="shared" si="59"/>
        <v>#DIV/0!</v>
      </c>
      <c r="M126" s="263" t="e">
        <f t="shared" si="59"/>
        <v>#DIV/0!</v>
      </c>
      <c r="N126" s="263" t="e">
        <f t="shared" si="59"/>
        <v>#DIV/0!</v>
      </c>
      <c r="O126" s="263" t="e">
        <f t="shared" si="59"/>
        <v>#DIV/0!</v>
      </c>
      <c r="P126" s="263" t="e">
        <f t="shared" si="59"/>
        <v>#DIV/0!</v>
      </c>
      <c r="Q126" s="263" t="e">
        <f t="shared" si="59"/>
        <v>#DIV/0!</v>
      </c>
      <c r="R126" s="263" t="e">
        <f t="shared" si="59"/>
        <v>#DIV/0!</v>
      </c>
      <c r="S126" s="263" t="e">
        <f t="shared" si="59"/>
        <v>#DIV/0!</v>
      </c>
      <c r="T126" s="263" t="e">
        <f t="shared" si="59"/>
        <v>#DIV/0!</v>
      </c>
      <c r="U126" s="263" t="e">
        <f t="shared" si="59"/>
        <v>#DIV/0!</v>
      </c>
      <c r="V126" s="263" t="e">
        <f t="shared" si="59"/>
        <v>#DIV/0!</v>
      </c>
      <c r="W126" s="263" t="e">
        <f t="shared" si="59"/>
        <v>#DIV/0!</v>
      </c>
      <c r="X126" s="263" t="e">
        <f t="shared" si="59"/>
        <v>#DIV/0!</v>
      </c>
      <c r="Y126" s="263" t="e">
        <f t="shared" si="59"/>
        <v>#DIV/0!</v>
      </c>
      <c r="Z126" s="263" t="e">
        <f t="shared" si="59"/>
        <v>#DIV/0!</v>
      </c>
      <c r="AA126" s="263" t="e">
        <f t="shared" si="59"/>
        <v>#DIV/0!</v>
      </c>
      <c r="AB126" s="263" t="e">
        <f t="shared" si="59"/>
        <v>#DIV/0!</v>
      </c>
      <c r="AC126" s="263" t="e">
        <f t="shared" si="59"/>
        <v>#DIV/0!</v>
      </c>
      <c r="AD126" s="41"/>
      <c r="AE126" s="42" t="e">
        <f t="shared" si="46"/>
        <v>#DIV/0!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39.75" hidden="1" customHeight="1" x14ac:dyDescent="0.2">
      <c r="A127" s="169" t="s">
        <v>181</v>
      </c>
      <c r="B127" s="202"/>
      <c r="C127" s="199">
        <v>161250</v>
      </c>
      <c r="D127" s="199"/>
      <c r="E127" s="202">
        <f t="shared" si="39"/>
        <v>0</v>
      </c>
      <c r="F127" s="200" t="e">
        <f t="shared" si="54"/>
        <v>#DIV/0!</v>
      </c>
      <c r="G127" s="200">
        <f t="shared" si="50"/>
        <v>0</v>
      </c>
      <c r="H127" s="201"/>
      <c r="I127" s="206"/>
      <c r="J127" s="206"/>
      <c r="K127" s="206"/>
      <c r="L127" s="206"/>
      <c r="M127" s="206"/>
      <c r="N127" s="206"/>
      <c r="O127" s="206"/>
      <c r="P127" s="206"/>
      <c r="Q127" s="206"/>
      <c r="R127" s="207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E127" s="42" t="e">
        <f t="shared" si="46"/>
        <v>#DIV/0!</v>
      </c>
      <c r="AF127" s="19"/>
      <c r="AG127" s="19"/>
      <c r="AH127" s="19"/>
      <c r="AI127" s="19"/>
      <c r="AR127" s="19"/>
      <c r="AS127" s="19"/>
    </row>
    <row r="128" spans="1:48" s="10" customFormat="1" ht="45" hidden="1" customHeight="1" x14ac:dyDescent="0.2">
      <c r="A128" s="169" t="s">
        <v>87</v>
      </c>
      <c r="B128" s="202"/>
      <c r="C128" s="199">
        <v>7568</v>
      </c>
      <c r="D128" s="199"/>
      <c r="E128" s="202">
        <f t="shared" si="39"/>
        <v>0</v>
      </c>
      <c r="F128" s="200" t="e">
        <f t="shared" ref="F128:F161" si="60">E128/B128</f>
        <v>#DIV/0!</v>
      </c>
      <c r="G128" s="200">
        <f t="shared" si="50"/>
        <v>0</v>
      </c>
      <c r="H128" s="201"/>
      <c r="I128" s="206"/>
      <c r="J128" s="206"/>
      <c r="K128" s="206"/>
      <c r="L128" s="206"/>
      <c r="M128" s="206"/>
      <c r="N128" s="206"/>
      <c r="O128" s="206"/>
      <c r="P128" s="206"/>
      <c r="Q128" s="206"/>
      <c r="R128" s="207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E128" s="42" t="e">
        <f t="shared" si="46"/>
        <v>#DIV/0!</v>
      </c>
      <c r="AF128" s="19"/>
      <c r="AG128" s="19"/>
      <c r="AH128" s="19"/>
      <c r="AI128" s="19"/>
      <c r="AR128" s="19"/>
      <c r="AS128" s="19"/>
    </row>
    <row r="129" spans="1:45" s="10" customFormat="1" ht="47.25" hidden="1" customHeight="1" x14ac:dyDescent="0.2">
      <c r="A129" s="169" t="s">
        <v>88</v>
      </c>
      <c r="B129" s="202"/>
      <c r="C129" s="199">
        <v>76549</v>
      </c>
      <c r="D129" s="199"/>
      <c r="E129" s="202">
        <f t="shared" si="39"/>
        <v>0</v>
      </c>
      <c r="F129" s="200" t="e">
        <f t="shared" si="60"/>
        <v>#DIV/0!</v>
      </c>
      <c r="G129" s="200">
        <f t="shared" si="50"/>
        <v>0</v>
      </c>
      <c r="H129" s="201"/>
      <c r="I129" s="206"/>
      <c r="J129" s="206"/>
      <c r="K129" s="206"/>
      <c r="L129" s="206"/>
      <c r="M129" s="206"/>
      <c r="N129" s="206"/>
      <c r="O129" s="206"/>
      <c r="P129" s="206"/>
      <c r="Q129" s="206"/>
      <c r="R129" s="207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E129" s="42" t="e">
        <f t="shared" si="46"/>
        <v>#DIV/0!</v>
      </c>
      <c r="AF129" s="19"/>
      <c r="AG129" s="19"/>
      <c r="AH129" s="19"/>
      <c r="AI129" s="19"/>
      <c r="AR129" s="19"/>
      <c r="AS129" s="19"/>
    </row>
    <row r="130" spans="1:45" s="10" customFormat="1" ht="56.25" hidden="1" customHeight="1" x14ac:dyDescent="0.2">
      <c r="A130" s="169" t="s">
        <v>89</v>
      </c>
      <c r="B130" s="244"/>
      <c r="C130" s="199">
        <v>1010</v>
      </c>
      <c r="D130" s="199"/>
      <c r="E130" s="199">
        <f t="shared" si="39"/>
        <v>0</v>
      </c>
      <c r="F130" s="200" t="e">
        <f t="shared" si="60"/>
        <v>#DIV/0!</v>
      </c>
      <c r="G130" s="200">
        <f t="shared" si="50"/>
        <v>0</v>
      </c>
      <c r="H130" s="201"/>
      <c r="I130" s="213"/>
      <c r="J130" s="213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E130" s="42" t="e">
        <f t="shared" si="46"/>
        <v>#DIV/0!</v>
      </c>
      <c r="AF130" s="19"/>
      <c r="AG130" s="19"/>
      <c r="AH130" s="19"/>
      <c r="AI130" s="19"/>
      <c r="AR130" s="19"/>
      <c r="AS130" s="19"/>
    </row>
    <row r="131" spans="1:45" s="44" customFormat="1" ht="42.75" hidden="1" customHeight="1" x14ac:dyDescent="0.2">
      <c r="A131" s="169" t="s">
        <v>191</v>
      </c>
      <c r="B131" s="202"/>
      <c r="C131" s="199">
        <v>944</v>
      </c>
      <c r="D131" s="199"/>
      <c r="E131" s="199">
        <f t="shared" si="39"/>
        <v>0</v>
      </c>
      <c r="F131" s="200" t="e">
        <f t="shared" si="60"/>
        <v>#DIV/0!</v>
      </c>
      <c r="G131" s="200">
        <f t="shared" si="50"/>
        <v>0</v>
      </c>
      <c r="H131" s="201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206"/>
      <c r="AE131" s="42" t="e">
        <f t="shared" si="46"/>
        <v>#DIV/0!</v>
      </c>
      <c r="AF131" s="45"/>
      <c r="AG131" s="45"/>
      <c r="AH131" s="45"/>
      <c r="AI131" s="45"/>
      <c r="AR131" s="45"/>
      <c r="AS131" s="45"/>
    </row>
    <row r="132" spans="1:45" s="10" customFormat="1" ht="122.25" hidden="1" customHeight="1" x14ac:dyDescent="0.2">
      <c r="A132" s="168" t="s">
        <v>170</v>
      </c>
      <c r="B132" s="198"/>
      <c r="C132" s="199"/>
      <c r="D132" s="199"/>
      <c r="E132" s="221">
        <f t="shared" si="39"/>
        <v>0</v>
      </c>
      <c r="F132" s="258" t="e">
        <f t="shared" si="60"/>
        <v>#DIV/0!</v>
      </c>
      <c r="G132" s="258"/>
      <c r="H132" s="278"/>
      <c r="I132" s="221"/>
      <c r="J132" s="221"/>
      <c r="K132" s="221"/>
      <c r="L132" s="221"/>
      <c r="M132" s="221"/>
      <c r="N132" s="221"/>
      <c r="O132" s="221"/>
      <c r="P132" s="221"/>
      <c r="Q132" s="221"/>
      <c r="R132" s="262"/>
      <c r="S132" s="221"/>
      <c r="T132" s="221"/>
      <c r="U132" s="221"/>
      <c r="V132" s="221"/>
      <c r="W132" s="299"/>
      <c r="X132" s="279"/>
      <c r="Y132" s="221"/>
      <c r="Z132" s="221"/>
      <c r="AA132" s="221"/>
      <c r="AB132" s="221"/>
      <c r="AC132" s="221"/>
      <c r="AE132" s="42" t="e">
        <f t="shared" si="46"/>
        <v>#DIV/0!</v>
      </c>
      <c r="AF132" s="19"/>
      <c r="AG132" s="19"/>
      <c r="AH132" s="19"/>
      <c r="AI132" s="19"/>
      <c r="AR132" s="19"/>
      <c r="AS132" s="19"/>
    </row>
    <row r="133" spans="1:45" s="10" customFormat="1" ht="3.75" hidden="1" customHeight="1" x14ac:dyDescent="0.2">
      <c r="A133" s="170" t="s">
        <v>51</v>
      </c>
      <c r="B133" s="214" t="e">
        <f>B132/#REF!</f>
        <v>#REF!</v>
      </c>
      <c r="C133" s="200"/>
      <c r="D133" s="200"/>
      <c r="E133" s="199" t="e">
        <f>SUM(I133:AC133)</f>
        <v>#REF!</v>
      </c>
      <c r="F133" s="200" t="e">
        <f t="shared" si="60"/>
        <v>#REF!</v>
      </c>
      <c r="G133" s="200"/>
      <c r="H133" s="201"/>
      <c r="I133" s="257" t="e">
        <f>I132/#REF!</f>
        <v>#REF!</v>
      </c>
      <c r="J133" s="257" t="e">
        <f>J132/#REF!</f>
        <v>#REF!</v>
      </c>
      <c r="K133" s="206" t="e">
        <f>K132/#REF!</f>
        <v>#REF!</v>
      </c>
      <c r="L133" s="206" t="e">
        <f>L132/#REF!</f>
        <v>#REF!</v>
      </c>
      <c r="M133" s="206" t="e">
        <f>M132/#REF!</f>
        <v>#REF!</v>
      </c>
      <c r="N133" s="206" t="e">
        <f>N132/#REF!</f>
        <v>#REF!</v>
      </c>
      <c r="O133" s="206" t="e">
        <f>O132/#REF!</f>
        <v>#REF!</v>
      </c>
      <c r="P133" s="206" t="e">
        <f>P132/#REF!</f>
        <v>#REF!</v>
      </c>
      <c r="Q133" s="206" t="e">
        <f>Q132/#REF!</f>
        <v>#REF!</v>
      </c>
      <c r="R133" s="206" t="e">
        <f>R132/#REF!</f>
        <v>#REF!</v>
      </c>
      <c r="S133" s="206" t="e">
        <f>S132/#REF!</f>
        <v>#REF!</v>
      </c>
      <c r="T133" s="206" t="e">
        <f>T132/#REF!</f>
        <v>#REF!</v>
      </c>
      <c r="U133" s="206" t="e">
        <f>U132/#REF!</f>
        <v>#REF!</v>
      </c>
      <c r="V133" s="206" t="e">
        <f>V132/#REF!</f>
        <v>#REF!</v>
      </c>
      <c r="W133" s="206" t="e">
        <f>W132/#REF!</f>
        <v>#REF!</v>
      </c>
      <c r="X133" s="206" t="e">
        <f>X132/#REF!</f>
        <v>#REF!</v>
      </c>
      <c r="Y133" s="206" t="e">
        <f>Y132/#REF!</f>
        <v>#REF!</v>
      </c>
      <c r="Z133" s="206" t="e">
        <f>Z132/#REF!</f>
        <v>#REF!</v>
      </c>
      <c r="AA133" s="206" t="e">
        <f>AA132/#REF!</f>
        <v>#REF!</v>
      </c>
      <c r="AB133" s="206" t="e">
        <f>AB132/#REF!</f>
        <v>#REF!</v>
      </c>
      <c r="AC133" s="206" t="e">
        <f>AC132/#REF!</f>
        <v>#REF!</v>
      </c>
      <c r="AE133" s="42" t="e">
        <f t="shared" si="46"/>
        <v>#REF!</v>
      </c>
      <c r="AF133" s="19"/>
      <c r="AG133" s="19"/>
      <c r="AH133" s="19"/>
      <c r="AI133" s="19"/>
      <c r="AR133" s="19"/>
      <c r="AS133" s="19"/>
    </row>
    <row r="134" spans="1:45" s="10" customFormat="1" ht="48" hidden="1" customHeight="1" x14ac:dyDescent="0.2">
      <c r="A134" s="169" t="s">
        <v>86</v>
      </c>
      <c r="B134" s="244"/>
      <c r="C134" s="199"/>
      <c r="D134" s="199"/>
      <c r="E134" s="202">
        <f t="shared" si="39"/>
        <v>0</v>
      </c>
      <c r="F134" s="212" t="e">
        <f t="shared" si="60"/>
        <v>#DIV/0!</v>
      </c>
      <c r="G134" s="200"/>
      <c r="H134" s="201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7"/>
      <c r="X134" s="207"/>
      <c r="Y134" s="206"/>
      <c r="Z134" s="207"/>
      <c r="AA134" s="206"/>
      <c r="AB134" s="206"/>
      <c r="AC134" s="206"/>
      <c r="AE134" s="42" t="e">
        <f t="shared" si="46"/>
        <v>#DIV/0!</v>
      </c>
      <c r="AF134" s="19"/>
      <c r="AG134" s="19"/>
      <c r="AH134" s="19"/>
      <c r="AI134" s="19"/>
      <c r="AR134" s="19"/>
      <c r="AS134" s="19"/>
    </row>
    <row r="135" spans="1:45" s="10" customFormat="1" ht="48" hidden="1" customHeight="1" x14ac:dyDescent="0.2">
      <c r="A135" s="169" t="s">
        <v>87</v>
      </c>
      <c r="B135" s="244"/>
      <c r="C135" s="199"/>
      <c r="D135" s="199"/>
      <c r="E135" s="202">
        <f t="shared" si="39"/>
        <v>0</v>
      </c>
      <c r="F135" s="212" t="e">
        <f t="shared" si="60"/>
        <v>#DIV/0!</v>
      </c>
      <c r="G135" s="200"/>
      <c r="H135" s="201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7"/>
      <c r="W135" s="206"/>
      <c r="X135" s="207"/>
      <c r="Y135" s="206"/>
      <c r="Z135" s="206"/>
      <c r="AA135" s="206"/>
      <c r="AB135" s="206"/>
      <c r="AC135" s="206"/>
      <c r="AE135" s="42" t="e">
        <f t="shared" si="46"/>
        <v>#DIV/0!</v>
      </c>
      <c r="AF135" s="19"/>
      <c r="AG135" s="19"/>
      <c r="AH135" s="19"/>
      <c r="AI135" s="19"/>
      <c r="AR135" s="19"/>
      <c r="AS135" s="19"/>
    </row>
    <row r="136" spans="1:45" s="10" customFormat="1" ht="48" hidden="1" customHeight="1" x14ac:dyDescent="0.2">
      <c r="A136" s="169" t="s">
        <v>88</v>
      </c>
      <c r="B136" s="244"/>
      <c r="C136" s="199"/>
      <c r="D136" s="199"/>
      <c r="E136" s="202">
        <f t="shared" si="39"/>
        <v>0</v>
      </c>
      <c r="F136" s="212" t="e">
        <f t="shared" si="60"/>
        <v>#DIV/0!</v>
      </c>
      <c r="G136" s="200"/>
      <c r="H136" s="201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7"/>
      <c r="W136" s="206"/>
      <c r="X136" s="207"/>
      <c r="Y136" s="206"/>
      <c r="Z136" s="207"/>
      <c r="AA136" s="206"/>
      <c r="AB136" s="206"/>
      <c r="AC136" s="206"/>
      <c r="AE136" s="42" t="e">
        <f t="shared" si="46"/>
        <v>#DIV/0!</v>
      </c>
      <c r="AF136" s="19"/>
      <c r="AG136" s="19"/>
      <c r="AH136" s="19"/>
      <c r="AI136" s="19"/>
      <c r="AR136" s="19"/>
      <c r="AS136" s="19"/>
    </row>
    <row r="137" spans="1:45" s="10" customFormat="1" ht="48" hidden="1" customHeight="1" x14ac:dyDescent="0.2">
      <c r="A137" s="169" t="s">
        <v>89</v>
      </c>
      <c r="B137" s="202"/>
      <c r="C137" s="199"/>
      <c r="D137" s="199"/>
      <c r="E137" s="202">
        <f t="shared" si="39"/>
        <v>0</v>
      </c>
      <c r="F137" s="212" t="e">
        <f t="shared" si="60"/>
        <v>#DIV/0!</v>
      </c>
      <c r="G137" s="200"/>
      <c r="H137" s="201"/>
      <c r="I137" s="213"/>
      <c r="J137" s="213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  <c r="AA137" s="206"/>
      <c r="AB137" s="206"/>
      <c r="AC137" s="206"/>
      <c r="AE137" s="42" t="e">
        <f t="shared" si="46"/>
        <v>#DIV/0!</v>
      </c>
      <c r="AF137" s="19"/>
      <c r="AG137" s="19"/>
      <c r="AH137" s="19"/>
      <c r="AI137" s="19"/>
      <c r="AR137" s="19"/>
      <c r="AS137" s="19"/>
    </row>
    <row r="138" spans="1:45" s="10" customFormat="1" ht="48" hidden="1" customHeight="1" x14ac:dyDescent="0.2">
      <c r="A138" s="169" t="s">
        <v>191</v>
      </c>
      <c r="B138" s="202"/>
      <c r="C138" s="199"/>
      <c r="D138" s="199"/>
      <c r="E138" s="202">
        <f t="shared" si="39"/>
        <v>0</v>
      </c>
      <c r="F138" s="212" t="e">
        <f t="shared" si="60"/>
        <v>#DIV/0!</v>
      </c>
      <c r="G138" s="200"/>
      <c r="H138" s="201"/>
      <c r="I138" s="211"/>
      <c r="J138" s="211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  <c r="Z138" s="206"/>
      <c r="AA138" s="206"/>
      <c r="AB138" s="206"/>
      <c r="AC138" s="206"/>
      <c r="AE138" s="42" t="e">
        <f t="shared" si="46"/>
        <v>#DIV/0!</v>
      </c>
      <c r="AF138" s="19"/>
      <c r="AG138" s="19"/>
      <c r="AH138" s="19"/>
      <c r="AI138" s="19"/>
      <c r="AR138" s="19"/>
      <c r="AS138" s="19"/>
    </row>
    <row r="139" spans="1:45" s="9" customFormat="1" ht="31.15" hidden="1" customHeight="1" x14ac:dyDescent="0.2">
      <c r="A139" s="168" t="s">
        <v>219</v>
      </c>
      <c r="B139" s="199"/>
      <c r="C139" s="199"/>
      <c r="D139" s="199"/>
      <c r="E139" s="199">
        <f t="shared" si="39"/>
        <v>300251.69999999995</v>
      </c>
      <c r="F139" s="200"/>
      <c r="G139" s="200"/>
      <c r="H139" s="201">
        <v>21</v>
      </c>
      <c r="I139" s="206">
        <v>20878.400000000001</v>
      </c>
      <c r="J139" s="206">
        <v>8042.7</v>
      </c>
      <c r="K139" s="206">
        <v>9553.4</v>
      </c>
      <c r="L139" s="206">
        <v>21259.200000000001</v>
      </c>
      <c r="M139" s="206">
        <v>7601.6</v>
      </c>
      <c r="N139" s="206">
        <v>16899.099999999999</v>
      </c>
      <c r="O139" s="206">
        <v>20781.900000000001</v>
      </c>
      <c r="P139" s="206">
        <v>12496.2</v>
      </c>
      <c r="Q139" s="206">
        <v>7543.5</v>
      </c>
      <c r="R139" s="206">
        <v>3416.2</v>
      </c>
      <c r="S139" s="206">
        <v>3232.7</v>
      </c>
      <c r="T139" s="206">
        <v>17127.2</v>
      </c>
      <c r="U139" s="206">
        <v>21845.3</v>
      </c>
      <c r="V139" s="206">
        <v>21793.599999999999</v>
      </c>
      <c r="W139" s="206">
        <v>33536.5</v>
      </c>
      <c r="X139" s="206">
        <v>11541.9</v>
      </c>
      <c r="Y139" s="206">
        <v>7634.8</v>
      </c>
      <c r="Z139" s="206">
        <v>5680.8</v>
      </c>
      <c r="AA139" s="206">
        <v>13855.7</v>
      </c>
      <c r="AB139" s="206">
        <v>26026.899999999998</v>
      </c>
      <c r="AC139" s="206">
        <v>9504.1</v>
      </c>
      <c r="AE139" s="42">
        <f t="shared" si="46"/>
        <v>3.844074821224993E-2</v>
      </c>
      <c r="AF139" s="46"/>
      <c r="AG139" s="46"/>
      <c r="AH139" s="46"/>
      <c r="AI139" s="46"/>
      <c r="AR139" s="46"/>
      <c r="AS139" s="46"/>
    </row>
    <row r="140" spans="1:45" s="9" customFormat="1" ht="31.15" hidden="1" customHeight="1" x14ac:dyDescent="0.2">
      <c r="A140" s="169" t="s">
        <v>86</v>
      </c>
      <c r="B140" s="199"/>
      <c r="C140" s="199"/>
      <c r="D140" s="199"/>
      <c r="E140" s="199">
        <f t="shared" si="39"/>
        <v>86339.8</v>
      </c>
      <c r="F140" s="200" t="e">
        <f t="shared" si="60"/>
        <v>#DIV/0!</v>
      </c>
      <c r="G140" s="200"/>
      <c r="H140" s="201">
        <v>10</v>
      </c>
      <c r="I140" s="211">
        <v>22795</v>
      </c>
      <c r="J140" s="211">
        <v>1055</v>
      </c>
      <c r="K140" s="206"/>
      <c r="L140" s="206"/>
      <c r="M140" s="206">
        <v>3707</v>
      </c>
      <c r="N140" s="206">
        <v>15950</v>
      </c>
      <c r="O140" s="206"/>
      <c r="P140" s="206">
        <v>7980</v>
      </c>
      <c r="Q140" s="206">
        <v>10642</v>
      </c>
      <c r="R140" s="206">
        <v>3295.8</v>
      </c>
      <c r="S140" s="206"/>
      <c r="T140" s="206">
        <v>10530</v>
      </c>
      <c r="U140" s="206"/>
      <c r="V140" s="206"/>
      <c r="W140" s="206"/>
      <c r="X140" s="206"/>
      <c r="Y140" s="206"/>
      <c r="Z140" s="206">
        <v>3385</v>
      </c>
      <c r="AA140" s="206"/>
      <c r="AB140" s="206"/>
      <c r="AC140" s="206">
        <v>7000</v>
      </c>
      <c r="AE140" s="42">
        <f t="shared" si="46"/>
        <v>0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69" t="s">
        <v>87</v>
      </c>
      <c r="B141" s="199"/>
      <c r="C141" s="199"/>
      <c r="D141" s="199"/>
      <c r="E141" s="199">
        <f t="shared" si="39"/>
        <v>2120</v>
      </c>
      <c r="F141" s="200" t="e">
        <f t="shared" si="60"/>
        <v>#DIV/0!</v>
      </c>
      <c r="G141" s="200"/>
      <c r="H141" s="201">
        <v>3</v>
      </c>
      <c r="I141" s="211">
        <v>710</v>
      </c>
      <c r="J141" s="211"/>
      <c r="K141" s="206"/>
      <c r="L141" s="206"/>
      <c r="M141" s="206"/>
      <c r="N141" s="206"/>
      <c r="O141" s="206"/>
      <c r="P141" s="206">
        <v>210</v>
      </c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  <c r="AA141" s="206"/>
      <c r="AB141" s="206"/>
      <c r="AC141" s="206">
        <v>1200</v>
      </c>
      <c r="AE141" s="42">
        <f t="shared" si="46"/>
        <v>0</v>
      </c>
      <c r="AF141" s="46"/>
      <c r="AG141" s="46"/>
      <c r="AH141" s="46"/>
      <c r="AI141" s="46"/>
      <c r="AR141" s="46"/>
      <c r="AS141" s="46"/>
    </row>
    <row r="142" spans="1:45" s="9" customFormat="1" ht="30.75" hidden="1" customHeight="1" x14ac:dyDescent="0.2">
      <c r="A142" s="169" t="s">
        <v>88</v>
      </c>
      <c r="B142" s="199"/>
      <c r="C142" s="199"/>
      <c r="D142" s="199"/>
      <c r="E142" s="199">
        <f t="shared" si="39"/>
        <v>24124.9</v>
      </c>
      <c r="F142" s="200" t="e">
        <f t="shared" si="60"/>
        <v>#DIV/0!</v>
      </c>
      <c r="G142" s="200"/>
      <c r="H142" s="201">
        <v>7</v>
      </c>
      <c r="I142" s="216">
        <v>662.9</v>
      </c>
      <c r="J142" s="216"/>
      <c r="K142" s="265"/>
      <c r="L142" s="265"/>
      <c r="M142" s="265"/>
      <c r="N142" s="265">
        <v>620</v>
      </c>
      <c r="O142" s="265"/>
      <c r="P142" s="265">
        <v>5400</v>
      </c>
      <c r="Q142" s="265">
        <v>1548</v>
      </c>
      <c r="R142" s="265">
        <v>959</v>
      </c>
      <c r="S142" s="265"/>
      <c r="T142" s="265">
        <v>5670</v>
      </c>
      <c r="U142" s="265"/>
      <c r="V142" s="265"/>
      <c r="W142" s="265"/>
      <c r="X142" s="265"/>
      <c r="Y142" s="265"/>
      <c r="Z142" s="265">
        <v>3265</v>
      </c>
      <c r="AA142" s="265"/>
      <c r="AB142" s="265"/>
      <c r="AC142" s="265">
        <v>6000</v>
      </c>
      <c r="AE142" s="42">
        <f t="shared" si="46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69" t="s">
        <v>218</v>
      </c>
      <c r="B143" s="199"/>
      <c r="C143" s="199"/>
      <c r="D143" s="199"/>
      <c r="E143" s="210" t="e">
        <f>E139/E132*100</f>
        <v>#DIV/0!</v>
      </c>
      <c r="F143" s="210"/>
      <c r="G143" s="200"/>
      <c r="H143" s="210"/>
      <c r="I143" s="262" t="e">
        <f t="shared" ref="I143:AC143" si="61">I139/I132*100</f>
        <v>#DIV/0!</v>
      </c>
      <c r="J143" s="262" t="e">
        <f t="shared" si="61"/>
        <v>#DIV/0!</v>
      </c>
      <c r="K143" s="262" t="e">
        <f t="shared" si="61"/>
        <v>#DIV/0!</v>
      </c>
      <c r="L143" s="262" t="e">
        <f t="shared" si="61"/>
        <v>#DIV/0!</v>
      </c>
      <c r="M143" s="262" t="e">
        <f t="shared" si="61"/>
        <v>#DIV/0!</v>
      </c>
      <c r="N143" s="262" t="e">
        <f t="shared" si="61"/>
        <v>#DIV/0!</v>
      </c>
      <c r="O143" s="262" t="e">
        <f t="shared" si="61"/>
        <v>#DIV/0!</v>
      </c>
      <c r="P143" s="262" t="e">
        <f t="shared" si="61"/>
        <v>#DIV/0!</v>
      </c>
      <c r="Q143" s="262" t="e">
        <f t="shared" si="61"/>
        <v>#DIV/0!</v>
      </c>
      <c r="R143" s="262" t="e">
        <f t="shared" si="61"/>
        <v>#DIV/0!</v>
      </c>
      <c r="S143" s="262" t="e">
        <f t="shared" si="61"/>
        <v>#DIV/0!</v>
      </c>
      <c r="T143" s="262" t="e">
        <f t="shared" si="61"/>
        <v>#DIV/0!</v>
      </c>
      <c r="U143" s="262" t="e">
        <f t="shared" si="61"/>
        <v>#DIV/0!</v>
      </c>
      <c r="V143" s="262" t="e">
        <f t="shared" si="61"/>
        <v>#DIV/0!</v>
      </c>
      <c r="W143" s="262" t="e">
        <f t="shared" si="61"/>
        <v>#DIV/0!</v>
      </c>
      <c r="X143" s="262" t="e">
        <f t="shared" si="61"/>
        <v>#DIV/0!</v>
      </c>
      <c r="Y143" s="262" t="e">
        <f t="shared" si="61"/>
        <v>#DIV/0!</v>
      </c>
      <c r="Z143" s="262" t="e">
        <f t="shared" si="61"/>
        <v>#DIV/0!</v>
      </c>
      <c r="AA143" s="262" t="e">
        <f t="shared" si="61"/>
        <v>#DIV/0!</v>
      </c>
      <c r="AB143" s="262" t="e">
        <f t="shared" si="61"/>
        <v>#DIV/0!</v>
      </c>
      <c r="AC143" s="262" t="e">
        <f t="shared" si="61"/>
        <v>#DIV/0!</v>
      </c>
      <c r="AE143" s="42" t="e">
        <f t="shared" si="46"/>
        <v>#DIV/0!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68" t="s">
        <v>231</v>
      </c>
      <c r="B144" s="199"/>
      <c r="C144" s="199"/>
      <c r="D144" s="199"/>
      <c r="E144" s="210"/>
      <c r="F144" s="210"/>
      <c r="G144" s="200"/>
      <c r="H144" s="199">
        <v>10</v>
      </c>
      <c r="I144" s="262">
        <v>28231.8</v>
      </c>
      <c r="J144" s="262"/>
      <c r="K144" s="262"/>
      <c r="L144" s="262">
        <v>34014</v>
      </c>
      <c r="M144" s="207">
        <v>4500</v>
      </c>
      <c r="N144" s="207">
        <v>34561</v>
      </c>
      <c r="O144" s="262"/>
      <c r="P144" s="207">
        <v>14890</v>
      </c>
      <c r="Q144" s="207">
        <v>30394</v>
      </c>
      <c r="R144" s="207">
        <v>9063.7999999999993</v>
      </c>
      <c r="S144" s="262"/>
      <c r="T144" s="262"/>
      <c r="U144" s="207">
        <v>24502</v>
      </c>
      <c r="V144" s="262"/>
      <c r="W144" s="262"/>
      <c r="X144" s="262"/>
      <c r="Y144" s="262"/>
      <c r="Z144" s="262">
        <v>11714</v>
      </c>
      <c r="AA144" s="262"/>
      <c r="AB144" s="262"/>
      <c r="AC144" s="207">
        <v>26492</v>
      </c>
      <c r="AE144" s="42"/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86</v>
      </c>
      <c r="B145" s="199"/>
      <c r="C145" s="199"/>
      <c r="D145" s="199"/>
      <c r="E145" s="210"/>
      <c r="F145" s="210"/>
      <c r="G145" s="200"/>
      <c r="H145" s="199">
        <v>8</v>
      </c>
      <c r="I145" s="262">
        <v>25822</v>
      </c>
      <c r="J145" s="262"/>
      <c r="K145" s="262"/>
      <c r="L145" s="262"/>
      <c r="M145" s="207">
        <v>3707</v>
      </c>
      <c r="N145" s="207">
        <v>29850</v>
      </c>
      <c r="O145" s="262"/>
      <c r="P145" s="207">
        <v>7980</v>
      </c>
      <c r="Q145" s="207">
        <v>18668</v>
      </c>
      <c r="R145" s="207">
        <v>4815.8500000000004</v>
      </c>
      <c r="S145" s="262"/>
      <c r="T145" s="262"/>
      <c r="U145" s="262"/>
      <c r="V145" s="262"/>
      <c r="W145" s="262"/>
      <c r="X145" s="262"/>
      <c r="Y145" s="262"/>
      <c r="Z145" s="262">
        <v>5425</v>
      </c>
      <c r="AA145" s="262"/>
      <c r="AB145" s="262"/>
      <c r="AC145" s="207">
        <v>12961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69" t="s">
        <v>87</v>
      </c>
      <c r="B146" s="199"/>
      <c r="C146" s="199"/>
      <c r="D146" s="199"/>
      <c r="E146" s="210"/>
      <c r="F146" s="210"/>
      <c r="G146" s="200"/>
      <c r="H146" s="199">
        <v>5</v>
      </c>
      <c r="I146" s="262">
        <v>710</v>
      </c>
      <c r="J146" s="262"/>
      <c r="K146" s="262"/>
      <c r="L146" s="262"/>
      <c r="M146" s="262"/>
      <c r="N146" s="207">
        <v>138</v>
      </c>
      <c r="O146" s="262"/>
      <c r="P146" s="207">
        <v>210</v>
      </c>
      <c r="Q146" s="207"/>
      <c r="R146" s="207"/>
      <c r="S146" s="262"/>
      <c r="T146" s="262"/>
      <c r="U146" s="262"/>
      <c r="V146" s="262"/>
      <c r="W146" s="262"/>
      <c r="X146" s="262"/>
      <c r="Y146" s="262"/>
      <c r="Z146" s="262">
        <v>0</v>
      </c>
      <c r="AA146" s="262"/>
      <c r="AB146" s="262"/>
      <c r="AC146" s="207">
        <v>2000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69" t="s">
        <v>88</v>
      </c>
      <c r="B147" s="199"/>
      <c r="C147" s="199"/>
      <c r="D147" s="199"/>
      <c r="E147" s="210"/>
      <c r="F147" s="210"/>
      <c r="G147" s="200"/>
      <c r="H147" s="199">
        <v>7</v>
      </c>
      <c r="I147" s="262">
        <v>662.9</v>
      </c>
      <c r="J147" s="262"/>
      <c r="K147" s="262"/>
      <c r="L147" s="262"/>
      <c r="M147" s="262"/>
      <c r="N147" s="207">
        <v>4573</v>
      </c>
      <c r="O147" s="262"/>
      <c r="P147" s="207">
        <v>5400</v>
      </c>
      <c r="Q147" s="207">
        <v>5825</v>
      </c>
      <c r="R147" s="207">
        <v>2444.65</v>
      </c>
      <c r="S147" s="262"/>
      <c r="T147" s="262"/>
      <c r="U147" s="262"/>
      <c r="V147" s="262"/>
      <c r="W147" s="262"/>
      <c r="X147" s="262"/>
      <c r="Y147" s="262"/>
      <c r="Z147" s="262">
        <v>5287.5</v>
      </c>
      <c r="AA147" s="262"/>
      <c r="AB147" s="262"/>
      <c r="AC147" s="207">
        <v>9929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69"/>
      <c r="B148" s="199"/>
      <c r="C148" s="199"/>
      <c r="D148" s="199"/>
      <c r="E148" s="210"/>
      <c r="F148" s="210"/>
      <c r="G148" s="200"/>
      <c r="H148" s="210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69"/>
      <c r="B149" s="199"/>
      <c r="C149" s="199"/>
      <c r="D149" s="199"/>
      <c r="E149" s="210"/>
      <c r="F149" s="210"/>
      <c r="G149" s="200"/>
      <c r="H149" s="210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E149" s="42"/>
      <c r="AF149" s="46"/>
      <c r="AG149" s="46"/>
      <c r="AH149" s="46"/>
      <c r="AI149" s="46"/>
      <c r="AR149" s="46"/>
      <c r="AS149" s="46"/>
    </row>
    <row r="150" spans="1:45" s="10" customFormat="1" ht="48" hidden="1" customHeight="1" x14ac:dyDescent="0.2">
      <c r="A150" s="168" t="s">
        <v>92</v>
      </c>
      <c r="B150" s="217" t="e">
        <f>B132/B125*10</f>
        <v>#DIV/0!</v>
      </c>
      <c r="C150" s="210"/>
      <c r="D150" s="210"/>
      <c r="E150" s="210" t="e">
        <f>E132/E125*10</f>
        <v>#DIV/0!</v>
      </c>
      <c r="F150" s="200" t="e">
        <f t="shared" si="60"/>
        <v>#DIV/0!</v>
      </c>
      <c r="G150" s="200"/>
      <c r="H150" s="262"/>
      <c r="I150" s="262" t="e">
        <f t="shared" ref="I150:AC150" si="62">I132/I125*10</f>
        <v>#DIV/0!</v>
      </c>
      <c r="J150" s="262" t="e">
        <f t="shared" si="62"/>
        <v>#DIV/0!</v>
      </c>
      <c r="K150" s="262" t="e">
        <f t="shared" si="62"/>
        <v>#DIV/0!</v>
      </c>
      <c r="L150" s="262" t="e">
        <f t="shared" si="62"/>
        <v>#DIV/0!</v>
      </c>
      <c r="M150" s="262" t="e">
        <f t="shared" si="62"/>
        <v>#DIV/0!</v>
      </c>
      <c r="N150" s="262" t="e">
        <f t="shared" si="62"/>
        <v>#DIV/0!</v>
      </c>
      <c r="O150" s="262" t="e">
        <f t="shared" si="62"/>
        <v>#DIV/0!</v>
      </c>
      <c r="P150" s="262" t="e">
        <f t="shared" si="62"/>
        <v>#DIV/0!</v>
      </c>
      <c r="Q150" s="262" t="e">
        <f t="shared" si="62"/>
        <v>#DIV/0!</v>
      </c>
      <c r="R150" s="262" t="e">
        <f t="shared" si="62"/>
        <v>#DIV/0!</v>
      </c>
      <c r="S150" s="262" t="e">
        <f t="shared" si="62"/>
        <v>#DIV/0!</v>
      </c>
      <c r="T150" s="262" t="e">
        <f t="shared" si="62"/>
        <v>#DIV/0!</v>
      </c>
      <c r="U150" s="262" t="e">
        <f t="shared" si="62"/>
        <v>#DIV/0!</v>
      </c>
      <c r="V150" s="262" t="e">
        <f t="shared" si="62"/>
        <v>#DIV/0!</v>
      </c>
      <c r="W150" s="262" t="e">
        <f t="shared" si="62"/>
        <v>#DIV/0!</v>
      </c>
      <c r="X150" s="262" t="e">
        <f t="shared" si="62"/>
        <v>#DIV/0!</v>
      </c>
      <c r="Y150" s="262" t="e">
        <f t="shared" si="62"/>
        <v>#DIV/0!</v>
      </c>
      <c r="Z150" s="262" t="e">
        <f t="shared" si="62"/>
        <v>#DIV/0!</v>
      </c>
      <c r="AA150" s="262" t="e">
        <f t="shared" si="62"/>
        <v>#DIV/0!</v>
      </c>
      <c r="AB150" s="262" t="e">
        <f t="shared" si="62"/>
        <v>#DIV/0!</v>
      </c>
      <c r="AC150" s="262" t="e">
        <f t="shared" si="62"/>
        <v>#DIV/0!</v>
      </c>
      <c r="AE150" s="42" t="e">
        <f t="shared" si="46"/>
        <v>#DIV/0!</v>
      </c>
      <c r="AF150" s="19"/>
      <c r="AG150" s="19"/>
      <c r="AH150" s="19"/>
      <c r="AI150" s="19"/>
      <c r="AR150" s="19"/>
      <c r="AS150" s="19"/>
    </row>
    <row r="151" spans="1:45" s="10" customFormat="1" ht="48" hidden="1" customHeight="1" x14ac:dyDescent="0.2">
      <c r="A151" s="169" t="s">
        <v>86</v>
      </c>
      <c r="B151" s="245" t="e">
        <f>B134/B127*10</f>
        <v>#DIV/0!</v>
      </c>
      <c r="C151" s="210"/>
      <c r="D151" s="210"/>
      <c r="E151" s="207" t="e">
        <f>E134/E127*10</f>
        <v>#DIV/0!</v>
      </c>
      <c r="F151" s="212" t="e">
        <f t="shared" si="60"/>
        <v>#DIV/0!</v>
      </c>
      <c r="G151" s="200"/>
      <c r="H151" s="207"/>
      <c r="I151" s="207" t="e">
        <f t="shared" ref="I151:AC151" si="63">I134/I127*10</f>
        <v>#DIV/0!</v>
      </c>
      <c r="J151" s="207" t="e">
        <f t="shared" si="63"/>
        <v>#DIV/0!</v>
      </c>
      <c r="K151" s="207" t="e">
        <f t="shared" si="63"/>
        <v>#DIV/0!</v>
      </c>
      <c r="L151" s="207" t="e">
        <f t="shared" si="63"/>
        <v>#DIV/0!</v>
      </c>
      <c r="M151" s="207" t="e">
        <f t="shared" si="63"/>
        <v>#DIV/0!</v>
      </c>
      <c r="N151" s="207" t="e">
        <f t="shared" si="63"/>
        <v>#DIV/0!</v>
      </c>
      <c r="O151" s="207" t="e">
        <f t="shared" si="63"/>
        <v>#DIV/0!</v>
      </c>
      <c r="P151" s="207" t="e">
        <f t="shared" si="63"/>
        <v>#DIV/0!</v>
      </c>
      <c r="Q151" s="207" t="e">
        <f t="shared" si="63"/>
        <v>#DIV/0!</v>
      </c>
      <c r="R151" s="207" t="e">
        <f t="shared" si="63"/>
        <v>#DIV/0!</v>
      </c>
      <c r="S151" s="207" t="e">
        <f t="shared" si="63"/>
        <v>#DIV/0!</v>
      </c>
      <c r="T151" s="207" t="e">
        <f t="shared" si="63"/>
        <v>#DIV/0!</v>
      </c>
      <c r="U151" s="207" t="e">
        <f t="shared" si="63"/>
        <v>#DIV/0!</v>
      </c>
      <c r="V151" s="207" t="e">
        <f t="shared" si="63"/>
        <v>#DIV/0!</v>
      </c>
      <c r="W151" s="207" t="e">
        <f t="shared" si="63"/>
        <v>#DIV/0!</v>
      </c>
      <c r="X151" s="207" t="e">
        <f t="shared" si="63"/>
        <v>#DIV/0!</v>
      </c>
      <c r="Y151" s="207" t="e">
        <f t="shared" si="63"/>
        <v>#DIV/0!</v>
      </c>
      <c r="Z151" s="207" t="e">
        <f t="shared" si="63"/>
        <v>#DIV/0!</v>
      </c>
      <c r="AA151" s="207" t="e">
        <f t="shared" si="63"/>
        <v>#DIV/0!</v>
      </c>
      <c r="AB151" s="207" t="e">
        <f t="shared" si="63"/>
        <v>#DIV/0!</v>
      </c>
      <c r="AC151" s="207" t="e">
        <f t="shared" si="63"/>
        <v>#DIV/0!</v>
      </c>
      <c r="AE151" s="42" t="e">
        <f t="shared" si="46"/>
        <v>#DIV/0!</v>
      </c>
      <c r="AF151" s="19"/>
      <c r="AG151" s="19"/>
      <c r="AH151" s="19"/>
      <c r="AI151" s="19"/>
      <c r="AR151" s="19"/>
      <c r="AS151" s="19"/>
    </row>
    <row r="152" spans="1:45" s="10" customFormat="1" ht="48" hidden="1" customHeight="1" x14ac:dyDescent="0.2">
      <c r="A152" s="169" t="s">
        <v>87</v>
      </c>
      <c r="B152" s="245" t="e">
        <f>B134/B127*10</f>
        <v>#DIV/0!</v>
      </c>
      <c r="C152" s="217"/>
      <c r="D152" s="217"/>
      <c r="E152" s="218" t="e">
        <f>E135/E128*10</f>
        <v>#DIV/0!</v>
      </c>
      <c r="F152" s="212" t="e">
        <f t="shared" si="60"/>
        <v>#DIV/0!</v>
      </c>
      <c r="G152" s="200"/>
      <c r="H152" s="218"/>
      <c r="I152" s="218" t="e">
        <f t="shared" ref="I152:AC152" si="64">I135/I128*10</f>
        <v>#DIV/0!</v>
      </c>
      <c r="J152" s="218" t="e">
        <f t="shared" si="64"/>
        <v>#DIV/0!</v>
      </c>
      <c r="K152" s="218" t="e">
        <f t="shared" si="64"/>
        <v>#DIV/0!</v>
      </c>
      <c r="L152" s="218" t="e">
        <f t="shared" si="64"/>
        <v>#DIV/0!</v>
      </c>
      <c r="M152" s="218" t="e">
        <f t="shared" si="64"/>
        <v>#DIV/0!</v>
      </c>
      <c r="N152" s="218" t="e">
        <f t="shared" si="64"/>
        <v>#DIV/0!</v>
      </c>
      <c r="O152" s="218" t="e">
        <f t="shared" si="64"/>
        <v>#DIV/0!</v>
      </c>
      <c r="P152" s="218" t="e">
        <f t="shared" si="64"/>
        <v>#DIV/0!</v>
      </c>
      <c r="Q152" s="218" t="e">
        <f t="shared" si="64"/>
        <v>#DIV/0!</v>
      </c>
      <c r="R152" s="218" t="e">
        <f t="shared" si="64"/>
        <v>#DIV/0!</v>
      </c>
      <c r="S152" s="218" t="e">
        <f t="shared" si="64"/>
        <v>#DIV/0!</v>
      </c>
      <c r="T152" s="218" t="e">
        <f t="shared" si="64"/>
        <v>#DIV/0!</v>
      </c>
      <c r="U152" s="218" t="e">
        <f t="shared" si="64"/>
        <v>#DIV/0!</v>
      </c>
      <c r="V152" s="218" t="e">
        <f t="shared" si="64"/>
        <v>#DIV/0!</v>
      </c>
      <c r="W152" s="218" t="e">
        <f t="shared" si="64"/>
        <v>#DIV/0!</v>
      </c>
      <c r="X152" s="218" t="e">
        <f t="shared" si="64"/>
        <v>#DIV/0!</v>
      </c>
      <c r="Y152" s="218" t="e">
        <f t="shared" si="64"/>
        <v>#DIV/0!</v>
      </c>
      <c r="Z152" s="218" t="e">
        <f t="shared" si="64"/>
        <v>#DIV/0!</v>
      </c>
      <c r="AA152" s="218" t="e">
        <f t="shared" si="64"/>
        <v>#DIV/0!</v>
      </c>
      <c r="AB152" s="218" t="e">
        <f t="shared" si="64"/>
        <v>#DIV/0!</v>
      </c>
      <c r="AC152" s="218" t="e">
        <f t="shared" si="64"/>
        <v>#DIV/0!</v>
      </c>
      <c r="AE152" s="42" t="e">
        <f t="shared" si="46"/>
        <v>#DIV/0!</v>
      </c>
      <c r="AF152" s="19"/>
      <c r="AG152" s="19"/>
      <c r="AH152" s="19"/>
      <c r="AI152" s="19"/>
      <c r="AR152" s="19"/>
      <c r="AS152" s="19"/>
    </row>
    <row r="153" spans="1:45" s="10" customFormat="1" ht="48" hidden="1" customHeight="1" x14ac:dyDescent="0.2">
      <c r="A153" s="169" t="s">
        <v>88</v>
      </c>
      <c r="B153" s="245" t="e">
        <f>B136/B129*10</f>
        <v>#DIV/0!</v>
      </c>
      <c r="C153" s="217"/>
      <c r="D153" s="217"/>
      <c r="E153" s="218" t="e">
        <f>E136/E129*10</f>
        <v>#DIV/0!</v>
      </c>
      <c r="F153" s="212" t="e">
        <f t="shared" si="60"/>
        <v>#DIV/0!</v>
      </c>
      <c r="G153" s="200"/>
      <c r="H153" s="218"/>
      <c r="I153" s="218" t="e">
        <f t="shared" ref="I153:AC153" si="65">I136/I129*10</f>
        <v>#DIV/0!</v>
      </c>
      <c r="J153" s="218" t="e">
        <f t="shared" si="65"/>
        <v>#DIV/0!</v>
      </c>
      <c r="K153" s="218" t="e">
        <f t="shared" si="65"/>
        <v>#DIV/0!</v>
      </c>
      <c r="L153" s="218" t="e">
        <f t="shared" si="65"/>
        <v>#DIV/0!</v>
      </c>
      <c r="M153" s="218" t="e">
        <f t="shared" si="65"/>
        <v>#DIV/0!</v>
      </c>
      <c r="N153" s="218" t="e">
        <f t="shared" si="65"/>
        <v>#DIV/0!</v>
      </c>
      <c r="O153" s="218" t="e">
        <f t="shared" si="65"/>
        <v>#DIV/0!</v>
      </c>
      <c r="P153" s="218" t="e">
        <f t="shared" si="65"/>
        <v>#DIV/0!</v>
      </c>
      <c r="Q153" s="218" t="e">
        <f t="shared" si="65"/>
        <v>#DIV/0!</v>
      </c>
      <c r="R153" s="218" t="e">
        <f t="shared" si="65"/>
        <v>#DIV/0!</v>
      </c>
      <c r="S153" s="218" t="e">
        <f t="shared" si="65"/>
        <v>#DIV/0!</v>
      </c>
      <c r="T153" s="218" t="e">
        <f t="shared" si="65"/>
        <v>#DIV/0!</v>
      </c>
      <c r="U153" s="218" t="e">
        <f t="shared" si="65"/>
        <v>#DIV/0!</v>
      </c>
      <c r="V153" s="218" t="e">
        <f t="shared" si="65"/>
        <v>#DIV/0!</v>
      </c>
      <c r="W153" s="218" t="e">
        <f t="shared" si="65"/>
        <v>#DIV/0!</v>
      </c>
      <c r="X153" s="218" t="e">
        <f t="shared" si="65"/>
        <v>#DIV/0!</v>
      </c>
      <c r="Y153" s="218" t="e">
        <f t="shared" si="65"/>
        <v>#DIV/0!</v>
      </c>
      <c r="Z153" s="218" t="e">
        <f t="shared" si="65"/>
        <v>#DIV/0!</v>
      </c>
      <c r="AA153" s="219" t="e">
        <f t="shared" si="65"/>
        <v>#DIV/0!</v>
      </c>
      <c r="AB153" s="218" t="e">
        <f t="shared" si="65"/>
        <v>#DIV/0!</v>
      </c>
      <c r="AC153" s="218" t="e">
        <f t="shared" si="65"/>
        <v>#DIV/0!</v>
      </c>
      <c r="AE153" s="42" t="e">
        <f t="shared" si="46"/>
        <v>#DIV/0!</v>
      </c>
      <c r="AF153" s="19"/>
      <c r="AG153" s="19"/>
      <c r="AH153" s="19"/>
      <c r="AI153" s="19"/>
      <c r="AR153" s="19"/>
      <c r="AS153" s="19"/>
    </row>
    <row r="154" spans="1:45" s="10" customFormat="1" ht="48" hidden="1" customHeight="1" x14ac:dyDescent="0.2">
      <c r="A154" s="169" t="s">
        <v>89</v>
      </c>
      <c r="B154" s="245" t="e">
        <f>B137/B130*10</f>
        <v>#DIV/0!</v>
      </c>
      <c r="C154" s="210"/>
      <c r="D154" s="210"/>
      <c r="E154" s="202" t="e">
        <f>E137/E130*10</f>
        <v>#DIV/0!</v>
      </c>
      <c r="F154" s="212" t="e">
        <f t="shared" si="60"/>
        <v>#DIV/0!</v>
      </c>
      <c r="G154" s="200"/>
      <c r="H154" s="202"/>
      <c r="I154" s="206" t="e">
        <f t="shared" ref="I154:AC154" si="66">I137/I130*10</f>
        <v>#DIV/0!</v>
      </c>
      <c r="J154" s="206" t="e">
        <f t="shared" si="66"/>
        <v>#DIV/0!</v>
      </c>
      <c r="K154" s="206" t="e">
        <f t="shared" si="66"/>
        <v>#DIV/0!</v>
      </c>
      <c r="L154" s="206" t="e">
        <f t="shared" si="66"/>
        <v>#DIV/0!</v>
      </c>
      <c r="M154" s="206" t="e">
        <f t="shared" si="66"/>
        <v>#DIV/0!</v>
      </c>
      <c r="N154" s="206" t="e">
        <f t="shared" si="66"/>
        <v>#DIV/0!</v>
      </c>
      <c r="O154" s="206" t="e">
        <f t="shared" si="66"/>
        <v>#DIV/0!</v>
      </c>
      <c r="P154" s="206" t="e">
        <f t="shared" si="66"/>
        <v>#DIV/0!</v>
      </c>
      <c r="Q154" s="206" t="e">
        <f t="shared" si="66"/>
        <v>#DIV/0!</v>
      </c>
      <c r="R154" s="206" t="e">
        <f t="shared" si="66"/>
        <v>#DIV/0!</v>
      </c>
      <c r="S154" s="206" t="e">
        <f t="shared" si="66"/>
        <v>#DIV/0!</v>
      </c>
      <c r="T154" s="206" t="e">
        <f t="shared" si="66"/>
        <v>#DIV/0!</v>
      </c>
      <c r="U154" s="206" t="e">
        <f t="shared" si="66"/>
        <v>#DIV/0!</v>
      </c>
      <c r="V154" s="206" t="e">
        <f t="shared" si="66"/>
        <v>#DIV/0!</v>
      </c>
      <c r="W154" s="206" t="e">
        <f t="shared" si="66"/>
        <v>#DIV/0!</v>
      </c>
      <c r="X154" s="206" t="e">
        <f t="shared" si="66"/>
        <v>#DIV/0!</v>
      </c>
      <c r="Y154" s="206" t="e">
        <f t="shared" si="66"/>
        <v>#DIV/0!</v>
      </c>
      <c r="Z154" s="202" t="e">
        <f>Z137/Z130*10</f>
        <v>#DIV/0!</v>
      </c>
      <c r="AA154" s="202" t="e">
        <f>AA137/AA130*10</f>
        <v>#DIV/0!</v>
      </c>
      <c r="AB154" s="206" t="e">
        <f t="shared" si="66"/>
        <v>#DIV/0!</v>
      </c>
      <c r="AC154" s="206" t="e">
        <f t="shared" si="66"/>
        <v>#DIV/0!</v>
      </c>
      <c r="AE154" s="42" t="e">
        <f t="shared" si="46"/>
        <v>#DIV/0!</v>
      </c>
      <c r="AF154" s="19"/>
      <c r="AG154" s="19"/>
      <c r="AH154" s="19"/>
      <c r="AI154" s="19"/>
      <c r="AR154" s="19"/>
      <c r="AS154" s="19"/>
    </row>
    <row r="155" spans="1:45" s="10" customFormat="1" ht="48" hidden="1" customHeight="1" x14ac:dyDescent="0.2">
      <c r="A155" s="169" t="s">
        <v>190</v>
      </c>
      <c r="B155" s="203" t="e">
        <f t="shared" ref="B155:C155" si="67">B138/B131*10</f>
        <v>#DIV/0!</v>
      </c>
      <c r="C155" s="199">
        <f t="shared" si="67"/>
        <v>0</v>
      </c>
      <c r="D155" s="199"/>
      <c r="E155" s="199" t="e">
        <f>E138/E131*10</f>
        <v>#DIV/0!</v>
      </c>
      <c r="F155" s="200" t="e">
        <f t="shared" si="60"/>
        <v>#DIV/0!</v>
      </c>
      <c r="G155" s="200"/>
      <c r="H155" s="201"/>
      <c r="I155" s="206" t="e">
        <f>I138/I131*10</f>
        <v>#DIV/0!</v>
      </c>
      <c r="J155" s="206" t="e">
        <f t="shared" ref="J155:K155" si="68">J138/J131*10</f>
        <v>#DIV/0!</v>
      </c>
      <c r="K155" s="206" t="e">
        <f t="shared" si="68"/>
        <v>#DIV/0!</v>
      </c>
      <c r="L155" s="206" t="e">
        <f t="shared" ref="L155:AC155" si="69">L138/L131*10</f>
        <v>#DIV/0!</v>
      </c>
      <c r="M155" s="206" t="e">
        <f t="shared" si="69"/>
        <v>#DIV/0!</v>
      </c>
      <c r="N155" s="206" t="e">
        <f t="shared" si="69"/>
        <v>#DIV/0!</v>
      </c>
      <c r="O155" s="206" t="e">
        <f t="shared" si="69"/>
        <v>#DIV/0!</v>
      </c>
      <c r="P155" s="206" t="e">
        <f t="shared" si="69"/>
        <v>#DIV/0!</v>
      </c>
      <c r="Q155" s="206" t="e">
        <f t="shared" si="69"/>
        <v>#DIV/0!</v>
      </c>
      <c r="R155" s="206" t="e">
        <f t="shared" si="69"/>
        <v>#DIV/0!</v>
      </c>
      <c r="S155" s="206" t="e">
        <f t="shared" si="69"/>
        <v>#DIV/0!</v>
      </c>
      <c r="T155" s="206" t="e">
        <f t="shared" si="69"/>
        <v>#DIV/0!</v>
      </c>
      <c r="U155" s="206" t="e">
        <f t="shared" si="69"/>
        <v>#DIV/0!</v>
      </c>
      <c r="V155" s="206" t="e">
        <f t="shared" si="69"/>
        <v>#DIV/0!</v>
      </c>
      <c r="W155" s="206" t="e">
        <f t="shared" si="69"/>
        <v>#DIV/0!</v>
      </c>
      <c r="X155" s="206" t="e">
        <f t="shared" si="69"/>
        <v>#DIV/0!</v>
      </c>
      <c r="Y155" s="206" t="e">
        <f t="shared" si="69"/>
        <v>#DIV/0!</v>
      </c>
      <c r="Z155" s="206" t="e">
        <f t="shared" si="69"/>
        <v>#DIV/0!</v>
      </c>
      <c r="AA155" s="206" t="e">
        <f t="shared" si="69"/>
        <v>#DIV/0!</v>
      </c>
      <c r="AB155" s="206" t="e">
        <f t="shared" si="69"/>
        <v>#DIV/0!</v>
      </c>
      <c r="AC155" s="206" t="e">
        <f t="shared" si="69"/>
        <v>#DIV/0!</v>
      </c>
      <c r="AE155" s="42" t="e">
        <f t="shared" si="46"/>
        <v>#DIV/0!</v>
      </c>
      <c r="AF155" s="19"/>
      <c r="AG155" s="19"/>
      <c r="AH155" s="19"/>
      <c r="AI155" s="19"/>
      <c r="AR155" s="19"/>
      <c r="AS155" s="19"/>
    </row>
    <row r="156" spans="1:45" s="10" customFormat="1" ht="75" hidden="1" customHeight="1" x14ac:dyDescent="0.2">
      <c r="A156" s="170" t="s">
        <v>135</v>
      </c>
      <c r="B156" s="217"/>
      <c r="C156" s="210"/>
      <c r="D156" s="210"/>
      <c r="E156" s="199">
        <f t="shared" si="39"/>
        <v>275739.2</v>
      </c>
      <c r="F156" s="200" t="e">
        <f>E156/B157</f>
        <v>#DIV/0!</v>
      </c>
      <c r="G156" s="200"/>
      <c r="H156" s="201">
        <v>21</v>
      </c>
      <c r="I156" s="221">
        <v>19618</v>
      </c>
      <c r="J156" s="221">
        <v>9027</v>
      </c>
      <c r="K156" s="221">
        <v>15724</v>
      </c>
      <c r="L156" s="221">
        <v>17767</v>
      </c>
      <c r="M156" s="221">
        <v>9703</v>
      </c>
      <c r="N156" s="221">
        <v>18607</v>
      </c>
      <c r="O156" s="221">
        <v>10327</v>
      </c>
      <c r="P156" s="221">
        <v>12352</v>
      </c>
      <c r="Q156" s="221">
        <v>13102</v>
      </c>
      <c r="R156" s="262">
        <v>5256</v>
      </c>
      <c r="S156" s="221">
        <v>6369</v>
      </c>
      <c r="T156" s="221">
        <v>15263</v>
      </c>
      <c r="U156" s="221">
        <v>16738</v>
      </c>
      <c r="V156" s="221">
        <v>14685</v>
      </c>
      <c r="W156" s="221">
        <v>18845</v>
      </c>
      <c r="X156" s="221">
        <v>11288.1</v>
      </c>
      <c r="Y156" s="221">
        <v>10169.1</v>
      </c>
      <c r="Z156" s="221">
        <v>5268</v>
      </c>
      <c r="AA156" s="221">
        <v>12924</v>
      </c>
      <c r="AB156" s="221">
        <v>22016</v>
      </c>
      <c r="AC156" s="221">
        <v>10691</v>
      </c>
      <c r="AD156" s="47">
        <v>1420</v>
      </c>
      <c r="AE156" s="42">
        <f t="shared" si="46"/>
        <v>4.0937596105305306E-2</v>
      </c>
      <c r="AF156" s="2"/>
      <c r="AG156" s="2"/>
      <c r="AH156" s="2"/>
      <c r="AI156" s="2"/>
      <c r="AJ156" s="48"/>
      <c r="AK156" s="48"/>
      <c r="AL156" s="48"/>
      <c r="AM156" s="48"/>
      <c r="AN156" s="48"/>
      <c r="AO156" s="48"/>
      <c r="AR156" s="19"/>
      <c r="AS156" s="19"/>
    </row>
    <row r="157" spans="1:45" s="10" customFormat="1" ht="75" hidden="1" customHeight="1" x14ac:dyDescent="0.2">
      <c r="A157" s="170" t="s">
        <v>93</v>
      </c>
      <c r="B157" s="220"/>
      <c r="C157" s="221"/>
      <c r="D157" s="221"/>
      <c r="E157" s="199">
        <f>SUM(I157:AC157)</f>
        <v>-137869.6</v>
      </c>
      <c r="F157" s="200" t="e">
        <f>E157/B157</f>
        <v>#DIV/0!</v>
      </c>
      <c r="G157" s="200"/>
      <c r="H157" s="201">
        <v>0</v>
      </c>
      <c r="I157" s="222">
        <f t="shared" ref="I157:AC157" si="70">(I125-I156)/2</f>
        <v>-9809</v>
      </c>
      <c r="J157" s="222">
        <f t="shared" si="70"/>
        <v>-4513.5</v>
      </c>
      <c r="K157" s="222">
        <f t="shared" si="70"/>
        <v>-7862</v>
      </c>
      <c r="L157" s="222">
        <f t="shared" si="70"/>
        <v>-8883.5</v>
      </c>
      <c r="M157" s="222">
        <f t="shared" si="70"/>
        <v>-4851.5</v>
      </c>
      <c r="N157" s="222">
        <f t="shared" si="70"/>
        <v>-9303.5</v>
      </c>
      <c r="O157" s="222">
        <f t="shared" si="70"/>
        <v>-5163.5</v>
      </c>
      <c r="P157" s="222">
        <f t="shared" si="70"/>
        <v>-6176</v>
      </c>
      <c r="Q157" s="222">
        <f t="shared" si="70"/>
        <v>-6551</v>
      </c>
      <c r="R157" s="222">
        <f t="shared" si="70"/>
        <v>-2628</v>
      </c>
      <c r="S157" s="222">
        <f t="shared" si="70"/>
        <v>-3184.5</v>
      </c>
      <c r="T157" s="222">
        <f t="shared" si="70"/>
        <v>-7631.5</v>
      </c>
      <c r="U157" s="222">
        <f t="shared" si="70"/>
        <v>-8369</v>
      </c>
      <c r="V157" s="222">
        <f t="shared" si="70"/>
        <v>-7342.5</v>
      </c>
      <c r="W157" s="222">
        <f t="shared" si="70"/>
        <v>-9422.5</v>
      </c>
      <c r="X157" s="222">
        <f t="shared" si="70"/>
        <v>-5644.05</v>
      </c>
      <c r="Y157" s="222">
        <f t="shared" si="70"/>
        <v>-5084.55</v>
      </c>
      <c r="Z157" s="222">
        <f t="shared" si="70"/>
        <v>-2634</v>
      </c>
      <c r="AA157" s="222">
        <f t="shared" si="70"/>
        <v>-6462</v>
      </c>
      <c r="AB157" s="222">
        <f t="shared" si="70"/>
        <v>-11008</v>
      </c>
      <c r="AC157" s="222">
        <f t="shared" si="70"/>
        <v>-5345.5</v>
      </c>
      <c r="AE157" s="42">
        <f t="shared" si="46"/>
        <v>4.0937596105305306E-2</v>
      </c>
      <c r="AF157" s="19"/>
      <c r="AG157" s="19"/>
      <c r="AH157" s="19"/>
      <c r="AI157" s="19"/>
      <c r="AR157" s="19"/>
      <c r="AS157" s="19"/>
    </row>
    <row r="158" spans="1:45" s="10" customFormat="1" ht="52.5" hidden="1" customHeight="1" x14ac:dyDescent="0.2">
      <c r="A158" s="171"/>
      <c r="B158" s="220"/>
      <c r="C158" s="221"/>
      <c r="D158" s="221"/>
      <c r="E158" s="199">
        <f>E125/21</f>
        <v>0</v>
      </c>
      <c r="F158" s="199"/>
      <c r="G158" s="200"/>
      <c r="H158" s="206"/>
      <c r="I158" s="206">
        <f>I125/21</f>
        <v>0</v>
      </c>
      <c r="J158" s="206">
        <v>20</v>
      </c>
      <c r="K158" s="206">
        <f t="shared" ref="K158:Y158" si="71">K125/21</f>
        <v>0</v>
      </c>
      <c r="L158" s="206">
        <f t="shared" si="71"/>
        <v>0</v>
      </c>
      <c r="M158" s="206">
        <f t="shared" si="71"/>
        <v>0</v>
      </c>
      <c r="N158" s="206">
        <f t="shared" si="71"/>
        <v>0</v>
      </c>
      <c r="O158" s="206">
        <f t="shared" si="71"/>
        <v>0</v>
      </c>
      <c r="P158" s="206">
        <f t="shared" si="71"/>
        <v>0</v>
      </c>
      <c r="Q158" s="206">
        <f t="shared" si="71"/>
        <v>0</v>
      </c>
      <c r="R158" s="206">
        <f t="shared" si="71"/>
        <v>0</v>
      </c>
      <c r="S158" s="206">
        <f t="shared" si="71"/>
        <v>0</v>
      </c>
      <c r="T158" s="206">
        <f t="shared" si="71"/>
        <v>0</v>
      </c>
      <c r="U158" s="206">
        <f t="shared" si="71"/>
        <v>0</v>
      </c>
      <c r="V158" s="206">
        <f t="shared" si="71"/>
        <v>0</v>
      </c>
      <c r="W158" s="206">
        <f t="shared" si="71"/>
        <v>0</v>
      </c>
      <c r="X158" s="206">
        <f t="shared" si="71"/>
        <v>0</v>
      </c>
      <c r="Y158" s="206">
        <f t="shared" si="71"/>
        <v>0</v>
      </c>
      <c r="Z158" s="206"/>
      <c r="AA158" s="206">
        <f>AA125/21</f>
        <v>0</v>
      </c>
      <c r="AB158" s="206">
        <f>AB125/21</f>
        <v>0</v>
      </c>
      <c r="AC158" s="206">
        <f>AC125/21</f>
        <v>0</v>
      </c>
      <c r="AE158" s="42" t="e">
        <f t="shared" si="46"/>
        <v>#DIV/0!</v>
      </c>
      <c r="AF158" s="19"/>
      <c r="AG158" s="19"/>
      <c r="AH158" s="19"/>
      <c r="AI158" s="19"/>
      <c r="AR158" s="19"/>
      <c r="AS158" s="19"/>
    </row>
    <row r="159" spans="1:45" s="10" customFormat="1" ht="45" hidden="1" customHeight="1" x14ac:dyDescent="0.2">
      <c r="A159" s="168" t="s">
        <v>94</v>
      </c>
      <c r="B159" s="198"/>
      <c r="C159" s="199"/>
      <c r="D159" s="199"/>
      <c r="E159" s="199"/>
      <c r="F159" s="200" t="e">
        <f t="shared" si="60"/>
        <v>#DIV/0!</v>
      </c>
      <c r="G159" s="200"/>
      <c r="H159" s="201">
        <v>0</v>
      </c>
      <c r="I159" s="213"/>
      <c r="J159" s="213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  <c r="AA159" s="206"/>
      <c r="AB159" s="206"/>
      <c r="AC159" s="206"/>
      <c r="AE159" s="42" t="e">
        <f t="shared" si="46"/>
        <v>#DIV/0!</v>
      </c>
      <c r="AF159" s="19"/>
      <c r="AG159" s="19"/>
      <c r="AH159" s="19"/>
      <c r="AI159" s="19"/>
      <c r="AR159" s="19"/>
      <c r="AS159" s="19"/>
    </row>
    <row r="160" spans="1:45" s="10" customFormat="1" ht="68.25" hidden="1" customHeight="1" x14ac:dyDescent="0.2">
      <c r="A160" s="169" t="s">
        <v>95</v>
      </c>
      <c r="B160" s="202" t="e">
        <f>B157/B159</f>
        <v>#DIV/0!</v>
      </c>
      <c r="C160" s="202"/>
      <c r="D160" s="202"/>
      <c r="E160" s="202" t="e">
        <f>E157/E159</f>
        <v>#DIV/0!</v>
      </c>
      <c r="F160" s="200" t="e">
        <f t="shared" si="60"/>
        <v>#DIV/0!</v>
      </c>
      <c r="G160" s="200"/>
      <c r="H160" s="206"/>
      <c r="I160" s="206" t="e">
        <f t="shared" ref="I160:W160" si="72">I157/I159</f>
        <v>#DIV/0!</v>
      </c>
      <c r="J160" s="206" t="e">
        <f t="shared" si="72"/>
        <v>#DIV/0!</v>
      </c>
      <c r="K160" s="206" t="e">
        <f t="shared" si="72"/>
        <v>#DIV/0!</v>
      </c>
      <c r="L160" s="206" t="e">
        <f t="shared" si="72"/>
        <v>#DIV/0!</v>
      </c>
      <c r="M160" s="206" t="e">
        <f t="shared" si="72"/>
        <v>#DIV/0!</v>
      </c>
      <c r="N160" s="206" t="e">
        <f t="shared" si="72"/>
        <v>#DIV/0!</v>
      </c>
      <c r="O160" s="206" t="e">
        <f t="shared" si="72"/>
        <v>#DIV/0!</v>
      </c>
      <c r="P160" s="206" t="e">
        <f t="shared" si="72"/>
        <v>#DIV/0!</v>
      </c>
      <c r="Q160" s="206" t="e">
        <f t="shared" si="72"/>
        <v>#DIV/0!</v>
      </c>
      <c r="R160" s="206" t="e">
        <f t="shared" si="72"/>
        <v>#DIV/0!</v>
      </c>
      <c r="S160" s="206" t="e">
        <f t="shared" si="72"/>
        <v>#DIV/0!</v>
      </c>
      <c r="T160" s="206" t="e">
        <f t="shared" si="72"/>
        <v>#DIV/0!</v>
      </c>
      <c r="U160" s="206" t="e">
        <f t="shared" si="72"/>
        <v>#DIV/0!</v>
      </c>
      <c r="V160" s="206" t="e">
        <f t="shared" si="72"/>
        <v>#DIV/0!</v>
      </c>
      <c r="W160" s="206" t="e">
        <f t="shared" si="72"/>
        <v>#DIV/0!</v>
      </c>
      <c r="X160" s="264" t="e">
        <f>X157/X159</f>
        <v>#DIV/0!</v>
      </c>
      <c r="Y160" s="206" t="e">
        <f t="shared" ref="Y160:AC160" si="73">Y157/Y159</f>
        <v>#DIV/0!</v>
      </c>
      <c r="Z160" s="206" t="e">
        <f t="shared" si="73"/>
        <v>#DIV/0!</v>
      </c>
      <c r="AA160" s="206" t="e">
        <f t="shared" si="73"/>
        <v>#DIV/0!</v>
      </c>
      <c r="AB160" s="206" t="e">
        <f t="shared" si="73"/>
        <v>#DIV/0!</v>
      </c>
      <c r="AC160" s="206" t="e">
        <f t="shared" si="73"/>
        <v>#DIV/0!</v>
      </c>
      <c r="AE160" s="42" t="e">
        <f t="shared" si="46"/>
        <v>#DIV/0!</v>
      </c>
      <c r="AF160" s="19"/>
      <c r="AG160" s="19"/>
      <c r="AH160" s="19"/>
      <c r="AI160" s="19"/>
      <c r="AR160" s="19"/>
      <c r="AS160" s="19"/>
    </row>
    <row r="161" spans="1:52" s="10" customFormat="1" ht="31.5" hidden="1" customHeight="1" x14ac:dyDescent="0.2">
      <c r="A161" s="169"/>
      <c r="B161" s="198">
        <v>5700</v>
      </c>
      <c r="C161" s="199"/>
      <c r="D161" s="199"/>
      <c r="E161" s="199">
        <f t="shared" si="39"/>
        <v>0</v>
      </c>
      <c r="F161" s="200">
        <f t="shared" si="60"/>
        <v>0</v>
      </c>
      <c r="G161" s="200" t="e">
        <f t="shared" si="50"/>
        <v>#DIV/0!</v>
      </c>
      <c r="H161" s="201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  <c r="AB161" s="222"/>
      <c r="AC161" s="222"/>
      <c r="AE161" s="42" t="e">
        <f t="shared" si="46"/>
        <v>#DIV/0!</v>
      </c>
      <c r="AF161" s="19"/>
      <c r="AG161" s="19"/>
      <c r="AH161" s="19"/>
      <c r="AI161" s="19"/>
      <c r="AR161" s="19"/>
      <c r="AS161" s="19"/>
    </row>
    <row r="162" spans="1:52" s="10" customFormat="1" ht="51.75" hidden="1" customHeight="1" x14ac:dyDescent="0.2">
      <c r="A162" s="170" t="s">
        <v>96</v>
      </c>
      <c r="B162" s="199"/>
      <c r="C162" s="199"/>
      <c r="D162" s="199"/>
      <c r="E162" s="199">
        <f t="shared" si="39"/>
        <v>0</v>
      </c>
      <c r="F162" s="200"/>
      <c r="G162" s="200" t="e">
        <f t="shared" si="50"/>
        <v>#DIV/0!</v>
      </c>
      <c r="H162" s="201"/>
      <c r="I162" s="222"/>
      <c r="J162" s="222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  <c r="AA162" s="206"/>
      <c r="AB162" s="206"/>
      <c r="AC162" s="206"/>
      <c r="AE162" s="42" t="e">
        <f t="shared" si="46"/>
        <v>#DIV/0!</v>
      </c>
      <c r="AF162" s="19"/>
      <c r="AG162" s="19"/>
      <c r="AH162" s="19"/>
      <c r="AI162" s="19"/>
      <c r="AR162" s="19"/>
      <c r="AS162" s="19"/>
    </row>
    <row r="163" spans="1:52" s="10" customFormat="1" ht="76.5" hidden="1" customHeight="1" outlineLevel="1" x14ac:dyDescent="0.2">
      <c r="A163" s="170" t="s">
        <v>97</v>
      </c>
      <c r="B163" s="198">
        <v>5189.5</v>
      </c>
      <c r="C163" s="199"/>
      <c r="D163" s="199"/>
      <c r="E163" s="199">
        <v>4519</v>
      </c>
      <c r="F163" s="200">
        <f>E163/B163</f>
        <v>0.87079680123325942</v>
      </c>
      <c r="G163" s="200" t="e">
        <f t="shared" si="50"/>
        <v>#DIV/0!</v>
      </c>
      <c r="H163" s="201"/>
      <c r="I163" s="223">
        <v>68</v>
      </c>
      <c r="J163" s="223">
        <v>77</v>
      </c>
      <c r="K163" s="223">
        <v>662</v>
      </c>
      <c r="L163" s="223">
        <v>313</v>
      </c>
      <c r="M163" s="223">
        <v>4.5999999999999996</v>
      </c>
      <c r="N163" s="223">
        <v>141</v>
      </c>
      <c r="O163" s="223">
        <v>421</v>
      </c>
      <c r="P163" s="223">
        <v>649</v>
      </c>
      <c r="Q163" s="223">
        <v>244</v>
      </c>
      <c r="R163" s="223">
        <v>68</v>
      </c>
      <c r="S163" s="223">
        <v>213.5</v>
      </c>
      <c r="T163" s="232">
        <v>294</v>
      </c>
      <c r="U163" s="223">
        <v>13</v>
      </c>
      <c r="V163" s="223">
        <v>470</v>
      </c>
      <c r="W163" s="223">
        <v>120</v>
      </c>
      <c r="X163" s="223">
        <v>23</v>
      </c>
      <c r="Y163" s="223">
        <v>57</v>
      </c>
      <c r="Z163" s="223">
        <v>30.4</v>
      </c>
      <c r="AA163" s="223">
        <v>281</v>
      </c>
      <c r="AB163" s="223">
        <v>368</v>
      </c>
      <c r="AC163" s="223">
        <v>1.5</v>
      </c>
      <c r="AD163" s="41"/>
      <c r="AE163" s="42">
        <f t="shared" si="46"/>
        <v>5.0896215976986058E-3</v>
      </c>
      <c r="AF163" s="43"/>
      <c r="AG163" s="43"/>
      <c r="AH163" s="43"/>
      <c r="AI163" s="43"/>
      <c r="AJ163" s="41"/>
      <c r="AK163" s="41"/>
      <c r="AL163" s="41"/>
      <c r="AM163" s="41"/>
      <c r="AN163" s="41"/>
      <c r="AO163" s="41"/>
      <c r="AR163" s="19"/>
      <c r="AS163" s="19"/>
    </row>
    <row r="164" spans="1:52" s="10" customFormat="1" ht="72.75" hidden="1" customHeight="1" outlineLevel="1" x14ac:dyDescent="0.2">
      <c r="A164" s="171" t="s">
        <v>98</v>
      </c>
      <c r="B164" s="199"/>
      <c r="C164" s="199">
        <v>4505</v>
      </c>
      <c r="D164" s="199">
        <v>4505</v>
      </c>
      <c r="E164" s="199">
        <f t="shared" si="39"/>
        <v>0</v>
      </c>
      <c r="F164" s="200" t="e">
        <f>E164/B164</f>
        <v>#DIV/0!</v>
      </c>
      <c r="G164" s="200">
        <f t="shared" si="50"/>
        <v>0</v>
      </c>
      <c r="H164" s="201"/>
      <c r="I164" s="262"/>
      <c r="J164" s="293"/>
      <c r="K164" s="293"/>
      <c r="L164" s="293"/>
      <c r="M164" s="262"/>
      <c r="N164" s="293"/>
      <c r="O164" s="293"/>
      <c r="P164" s="293"/>
      <c r="Q164" s="293"/>
      <c r="R164" s="293"/>
      <c r="S164" s="262"/>
      <c r="T164" s="294"/>
      <c r="U164" s="293"/>
      <c r="V164" s="293"/>
      <c r="W164" s="293"/>
      <c r="X164" s="293"/>
      <c r="Y164" s="293"/>
      <c r="Z164" s="262"/>
      <c r="AA164" s="293"/>
      <c r="AB164" s="293"/>
      <c r="AC164" s="262"/>
      <c r="AE164" s="42" t="e">
        <f t="shared" si="46"/>
        <v>#DIV/0!</v>
      </c>
      <c r="AF164" s="19"/>
      <c r="AG164" s="19"/>
      <c r="AH164" s="19"/>
      <c r="AI164" s="19"/>
      <c r="AR164" s="19"/>
      <c r="AS164" s="19"/>
    </row>
    <row r="165" spans="1:52" s="10" customFormat="1" ht="60" hidden="1" customHeight="1" x14ac:dyDescent="0.2">
      <c r="A165" s="170" t="s">
        <v>166</v>
      </c>
      <c r="B165" s="224">
        <f t="shared" ref="B165" si="74">B164/B163</f>
        <v>0</v>
      </c>
      <c r="C165" s="224"/>
      <c r="D165" s="224"/>
      <c r="E165" s="224">
        <f>E164/E163</f>
        <v>0</v>
      </c>
      <c r="F165" s="224" t="e">
        <f t="shared" ref="F165" si="75">F164/F163</f>
        <v>#DIV/0!</v>
      </c>
      <c r="G165" s="200"/>
      <c r="H165" s="224"/>
      <c r="I165" s="266">
        <f>I164/I163</f>
        <v>0</v>
      </c>
      <c r="J165" s="266">
        <f t="shared" ref="J165:AC165" si="76">J164/J163</f>
        <v>0</v>
      </c>
      <c r="K165" s="266">
        <f t="shared" si="76"/>
        <v>0</v>
      </c>
      <c r="L165" s="266">
        <f t="shared" si="76"/>
        <v>0</v>
      </c>
      <c r="M165" s="266">
        <f t="shared" si="76"/>
        <v>0</v>
      </c>
      <c r="N165" s="266">
        <f t="shared" si="76"/>
        <v>0</v>
      </c>
      <c r="O165" s="266">
        <f t="shared" si="76"/>
        <v>0</v>
      </c>
      <c r="P165" s="266">
        <f t="shared" si="76"/>
        <v>0</v>
      </c>
      <c r="Q165" s="266">
        <f t="shared" si="76"/>
        <v>0</v>
      </c>
      <c r="R165" s="266">
        <f t="shared" si="76"/>
        <v>0</v>
      </c>
      <c r="S165" s="266">
        <f t="shared" si="76"/>
        <v>0</v>
      </c>
      <c r="T165" s="266">
        <f t="shared" si="76"/>
        <v>0</v>
      </c>
      <c r="U165" s="266">
        <f t="shared" si="76"/>
        <v>0</v>
      </c>
      <c r="V165" s="266">
        <f t="shared" si="76"/>
        <v>0</v>
      </c>
      <c r="W165" s="266">
        <f t="shared" si="76"/>
        <v>0</v>
      </c>
      <c r="X165" s="266">
        <f>X164/X163</f>
        <v>0</v>
      </c>
      <c r="Y165" s="266">
        <f t="shared" si="76"/>
        <v>0</v>
      </c>
      <c r="Z165" s="266">
        <f>Z164/Z163</f>
        <v>0</v>
      </c>
      <c r="AA165" s="266">
        <f t="shared" si="76"/>
        <v>0</v>
      </c>
      <c r="AB165" s="266">
        <f>AB164/AB163</f>
        <v>0</v>
      </c>
      <c r="AC165" s="266">
        <f t="shared" si="76"/>
        <v>0</v>
      </c>
      <c r="AE165" s="42" t="e">
        <f t="shared" si="46"/>
        <v>#DIV/0!</v>
      </c>
      <c r="AF165" s="19"/>
      <c r="AG165" s="19"/>
      <c r="AH165" s="19"/>
      <c r="AI165" s="19"/>
      <c r="AR165" s="19"/>
      <c r="AS165" s="19"/>
    </row>
    <row r="166" spans="1:52" s="10" customFormat="1" ht="48" hidden="1" customHeight="1" x14ac:dyDescent="0.2">
      <c r="A166" s="170" t="s">
        <v>90</v>
      </c>
      <c r="B166" s="220"/>
      <c r="C166" s="221"/>
      <c r="D166" s="221"/>
      <c r="E166" s="202">
        <f>E163-E164</f>
        <v>4519</v>
      </c>
      <c r="F166" s="200"/>
      <c r="G166" s="200"/>
      <c r="H166" s="201"/>
      <c r="I166" s="225">
        <f>I163-I164</f>
        <v>68</v>
      </c>
      <c r="J166" s="225">
        <f t="shared" ref="J166:AC166" si="77">J163-J164</f>
        <v>77</v>
      </c>
      <c r="K166" s="225">
        <f t="shared" si="77"/>
        <v>662</v>
      </c>
      <c r="L166" s="225">
        <f t="shared" si="77"/>
        <v>313</v>
      </c>
      <c r="M166" s="225">
        <f t="shared" si="77"/>
        <v>4.5999999999999996</v>
      </c>
      <c r="N166" s="225">
        <f t="shared" si="77"/>
        <v>141</v>
      </c>
      <c r="O166" s="225">
        <f t="shared" si="77"/>
        <v>421</v>
      </c>
      <c r="P166" s="225">
        <f t="shared" si="77"/>
        <v>649</v>
      </c>
      <c r="Q166" s="225">
        <f>Q163-Q164</f>
        <v>244</v>
      </c>
      <c r="R166" s="225">
        <f t="shared" si="77"/>
        <v>68</v>
      </c>
      <c r="S166" s="225">
        <f>S163-S164</f>
        <v>213.5</v>
      </c>
      <c r="T166" s="225">
        <f t="shared" si="77"/>
        <v>294</v>
      </c>
      <c r="U166" s="225">
        <f t="shared" si="77"/>
        <v>13</v>
      </c>
      <c r="V166" s="225">
        <f t="shared" si="77"/>
        <v>470</v>
      </c>
      <c r="W166" s="225">
        <f t="shared" si="77"/>
        <v>120</v>
      </c>
      <c r="X166" s="225">
        <f t="shared" si="77"/>
        <v>23</v>
      </c>
      <c r="Y166" s="225">
        <f t="shared" si="77"/>
        <v>57</v>
      </c>
      <c r="Z166" s="225">
        <f t="shared" si="77"/>
        <v>30.4</v>
      </c>
      <c r="AA166" s="225">
        <f t="shared" si="77"/>
        <v>281</v>
      </c>
      <c r="AB166" s="225">
        <f t="shared" si="77"/>
        <v>368</v>
      </c>
      <c r="AC166" s="225">
        <f t="shared" si="77"/>
        <v>1.5</v>
      </c>
      <c r="AD166" s="41"/>
      <c r="AE166" s="42">
        <f t="shared" si="46"/>
        <v>5.0896215976986058E-3</v>
      </c>
      <c r="AF166" s="43"/>
      <c r="AG166" s="43"/>
      <c r="AH166" s="43"/>
      <c r="AI166" s="43"/>
      <c r="AJ166" s="41"/>
      <c r="AK166" s="41"/>
      <c r="AL166" s="41"/>
      <c r="AM166" s="41"/>
      <c r="AN166" s="41"/>
      <c r="AO166" s="41"/>
      <c r="AR166" s="19"/>
      <c r="AS166" s="19"/>
    </row>
    <row r="167" spans="1:52" s="10" customFormat="1" ht="78" hidden="1" customHeight="1" x14ac:dyDescent="0.2">
      <c r="A167" s="169" t="s">
        <v>99</v>
      </c>
      <c r="B167" s="202"/>
      <c r="C167" s="202"/>
      <c r="D167" s="199"/>
      <c r="E167" s="202">
        <f t="shared" si="39"/>
        <v>0</v>
      </c>
      <c r="F167" s="200" t="e">
        <f>E167/B167</f>
        <v>#DIV/0!</v>
      </c>
      <c r="G167" s="200"/>
      <c r="H167" s="201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7"/>
      <c r="Y167" s="206"/>
      <c r="Z167" s="206"/>
      <c r="AA167" s="206"/>
      <c r="AB167" s="206"/>
      <c r="AC167" s="206"/>
      <c r="AE167" s="42" t="e">
        <f t="shared" si="46"/>
        <v>#DIV/0!</v>
      </c>
      <c r="AF167" s="19"/>
      <c r="AG167" s="19"/>
      <c r="AH167" s="19"/>
      <c r="AI167" s="19"/>
      <c r="AR167" s="19"/>
      <c r="AS167" s="19"/>
    </row>
    <row r="168" spans="1:52" s="10" customFormat="1" ht="48" hidden="1" customHeight="1" x14ac:dyDescent="0.2">
      <c r="A168" s="169" t="s">
        <v>92</v>
      </c>
      <c r="B168" s="203" t="e">
        <f>B167/B164*10</f>
        <v>#DIV/0!</v>
      </c>
      <c r="C168" s="203"/>
      <c r="D168" s="226"/>
      <c r="E168" s="203" t="e">
        <f>E167/E164*10</f>
        <v>#DIV/0!</v>
      </c>
      <c r="F168" s="200" t="e">
        <f t="shared" ref="F168:F178" si="78">E168/B168</f>
        <v>#DIV/0!</v>
      </c>
      <c r="G168" s="200"/>
      <c r="H168" s="203"/>
      <c r="I168" s="207" t="e">
        <f t="shared" ref="I168:AC168" si="79">I167/I164*10</f>
        <v>#DIV/0!</v>
      </c>
      <c r="J168" s="207" t="e">
        <f t="shared" si="79"/>
        <v>#DIV/0!</v>
      </c>
      <c r="K168" s="207" t="e">
        <f t="shared" si="79"/>
        <v>#DIV/0!</v>
      </c>
      <c r="L168" s="207" t="e">
        <f t="shared" si="79"/>
        <v>#DIV/0!</v>
      </c>
      <c r="M168" s="207" t="e">
        <f t="shared" si="79"/>
        <v>#DIV/0!</v>
      </c>
      <c r="N168" s="207" t="e">
        <f t="shared" si="79"/>
        <v>#DIV/0!</v>
      </c>
      <c r="O168" s="207" t="e">
        <f t="shared" si="79"/>
        <v>#DIV/0!</v>
      </c>
      <c r="P168" s="207" t="e">
        <f>P167/P164*10</f>
        <v>#DIV/0!</v>
      </c>
      <c r="Q168" s="207" t="e">
        <f t="shared" si="79"/>
        <v>#DIV/0!</v>
      </c>
      <c r="R168" s="207" t="e">
        <f t="shared" si="79"/>
        <v>#DIV/0!</v>
      </c>
      <c r="S168" s="207" t="e">
        <f t="shared" si="79"/>
        <v>#DIV/0!</v>
      </c>
      <c r="T168" s="207" t="e">
        <f t="shared" si="79"/>
        <v>#DIV/0!</v>
      </c>
      <c r="U168" s="207" t="e">
        <f t="shared" si="79"/>
        <v>#DIV/0!</v>
      </c>
      <c r="V168" s="207" t="e">
        <f t="shared" si="79"/>
        <v>#DIV/0!</v>
      </c>
      <c r="W168" s="207" t="e">
        <f t="shared" si="79"/>
        <v>#DIV/0!</v>
      </c>
      <c r="X168" s="207" t="e">
        <f t="shared" si="79"/>
        <v>#DIV/0!</v>
      </c>
      <c r="Y168" s="207" t="e">
        <f t="shared" si="79"/>
        <v>#DIV/0!</v>
      </c>
      <c r="Z168" s="207" t="e">
        <f t="shared" si="79"/>
        <v>#DIV/0!</v>
      </c>
      <c r="AA168" s="207" t="e">
        <f t="shared" si="79"/>
        <v>#DIV/0!</v>
      </c>
      <c r="AB168" s="207" t="e">
        <f t="shared" si="79"/>
        <v>#DIV/0!</v>
      </c>
      <c r="AC168" s="207" t="e">
        <f t="shared" si="79"/>
        <v>#DIV/0!</v>
      </c>
      <c r="AE168" s="42" t="e">
        <f t="shared" si="46"/>
        <v>#DIV/0!</v>
      </c>
      <c r="AF168" s="19"/>
      <c r="AG168" s="19"/>
      <c r="AH168" s="19"/>
      <c r="AI168" s="19"/>
      <c r="AR168" s="19"/>
      <c r="AS168" s="19"/>
      <c r="AZ168" s="10">
        <v>24</v>
      </c>
    </row>
    <row r="169" spans="1:52" s="10" customFormat="1" ht="79.5" hidden="1" outlineLevel="1" x14ac:dyDescent="0.2">
      <c r="A169" s="168" t="s">
        <v>100</v>
      </c>
      <c r="B169" s="221">
        <v>874</v>
      </c>
      <c r="C169" s="221"/>
      <c r="D169" s="221"/>
      <c r="E169" s="199">
        <f>SUM(I169:AC169)</f>
        <v>829.82</v>
      </c>
      <c r="F169" s="200">
        <f t="shared" si="78"/>
        <v>0.94945080091533185</v>
      </c>
      <c r="G169" s="200" t="e">
        <f t="shared" si="50"/>
        <v>#DIV/0!</v>
      </c>
      <c r="H169" s="201"/>
      <c r="I169" s="222">
        <v>24</v>
      </c>
      <c r="J169" s="223">
        <v>51</v>
      </c>
      <c r="K169" s="223">
        <v>111.3</v>
      </c>
      <c r="L169" s="222">
        <v>0</v>
      </c>
      <c r="M169" s="223">
        <v>48.540000000000006</v>
      </c>
      <c r="N169" s="223">
        <v>35</v>
      </c>
      <c r="O169" s="223">
        <v>139</v>
      </c>
      <c r="P169" s="222">
        <v>69</v>
      </c>
      <c r="Q169" s="222">
        <v>56.000000000000007</v>
      </c>
      <c r="R169" s="222">
        <v>2</v>
      </c>
      <c r="S169" s="222">
        <v>35.240000000000009</v>
      </c>
      <c r="T169" s="222">
        <v>101</v>
      </c>
      <c r="U169" s="222">
        <v>0</v>
      </c>
      <c r="V169" s="223">
        <v>0.6</v>
      </c>
      <c r="W169" s="222">
        <v>10</v>
      </c>
      <c r="X169" s="291">
        <v>30</v>
      </c>
      <c r="Y169" s="222">
        <v>0</v>
      </c>
      <c r="Z169" s="223">
        <v>1.1400000000000006</v>
      </c>
      <c r="AA169" s="222">
        <v>64.999999999999986</v>
      </c>
      <c r="AB169" s="222">
        <v>48</v>
      </c>
      <c r="AC169" s="222">
        <v>3</v>
      </c>
      <c r="AE169" s="42">
        <f t="shared" si="46"/>
        <v>3.6152418596804126E-2</v>
      </c>
      <c r="AF169" s="19"/>
      <c r="AG169" s="19"/>
      <c r="AH169" s="19"/>
      <c r="AI169" s="19"/>
      <c r="AR169" s="19"/>
      <c r="AS169" s="19"/>
      <c r="AZ169" s="10">
        <v>50.500000000000007</v>
      </c>
    </row>
    <row r="170" spans="1:52" s="10" customFormat="1" ht="54.75" hidden="1" customHeight="1" x14ac:dyDescent="0.2">
      <c r="A170" s="169" t="s">
        <v>101</v>
      </c>
      <c r="B170" s="227"/>
      <c r="C170" s="228"/>
      <c r="D170" s="228"/>
      <c r="E170" s="199">
        <f t="shared" si="39"/>
        <v>2</v>
      </c>
      <c r="F170" s="200" t="e">
        <f t="shared" si="78"/>
        <v>#DIV/0!</v>
      </c>
      <c r="G170" s="200" t="e">
        <f t="shared" si="50"/>
        <v>#DIV/0!</v>
      </c>
      <c r="H170" s="229"/>
      <c r="I170" s="237"/>
      <c r="J170" s="237"/>
      <c r="K170" s="206"/>
      <c r="L170" s="206"/>
      <c r="M170" s="206"/>
      <c r="N170" s="206"/>
      <c r="O170" s="206"/>
      <c r="P170" s="206"/>
      <c r="Q170" s="206"/>
      <c r="R170" s="206">
        <v>2</v>
      </c>
      <c r="S170" s="206"/>
      <c r="T170" s="206"/>
      <c r="U170" s="206"/>
      <c r="V170" s="206"/>
      <c r="W170" s="206"/>
      <c r="X170" s="206"/>
      <c r="Y170" s="206"/>
      <c r="Z170" s="206"/>
      <c r="AA170" s="206"/>
      <c r="AB170" s="206"/>
      <c r="AC170" s="206"/>
      <c r="AE170" s="42">
        <f t="shared" si="46"/>
        <v>0</v>
      </c>
      <c r="AF170" s="19"/>
      <c r="AG170" s="19"/>
      <c r="AH170" s="19"/>
      <c r="AI170" s="19"/>
      <c r="AR170" s="19"/>
      <c r="AS170" s="19"/>
      <c r="AZ170" s="10">
        <v>112.40000000000003</v>
      </c>
    </row>
    <row r="171" spans="1:52" s="10" customFormat="1" ht="77.25" hidden="1" customHeight="1" x14ac:dyDescent="0.2">
      <c r="A171" s="169" t="s">
        <v>83</v>
      </c>
      <c r="B171" s="227">
        <v>0</v>
      </c>
      <c r="C171" s="228"/>
      <c r="D171" s="228"/>
      <c r="E171" s="199">
        <f t="shared" si="39"/>
        <v>0</v>
      </c>
      <c r="F171" s="200" t="e">
        <f t="shared" si="78"/>
        <v>#DIV/0!</v>
      </c>
      <c r="G171" s="200" t="e">
        <f t="shared" si="50"/>
        <v>#DIV/0!</v>
      </c>
      <c r="H171" s="229"/>
      <c r="I171" s="237"/>
      <c r="J171" s="237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31"/>
      <c r="V171" s="206"/>
      <c r="W171" s="206"/>
      <c r="X171" s="206"/>
      <c r="Y171" s="206"/>
      <c r="Z171" s="206"/>
      <c r="AA171" s="206"/>
      <c r="AB171" s="206"/>
      <c r="AC171" s="206"/>
      <c r="AE171" s="42" t="e">
        <f t="shared" si="46"/>
        <v>#DIV/0!</v>
      </c>
      <c r="AF171" s="19"/>
      <c r="AG171" s="19"/>
      <c r="AH171" s="19"/>
      <c r="AI171" s="19"/>
      <c r="AR171" s="19"/>
      <c r="AS171" s="19"/>
      <c r="AZ171" s="10">
        <v>0</v>
      </c>
    </row>
    <row r="172" spans="1:52" s="10" customFormat="1" ht="65.25" hidden="1" customHeight="1" outlineLevel="1" x14ac:dyDescent="0.2">
      <c r="A172" s="169" t="s">
        <v>102</v>
      </c>
      <c r="B172" s="220">
        <v>874</v>
      </c>
      <c r="C172" s="221"/>
      <c r="D172" s="221"/>
      <c r="E172" s="199">
        <f t="shared" si="39"/>
        <v>827.5200000000001</v>
      </c>
      <c r="F172" s="200">
        <f t="shared" si="78"/>
        <v>0.94681922196796353</v>
      </c>
      <c r="G172" s="200" t="e">
        <f t="shared" si="50"/>
        <v>#DIV/0!</v>
      </c>
      <c r="H172" s="201"/>
      <c r="I172" s="223">
        <v>24</v>
      </c>
      <c r="J172" s="223">
        <v>51</v>
      </c>
      <c r="K172" s="223">
        <v>111.3</v>
      </c>
      <c r="L172" s="222">
        <v>0</v>
      </c>
      <c r="M172" s="223">
        <v>48.5</v>
      </c>
      <c r="N172" s="222">
        <v>35</v>
      </c>
      <c r="O172" s="223">
        <v>139</v>
      </c>
      <c r="P172" s="222">
        <v>69</v>
      </c>
      <c r="Q172" s="222">
        <v>56.000000000000007</v>
      </c>
      <c r="R172" s="222">
        <v>0</v>
      </c>
      <c r="S172" s="222">
        <v>35.240000000000009</v>
      </c>
      <c r="T172" s="223">
        <v>100.5</v>
      </c>
      <c r="U172" s="222">
        <v>0</v>
      </c>
      <c r="V172" s="232">
        <v>0.6</v>
      </c>
      <c r="W172" s="222">
        <v>10</v>
      </c>
      <c r="X172" s="232">
        <v>30.28000000000003</v>
      </c>
      <c r="Y172" s="222">
        <v>0</v>
      </c>
      <c r="Z172" s="223">
        <v>1.1000000000000001</v>
      </c>
      <c r="AA172" s="222">
        <v>64.999999999999986</v>
      </c>
      <c r="AB172" s="223">
        <v>48</v>
      </c>
      <c r="AC172" s="223">
        <v>3</v>
      </c>
      <c r="AE172" s="42">
        <f t="shared" si="46"/>
        <v>3.6591260634184102E-2</v>
      </c>
      <c r="AF172" s="19"/>
      <c r="AG172" s="19"/>
      <c r="AH172" s="19"/>
      <c r="AI172" s="19"/>
      <c r="AR172" s="19"/>
      <c r="AS172" s="19"/>
      <c r="AZ172" s="10">
        <v>48.540000000000006</v>
      </c>
    </row>
    <row r="173" spans="1:52" s="10" customFormat="1" ht="120.75" hidden="1" customHeight="1" outlineLevel="1" x14ac:dyDescent="0.2">
      <c r="A173" s="171" t="s">
        <v>157</v>
      </c>
      <c r="B173" s="199"/>
      <c r="C173" s="199">
        <v>824</v>
      </c>
      <c r="D173" s="199">
        <v>824</v>
      </c>
      <c r="E173" s="199">
        <f>SUM(I173:AC173)</f>
        <v>0</v>
      </c>
      <c r="F173" s="200" t="e">
        <f t="shared" si="78"/>
        <v>#DIV/0!</v>
      </c>
      <c r="G173" s="200">
        <f t="shared" si="50"/>
        <v>0</v>
      </c>
      <c r="H173" s="201"/>
      <c r="I173" s="262"/>
      <c r="J173" s="262"/>
      <c r="K173" s="262"/>
      <c r="L173" s="221"/>
      <c r="M173" s="262"/>
      <c r="N173" s="221"/>
      <c r="O173" s="221"/>
      <c r="P173" s="221"/>
      <c r="Q173" s="221"/>
      <c r="R173" s="221"/>
      <c r="S173" s="221"/>
      <c r="T173" s="262"/>
      <c r="U173" s="221"/>
      <c r="V173" s="262"/>
      <c r="W173" s="221"/>
      <c r="X173" s="292"/>
      <c r="Y173" s="221"/>
      <c r="Z173" s="262"/>
      <c r="AA173" s="221"/>
      <c r="AB173" s="221"/>
      <c r="AC173" s="221"/>
      <c r="AE173" s="42" t="e">
        <f t="shared" si="46"/>
        <v>#DIV/0!</v>
      </c>
      <c r="AF173" s="19"/>
      <c r="AG173" s="19"/>
      <c r="AH173" s="19"/>
      <c r="AI173" s="19"/>
      <c r="AR173" s="19"/>
      <c r="AS173" s="19"/>
      <c r="AZ173" s="10">
        <v>35.870000000000005</v>
      </c>
    </row>
    <row r="174" spans="1:52" s="10" customFormat="1" ht="57.75" hidden="1" customHeight="1" x14ac:dyDescent="0.2">
      <c r="A174" s="170" t="s">
        <v>166</v>
      </c>
      <c r="B174" s="233"/>
      <c r="C174" s="233"/>
      <c r="D174" s="233"/>
      <c r="E174" s="205">
        <f>E173/E172</f>
        <v>0</v>
      </c>
      <c r="F174" s="200"/>
      <c r="G174" s="200"/>
      <c r="H174" s="234"/>
      <c r="I174" s="234">
        <f>I173/I172</f>
        <v>0</v>
      </c>
      <c r="J174" s="234">
        <f t="shared" ref="J174:O174" si="80">J173/J172</f>
        <v>0</v>
      </c>
      <c r="K174" s="234">
        <f t="shared" si="80"/>
        <v>0</v>
      </c>
      <c r="L174" s="234" t="e">
        <f t="shared" si="80"/>
        <v>#DIV/0!</v>
      </c>
      <c r="M174" s="234">
        <f t="shared" si="80"/>
        <v>0</v>
      </c>
      <c r="N174" s="234">
        <f t="shared" si="80"/>
        <v>0</v>
      </c>
      <c r="O174" s="234">
        <f t="shared" si="80"/>
        <v>0</v>
      </c>
      <c r="P174" s="234">
        <f t="shared" ref="P174:AC174" si="81">P173/P172</f>
        <v>0</v>
      </c>
      <c r="Q174" s="234">
        <f t="shared" si="81"/>
        <v>0</v>
      </c>
      <c r="R174" s="234" t="e">
        <f t="shared" si="81"/>
        <v>#DIV/0!</v>
      </c>
      <c r="S174" s="234">
        <f t="shared" si="81"/>
        <v>0</v>
      </c>
      <c r="T174" s="234">
        <f t="shared" si="81"/>
        <v>0</v>
      </c>
      <c r="U174" s="234" t="e">
        <f>U173/U172</f>
        <v>#DIV/0!</v>
      </c>
      <c r="V174" s="234">
        <v>1</v>
      </c>
      <c r="W174" s="234">
        <f t="shared" si="81"/>
        <v>0</v>
      </c>
      <c r="X174" s="234">
        <v>1</v>
      </c>
      <c r="Y174" s="234" t="e">
        <f>Y173/Y172</f>
        <v>#DIV/0!</v>
      </c>
      <c r="Z174" s="234">
        <f t="shared" si="81"/>
        <v>0</v>
      </c>
      <c r="AA174" s="234">
        <f t="shared" si="81"/>
        <v>0</v>
      </c>
      <c r="AB174" s="234">
        <f t="shared" si="81"/>
        <v>0</v>
      </c>
      <c r="AC174" s="234">
        <f t="shared" si="81"/>
        <v>0</v>
      </c>
      <c r="AE174" s="42" t="e">
        <f t="shared" si="46"/>
        <v>#DIV/0!</v>
      </c>
      <c r="AF174" s="19"/>
      <c r="AG174" s="19"/>
      <c r="AH174" s="19"/>
      <c r="AI174" s="19"/>
      <c r="AR174" s="19"/>
      <c r="AS174" s="19"/>
      <c r="AZ174" s="10">
        <v>140</v>
      </c>
    </row>
    <row r="175" spans="1:52" s="10" customFormat="1" ht="88.5" hidden="1" customHeight="1" x14ac:dyDescent="0.2">
      <c r="A175" s="170" t="s">
        <v>169</v>
      </c>
      <c r="B175" s="199"/>
      <c r="C175" s="199"/>
      <c r="D175" s="199"/>
      <c r="E175" s="202">
        <f t="shared" ref="E175:E255" si="82">SUM(I175:AC175)</f>
        <v>0</v>
      </c>
      <c r="F175" s="200" t="e">
        <f t="shared" si="78"/>
        <v>#DIV/0!</v>
      </c>
      <c r="G175" s="200"/>
      <c r="H175" s="201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  <c r="AA175" s="206"/>
      <c r="AB175" s="206"/>
      <c r="AC175" s="206"/>
      <c r="AE175" s="42" t="e">
        <f t="shared" si="46"/>
        <v>#DIV/0!</v>
      </c>
      <c r="AF175" s="19"/>
      <c r="AG175" s="19"/>
      <c r="AH175" s="19"/>
      <c r="AI175" s="19"/>
      <c r="AR175" s="19"/>
      <c r="AS175" s="19"/>
      <c r="AZ175" s="10">
        <v>69</v>
      </c>
    </row>
    <row r="176" spans="1:52" s="10" customFormat="1" ht="104.25" hidden="1" customHeight="1" x14ac:dyDescent="0.2">
      <c r="A176" s="169" t="s">
        <v>103</v>
      </c>
      <c r="B176" s="202"/>
      <c r="C176" s="202"/>
      <c r="D176" s="199"/>
      <c r="E176" s="202">
        <f>SUM(I176:AC176)</f>
        <v>0</v>
      </c>
      <c r="F176" s="200" t="e">
        <f t="shared" si="78"/>
        <v>#DIV/0!</v>
      </c>
      <c r="G176" s="200"/>
      <c r="H176" s="201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64"/>
      <c r="W176" s="206"/>
      <c r="X176" s="206"/>
      <c r="Y176" s="206"/>
      <c r="Z176" s="206"/>
      <c r="AA176" s="206"/>
      <c r="AB176" s="206"/>
      <c r="AC176" s="206"/>
      <c r="AE176" s="42" t="e">
        <f t="shared" si="46"/>
        <v>#DIV/0!</v>
      </c>
      <c r="AF176" s="19"/>
      <c r="AG176" s="19"/>
      <c r="AH176" s="19"/>
      <c r="AI176" s="19"/>
      <c r="AR176" s="19"/>
      <c r="AS176" s="19"/>
      <c r="AZ176" s="10">
        <v>56.000000000000007</v>
      </c>
    </row>
    <row r="177" spans="1:52" s="10" customFormat="1" ht="52.5" hidden="1" customHeight="1" x14ac:dyDescent="0.2">
      <c r="A177" s="170" t="s">
        <v>51</v>
      </c>
      <c r="B177" s="215"/>
      <c r="C177" s="212"/>
      <c r="D177" s="200"/>
      <c r="E177" s="202" t="e">
        <f t="shared" si="82"/>
        <v>#DIV/0!</v>
      </c>
      <c r="F177" s="200" t="e">
        <f t="shared" si="78"/>
        <v>#DIV/0!</v>
      </c>
      <c r="G177" s="200"/>
      <c r="H177" s="201"/>
      <c r="I177" s="257" t="e">
        <f t="shared" ref="I177:P177" si="83">I176/I175</f>
        <v>#DIV/0!</v>
      </c>
      <c r="J177" s="257" t="e">
        <f t="shared" si="83"/>
        <v>#DIV/0!</v>
      </c>
      <c r="K177" s="257" t="e">
        <f t="shared" si="83"/>
        <v>#DIV/0!</v>
      </c>
      <c r="L177" s="257" t="e">
        <f t="shared" si="83"/>
        <v>#DIV/0!</v>
      </c>
      <c r="M177" s="257" t="e">
        <f t="shared" si="83"/>
        <v>#DIV/0!</v>
      </c>
      <c r="N177" s="257" t="e">
        <f t="shared" si="83"/>
        <v>#DIV/0!</v>
      </c>
      <c r="O177" s="257" t="e">
        <f t="shared" si="83"/>
        <v>#DIV/0!</v>
      </c>
      <c r="P177" s="257" t="e">
        <f t="shared" si="83"/>
        <v>#DIV/0!</v>
      </c>
      <c r="Q177" s="257" t="e">
        <f t="shared" ref="Q177:R177" si="84">Q176/Q175</f>
        <v>#DIV/0!</v>
      </c>
      <c r="R177" s="257" t="e">
        <f t="shared" si="84"/>
        <v>#DIV/0!</v>
      </c>
      <c r="S177" s="257" t="e">
        <f>S176/S175</f>
        <v>#DIV/0!</v>
      </c>
      <c r="T177" s="257" t="e">
        <f t="shared" ref="T177:U177" si="85">T176/T175</f>
        <v>#DIV/0!</v>
      </c>
      <c r="U177" s="257" t="e">
        <f t="shared" si="85"/>
        <v>#DIV/0!</v>
      </c>
      <c r="V177" s="257" t="e">
        <f t="shared" ref="V177:AC177" si="86">V176/V175</f>
        <v>#DIV/0!</v>
      </c>
      <c r="W177" s="257" t="e">
        <f t="shared" si="86"/>
        <v>#DIV/0!</v>
      </c>
      <c r="X177" s="257" t="e">
        <f t="shared" si="86"/>
        <v>#DIV/0!</v>
      </c>
      <c r="Y177" s="257" t="e">
        <f t="shared" si="86"/>
        <v>#DIV/0!</v>
      </c>
      <c r="Z177" s="257" t="e">
        <f t="shared" si="86"/>
        <v>#DIV/0!</v>
      </c>
      <c r="AA177" s="257" t="e">
        <f t="shared" si="86"/>
        <v>#DIV/0!</v>
      </c>
      <c r="AB177" s="257" t="e">
        <f t="shared" si="86"/>
        <v>#DIV/0!</v>
      </c>
      <c r="AC177" s="257" t="e">
        <f t="shared" si="86"/>
        <v>#DIV/0!</v>
      </c>
      <c r="AE177" s="42" t="e">
        <f t="shared" si="46"/>
        <v>#DIV/0!</v>
      </c>
      <c r="AF177" s="19"/>
      <c r="AG177" s="19"/>
      <c r="AH177" s="19"/>
      <c r="AI177" s="19"/>
      <c r="AR177" s="19"/>
      <c r="AS177" s="19"/>
      <c r="AZ177" s="10">
        <v>24</v>
      </c>
    </row>
    <row r="178" spans="1:52" s="10" customFormat="1" ht="48" hidden="1" customHeight="1" x14ac:dyDescent="0.2">
      <c r="A178" s="169" t="s">
        <v>92</v>
      </c>
      <c r="B178" s="230" t="e">
        <f>B176/B173*10</f>
        <v>#DIV/0!</v>
      </c>
      <c r="C178" s="230"/>
      <c r="D178" s="235"/>
      <c r="E178" s="230" t="e">
        <f>E176/E173*10</f>
        <v>#DIV/0!</v>
      </c>
      <c r="F178" s="200" t="e">
        <f t="shared" si="78"/>
        <v>#DIV/0!</v>
      </c>
      <c r="G178" s="200"/>
      <c r="H178" s="201"/>
      <c r="I178" s="207" t="e">
        <f>I176/I173*10</f>
        <v>#DIV/0!</v>
      </c>
      <c r="J178" s="237" t="e">
        <f t="shared" ref="J178" si="87">J176/J173*10</f>
        <v>#DIV/0!</v>
      </c>
      <c r="K178" s="237" t="e">
        <f t="shared" ref="K178:R178" si="88">K176/K173*10</f>
        <v>#DIV/0!</v>
      </c>
      <c r="L178" s="237" t="e">
        <f t="shared" si="88"/>
        <v>#DIV/0!</v>
      </c>
      <c r="M178" s="237" t="e">
        <f t="shared" si="88"/>
        <v>#DIV/0!</v>
      </c>
      <c r="N178" s="237" t="e">
        <f t="shared" si="88"/>
        <v>#DIV/0!</v>
      </c>
      <c r="O178" s="237" t="e">
        <f t="shared" si="88"/>
        <v>#DIV/0!</v>
      </c>
      <c r="P178" s="237" t="e">
        <f>P176/P173*10</f>
        <v>#DIV/0!</v>
      </c>
      <c r="Q178" s="237" t="e">
        <f t="shared" si="88"/>
        <v>#DIV/0!</v>
      </c>
      <c r="R178" s="237" t="e">
        <f t="shared" si="88"/>
        <v>#DIV/0!</v>
      </c>
      <c r="S178" s="237" t="e">
        <f t="shared" ref="S178:U178" si="89">S176/S173*10</f>
        <v>#DIV/0!</v>
      </c>
      <c r="T178" s="237" t="e">
        <f t="shared" si="89"/>
        <v>#DIV/0!</v>
      </c>
      <c r="U178" s="237" t="e">
        <f t="shared" si="89"/>
        <v>#DIV/0!</v>
      </c>
      <c r="V178" s="237" t="e">
        <f t="shared" ref="V178:AC178" si="90">V176/V173*10</f>
        <v>#DIV/0!</v>
      </c>
      <c r="W178" s="237" t="e">
        <f t="shared" si="90"/>
        <v>#DIV/0!</v>
      </c>
      <c r="X178" s="237" t="e">
        <f t="shared" si="90"/>
        <v>#DIV/0!</v>
      </c>
      <c r="Y178" s="237" t="e">
        <f t="shared" si="90"/>
        <v>#DIV/0!</v>
      </c>
      <c r="Z178" s="237" t="e">
        <f>Z176/Z173*10</f>
        <v>#DIV/0!</v>
      </c>
      <c r="AA178" s="237" t="e">
        <f t="shared" si="90"/>
        <v>#DIV/0!</v>
      </c>
      <c r="AB178" s="237" t="e">
        <f t="shared" si="90"/>
        <v>#DIV/0!</v>
      </c>
      <c r="AC178" s="237" t="e">
        <f t="shared" si="90"/>
        <v>#DIV/0!</v>
      </c>
      <c r="AE178" s="42" t="e">
        <f t="shared" si="46"/>
        <v>#DIV/0!</v>
      </c>
      <c r="AF178" s="19"/>
      <c r="AG178" s="19"/>
      <c r="AH178" s="19"/>
      <c r="AI178" s="19"/>
      <c r="AR178" s="19"/>
      <c r="AS178" s="19"/>
      <c r="AZ178" s="10">
        <v>35.240000000000009</v>
      </c>
    </row>
    <row r="179" spans="1:52" s="10" customFormat="1" ht="52.5" hidden="1" customHeight="1" x14ac:dyDescent="0.2">
      <c r="A179" s="170" t="s">
        <v>217</v>
      </c>
      <c r="B179" s="220">
        <v>686.2</v>
      </c>
      <c r="C179" s="221"/>
      <c r="D179" s="221"/>
      <c r="E179" s="202">
        <f>E172-E173</f>
        <v>827.5200000000001</v>
      </c>
      <c r="F179" s="202"/>
      <c r="G179" s="200" t="e">
        <f t="shared" si="50"/>
        <v>#DIV/0!</v>
      </c>
      <c r="H179" s="202"/>
      <c r="I179" s="206">
        <f t="shared" ref="I179:AE179" si="91">I172-I173</f>
        <v>24</v>
      </c>
      <c r="J179" s="206">
        <f t="shared" si="91"/>
        <v>51</v>
      </c>
      <c r="K179" s="206">
        <f t="shared" si="91"/>
        <v>111.3</v>
      </c>
      <c r="L179" s="206">
        <f t="shared" si="91"/>
        <v>0</v>
      </c>
      <c r="M179" s="206">
        <f t="shared" si="91"/>
        <v>48.5</v>
      </c>
      <c r="N179" s="206">
        <f t="shared" si="91"/>
        <v>35</v>
      </c>
      <c r="O179" s="206">
        <f t="shared" si="91"/>
        <v>139</v>
      </c>
      <c r="P179" s="206">
        <f t="shared" si="91"/>
        <v>69</v>
      </c>
      <c r="Q179" s="206">
        <f t="shared" si="91"/>
        <v>56.000000000000007</v>
      </c>
      <c r="R179" s="206">
        <f t="shared" si="91"/>
        <v>0</v>
      </c>
      <c r="S179" s="206">
        <f t="shared" si="91"/>
        <v>35.240000000000009</v>
      </c>
      <c r="T179" s="206">
        <f t="shared" si="91"/>
        <v>100.5</v>
      </c>
      <c r="U179" s="206">
        <f t="shared" si="91"/>
        <v>0</v>
      </c>
      <c r="V179" s="206">
        <f t="shared" si="91"/>
        <v>0.6</v>
      </c>
      <c r="W179" s="206">
        <f t="shared" si="91"/>
        <v>10</v>
      </c>
      <c r="X179" s="206">
        <f t="shared" si="91"/>
        <v>30.28000000000003</v>
      </c>
      <c r="Y179" s="206">
        <f t="shared" si="91"/>
        <v>0</v>
      </c>
      <c r="Z179" s="206">
        <f t="shared" si="91"/>
        <v>1.1000000000000001</v>
      </c>
      <c r="AA179" s="206">
        <f t="shared" si="91"/>
        <v>64.999999999999986</v>
      </c>
      <c r="AB179" s="206">
        <f t="shared" si="91"/>
        <v>48</v>
      </c>
      <c r="AC179" s="206">
        <f t="shared" si="91"/>
        <v>3</v>
      </c>
      <c r="AD179" s="1">
        <f t="shared" si="91"/>
        <v>0</v>
      </c>
      <c r="AE179" s="1" t="e">
        <f t="shared" si="91"/>
        <v>#DIV/0!</v>
      </c>
      <c r="AF179" s="49"/>
      <c r="AG179" s="49"/>
      <c r="AH179" s="49"/>
      <c r="AI179" s="49"/>
      <c r="AJ179" s="50"/>
      <c r="AK179" s="50"/>
      <c r="AL179" s="50"/>
      <c r="AM179" s="50"/>
      <c r="AN179" s="50"/>
      <c r="AO179" s="50"/>
      <c r="AR179" s="19"/>
      <c r="AS179" s="19"/>
      <c r="AZ179" s="10">
        <v>93.6</v>
      </c>
    </row>
    <row r="180" spans="1:52" s="10" customFormat="1" ht="48" hidden="1" customHeight="1" outlineLevel="1" x14ac:dyDescent="0.2">
      <c r="A180" s="171" t="s">
        <v>158</v>
      </c>
      <c r="B180" s="199"/>
      <c r="C180" s="199"/>
      <c r="D180" s="199">
        <v>631</v>
      </c>
      <c r="E180" s="199">
        <f t="shared" si="82"/>
        <v>0</v>
      </c>
      <c r="F180" s="200" t="e">
        <f>E180/B180</f>
        <v>#DIV/0!</v>
      </c>
      <c r="G180" s="200">
        <f>E180/D180</f>
        <v>0</v>
      </c>
      <c r="H180" s="201"/>
      <c r="I180" s="280"/>
      <c r="J180" s="268"/>
      <c r="K180" s="281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82"/>
      <c r="X180" s="268"/>
      <c r="Y180" s="268"/>
      <c r="Z180" s="268"/>
      <c r="AA180" s="268"/>
      <c r="AB180" s="268"/>
      <c r="AC180" s="268"/>
      <c r="AE180" s="42" t="e">
        <f t="shared" si="46"/>
        <v>#DIV/0!</v>
      </c>
      <c r="AF180" s="19"/>
      <c r="AG180" s="19"/>
      <c r="AH180" s="19"/>
      <c r="AI180" s="19"/>
      <c r="AR180" s="19"/>
      <c r="AS180" s="19"/>
      <c r="AZ180" s="10">
        <v>0</v>
      </c>
    </row>
    <row r="181" spans="1:52" s="10" customFormat="1" ht="81" hidden="1" customHeight="1" x14ac:dyDescent="0.2">
      <c r="A181" s="169" t="s">
        <v>159</v>
      </c>
      <c r="B181" s="202"/>
      <c r="C181" s="202"/>
      <c r="D181" s="199"/>
      <c r="E181" s="202">
        <f t="shared" si="82"/>
        <v>0</v>
      </c>
      <c r="F181" s="200" t="e">
        <f>E181/B181</f>
        <v>#DIV/0!</v>
      </c>
      <c r="G181" s="200"/>
      <c r="H181" s="201"/>
      <c r="I181" s="267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23"/>
      <c r="X181" s="213"/>
      <c r="Y181" s="213"/>
      <c r="Z181" s="213"/>
      <c r="AA181" s="213"/>
      <c r="AB181" s="213"/>
      <c r="AC181" s="213"/>
      <c r="AE181" s="42" t="e">
        <f t="shared" si="46"/>
        <v>#DIV/0!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48" hidden="1" customHeight="1" x14ac:dyDescent="0.2">
      <c r="A182" s="169" t="s">
        <v>92</v>
      </c>
      <c r="B182" s="230" t="e">
        <f t="shared" ref="B182:E182" si="92">B181/B180*10</f>
        <v>#DIV/0!</v>
      </c>
      <c r="C182" s="230"/>
      <c r="D182" s="235"/>
      <c r="E182" s="230" t="e">
        <f t="shared" si="92"/>
        <v>#DIV/0!</v>
      </c>
      <c r="F182" s="200" t="e">
        <f t="shared" ref="F182" si="93">E182/B182</f>
        <v>#DIV/0!</v>
      </c>
      <c r="G182" s="200"/>
      <c r="H182" s="237"/>
      <c r="I182" s="237" t="e">
        <f>I181/I180*10</f>
        <v>#DIV/0!</v>
      </c>
      <c r="J182" s="237" t="e">
        <f>J181/J180*10</f>
        <v>#DIV/0!</v>
      </c>
      <c r="K182" s="237" t="e">
        <f>K181/K180*10</f>
        <v>#DIV/0!</v>
      </c>
      <c r="L182" s="237" t="e">
        <f>L181/L180*10</f>
        <v>#DIV/0!</v>
      </c>
      <c r="M182" s="237" t="e">
        <f t="shared" ref="M182:X182" si="94">M181/M180*10</f>
        <v>#DIV/0!</v>
      </c>
      <c r="N182" s="237" t="e">
        <f t="shared" si="94"/>
        <v>#DIV/0!</v>
      </c>
      <c r="O182" s="237" t="e">
        <f t="shared" si="94"/>
        <v>#DIV/0!</v>
      </c>
      <c r="P182" s="237" t="e">
        <f t="shared" si="94"/>
        <v>#DIV/0!</v>
      </c>
      <c r="Q182" s="237" t="e">
        <f t="shared" si="94"/>
        <v>#DIV/0!</v>
      </c>
      <c r="R182" s="237" t="e">
        <f t="shared" si="94"/>
        <v>#DIV/0!</v>
      </c>
      <c r="S182" s="237" t="e">
        <f t="shared" si="94"/>
        <v>#DIV/0!</v>
      </c>
      <c r="T182" s="237" t="e">
        <f t="shared" si="94"/>
        <v>#DIV/0!</v>
      </c>
      <c r="U182" s="237" t="e">
        <f t="shared" si="94"/>
        <v>#DIV/0!</v>
      </c>
      <c r="V182" s="237" t="e">
        <f t="shared" si="94"/>
        <v>#DIV/0!</v>
      </c>
      <c r="W182" s="237" t="e">
        <f t="shared" si="94"/>
        <v>#DIV/0!</v>
      </c>
      <c r="X182" s="237" t="e">
        <f t="shared" si="94"/>
        <v>#DIV/0!</v>
      </c>
      <c r="Y182" s="237" t="e">
        <f t="shared" ref="Y182:AC182" si="95">Y181/Y180*10</f>
        <v>#DIV/0!</v>
      </c>
      <c r="Z182" s="237" t="e">
        <f t="shared" si="95"/>
        <v>#DIV/0!</v>
      </c>
      <c r="AA182" s="237" t="e">
        <f t="shared" si="95"/>
        <v>#DIV/0!</v>
      </c>
      <c r="AB182" s="237" t="e">
        <f t="shared" si="95"/>
        <v>#DIV/0!</v>
      </c>
      <c r="AC182" s="237" t="e">
        <f t="shared" si="95"/>
        <v>#DIV/0!</v>
      </c>
      <c r="AE182" s="42" t="e">
        <f t="shared" si="46"/>
        <v>#DIV/0!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93.75" hidden="1" customHeight="1" x14ac:dyDescent="0.2">
      <c r="A183" s="169" t="s">
        <v>83</v>
      </c>
      <c r="B183" s="230"/>
      <c r="C183" s="230"/>
      <c r="D183" s="235"/>
      <c r="E183" s="230"/>
      <c r="F183" s="200"/>
      <c r="G183" s="200"/>
      <c r="H183" s="237"/>
      <c r="I183" s="237"/>
      <c r="J183" s="237"/>
      <c r="K183" s="237"/>
      <c r="L183" s="237"/>
      <c r="M183" s="237"/>
      <c r="N183" s="237"/>
      <c r="O183" s="237"/>
      <c r="P183" s="237"/>
      <c r="Q183" s="237"/>
      <c r="R183" s="237"/>
      <c r="S183" s="237"/>
      <c r="T183" s="237"/>
      <c r="U183" s="237"/>
      <c r="V183" s="237"/>
      <c r="W183" s="237"/>
      <c r="X183" s="237"/>
      <c r="Y183" s="237"/>
      <c r="Z183" s="237"/>
      <c r="AA183" s="237"/>
      <c r="AB183" s="237"/>
      <c r="AC183" s="237"/>
      <c r="AE183" s="42"/>
      <c r="AF183" s="19"/>
      <c r="AG183" s="19"/>
      <c r="AH183" s="19"/>
      <c r="AI183" s="19"/>
      <c r="AR183" s="19"/>
      <c r="AS183" s="19"/>
    </row>
    <row r="184" spans="1:52" s="10" customFormat="1" ht="60" hidden="1" customHeight="1" x14ac:dyDescent="0.2">
      <c r="A184" s="169" t="s">
        <v>232</v>
      </c>
      <c r="B184" s="235"/>
      <c r="C184" s="235"/>
      <c r="D184" s="235"/>
      <c r="E184" s="230"/>
      <c r="F184" s="200"/>
      <c r="G184" s="200" t="e">
        <f t="shared" si="50"/>
        <v>#DIV/0!</v>
      </c>
      <c r="H184" s="237"/>
      <c r="I184" s="237"/>
      <c r="J184" s="237"/>
      <c r="K184" s="237"/>
      <c r="L184" s="237"/>
      <c r="M184" s="237"/>
      <c r="N184" s="237"/>
      <c r="O184" s="237"/>
      <c r="P184" s="237"/>
      <c r="Q184" s="237"/>
      <c r="R184" s="237"/>
      <c r="S184" s="237"/>
      <c r="T184" s="237"/>
      <c r="U184" s="237"/>
      <c r="V184" s="237"/>
      <c r="W184" s="237"/>
      <c r="X184" s="237"/>
      <c r="Y184" s="237"/>
      <c r="Z184" s="237"/>
      <c r="AA184" s="237"/>
      <c r="AB184" s="237"/>
      <c r="AC184" s="237"/>
      <c r="AE184" s="42" t="e">
        <f t="shared" si="46"/>
        <v>#DIV/0!</v>
      </c>
      <c r="AF184" s="19"/>
      <c r="AG184" s="19"/>
      <c r="AH184" s="19"/>
      <c r="AI184" s="19"/>
      <c r="AR184" s="19"/>
      <c r="AS184" s="19"/>
    </row>
    <row r="185" spans="1:52" s="10" customFormat="1" ht="96" hidden="1" customHeight="1" x14ac:dyDescent="0.2">
      <c r="A185" s="169" t="s">
        <v>246</v>
      </c>
      <c r="B185" s="235"/>
      <c r="C185" s="235"/>
      <c r="D185" s="235"/>
      <c r="E185" s="230"/>
      <c r="F185" s="200"/>
      <c r="G185" s="200"/>
      <c r="H185" s="237"/>
      <c r="I185" s="237"/>
      <c r="J185" s="237"/>
      <c r="K185" s="237"/>
      <c r="L185" s="237"/>
      <c r="M185" s="237"/>
      <c r="N185" s="237"/>
      <c r="O185" s="237"/>
      <c r="P185" s="237"/>
      <c r="Q185" s="237"/>
      <c r="R185" s="237"/>
      <c r="S185" s="237"/>
      <c r="T185" s="237"/>
      <c r="U185" s="237"/>
      <c r="V185" s="237"/>
      <c r="W185" s="237">
        <v>1200</v>
      </c>
      <c r="X185" s="237"/>
      <c r="Y185" s="237"/>
      <c r="Z185" s="237"/>
      <c r="AA185" s="237"/>
      <c r="AB185" s="237"/>
      <c r="AC185" s="237"/>
      <c r="AE185" s="42"/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69" t="s">
        <v>216</v>
      </c>
      <c r="B186" s="235"/>
      <c r="C186" s="235"/>
      <c r="D186" s="235"/>
      <c r="E186" s="230"/>
      <c r="F186" s="200"/>
      <c r="G186" s="200" t="e">
        <f t="shared" ref="G186:G257" si="96">E186/C186</f>
        <v>#DIV/0!</v>
      </c>
      <c r="H186" s="237"/>
      <c r="I186" s="222"/>
      <c r="J186" s="223"/>
      <c r="K186" s="223"/>
      <c r="L186" s="223"/>
      <c r="M186" s="222"/>
      <c r="N186" s="232"/>
      <c r="O186" s="222"/>
      <c r="P186" s="222"/>
      <c r="Q186" s="223"/>
      <c r="R186" s="222"/>
      <c r="S186" s="222"/>
      <c r="T186" s="222"/>
      <c r="U186" s="222"/>
      <c r="V186" s="223"/>
      <c r="W186" s="222"/>
      <c r="X186" s="222"/>
      <c r="Y186" s="222"/>
      <c r="Z186" s="222"/>
      <c r="AA186" s="222"/>
      <c r="AB186" s="222"/>
      <c r="AC186" s="222"/>
      <c r="AE186" s="42" t="e">
        <f t="shared" si="46"/>
        <v>#DIV/0!</v>
      </c>
      <c r="AF186" s="19"/>
      <c r="AG186" s="19"/>
      <c r="AH186" s="19"/>
      <c r="AI186" s="19"/>
      <c r="AR186" s="19"/>
      <c r="AS186" s="19"/>
    </row>
    <row r="187" spans="1:52" s="10" customFormat="1" ht="89.25" hidden="1" customHeight="1" x14ac:dyDescent="0.2">
      <c r="A187" s="171" t="s">
        <v>214</v>
      </c>
      <c r="B187" s="238"/>
      <c r="C187" s="238">
        <v>45354</v>
      </c>
      <c r="D187" s="239">
        <v>45354</v>
      </c>
      <c r="E187" s="239">
        <f t="shared" ref="E187:T187" si="97">E198+E201+E218+E204+E213+E207+E210+E221</f>
        <v>0</v>
      </c>
      <c r="F187" s="200" t="e">
        <f>E187/B187</f>
        <v>#DIV/0!</v>
      </c>
      <c r="G187" s="200">
        <f>E187/D187</f>
        <v>0</v>
      </c>
      <c r="H187" s="239"/>
      <c r="I187" s="269">
        <f t="shared" si="97"/>
        <v>0</v>
      </c>
      <c r="J187" s="269">
        <f t="shared" si="97"/>
        <v>0</v>
      </c>
      <c r="K187" s="295">
        <f t="shared" si="97"/>
        <v>0</v>
      </c>
      <c r="L187" s="269">
        <f t="shared" si="97"/>
        <v>0</v>
      </c>
      <c r="M187" s="269">
        <f t="shared" si="97"/>
        <v>0</v>
      </c>
      <c r="N187" s="295">
        <f t="shared" si="97"/>
        <v>0</v>
      </c>
      <c r="O187" s="269">
        <f t="shared" si="97"/>
        <v>0</v>
      </c>
      <c r="P187" s="269">
        <f t="shared" si="97"/>
        <v>0</v>
      </c>
      <c r="Q187" s="269">
        <f t="shared" si="97"/>
        <v>0</v>
      </c>
      <c r="R187" s="269">
        <f t="shared" si="97"/>
        <v>0</v>
      </c>
      <c r="S187" s="269">
        <f t="shared" si="97"/>
        <v>0</v>
      </c>
      <c r="T187" s="269">
        <f t="shared" si="97"/>
        <v>0</v>
      </c>
      <c r="U187" s="269">
        <f t="shared" ref="U187:AC187" si="98">U198+U201+U218+U204+U213+U207+U210+U221</f>
        <v>0</v>
      </c>
      <c r="V187" s="269">
        <f>V198+V201+V218+V204+V213+V207+V210+V221</f>
        <v>0</v>
      </c>
      <c r="W187" s="269">
        <f t="shared" si="98"/>
        <v>0</v>
      </c>
      <c r="X187" s="269">
        <f t="shared" si="98"/>
        <v>0</v>
      </c>
      <c r="Y187" s="269">
        <f t="shared" si="98"/>
        <v>0</v>
      </c>
      <c r="Z187" s="269">
        <f t="shared" si="98"/>
        <v>0</v>
      </c>
      <c r="AA187" s="269">
        <f t="shared" si="98"/>
        <v>0</v>
      </c>
      <c r="AB187" s="269">
        <f t="shared" si="98"/>
        <v>0</v>
      </c>
      <c r="AC187" s="269">
        <f t="shared" si="98"/>
        <v>0</v>
      </c>
      <c r="AE187" s="42" t="e">
        <f t="shared" ref="AE187:AE261" si="99">X187/E187</f>
        <v>#DIV/0!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2" t="s">
        <v>166</v>
      </c>
      <c r="B188" s="239"/>
      <c r="C188" s="240"/>
      <c r="D188" s="240"/>
      <c r="E188" s="241" t="e">
        <f>E187/E186</f>
        <v>#DIV/0!</v>
      </c>
      <c r="F188" s="241"/>
      <c r="G188" s="200"/>
      <c r="H188" s="241"/>
      <c r="I188" s="270" t="e">
        <f>I187/I186</f>
        <v>#DIV/0!</v>
      </c>
      <c r="J188" s="270" t="e">
        <f t="shared" ref="J188:AC188" si="100">J187/J186</f>
        <v>#DIV/0!</v>
      </c>
      <c r="K188" s="270" t="e">
        <f t="shared" si="100"/>
        <v>#DIV/0!</v>
      </c>
      <c r="L188" s="270" t="e">
        <f t="shared" si="100"/>
        <v>#DIV/0!</v>
      </c>
      <c r="M188" s="270" t="e">
        <f t="shared" si="100"/>
        <v>#DIV/0!</v>
      </c>
      <c r="N188" s="270" t="e">
        <f t="shared" si="100"/>
        <v>#DIV/0!</v>
      </c>
      <c r="O188" s="270" t="e">
        <f t="shared" si="100"/>
        <v>#DIV/0!</v>
      </c>
      <c r="P188" s="270" t="e">
        <f t="shared" si="100"/>
        <v>#DIV/0!</v>
      </c>
      <c r="Q188" s="270" t="e">
        <f t="shared" si="100"/>
        <v>#DIV/0!</v>
      </c>
      <c r="R188" s="270" t="e">
        <f t="shared" si="100"/>
        <v>#DIV/0!</v>
      </c>
      <c r="S188" s="270" t="e">
        <f t="shared" si="100"/>
        <v>#DIV/0!</v>
      </c>
      <c r="T188" s="270" t="e">
        <f t="shared" si="100"/>
        <v>#DIV/0!</v>
      </c>
      <c r="U188" s="270" t="e">
        <f t="shared" si="100"/>
        <v>#DIV/0!</v>
      </c>
      <c r="V188" s="270" t="e">
        <f t="shared" si="100"/>
        <v>#DIV/0!</v>
      </c>
      <c r="W188" s="270" t="e">
        <f t="shared" si="100"/>
        <v>#DIV/0!</v>
      </c>
      <c r="X188" s="270" t="e">
        <f t="shared" si="100"/>
        <v>#DIV/0!</v>
      </c>
      <c r="Y188" s="270" t="e">
        <f t="shared" si="100"/>
        <v>#DIV/0!</v>
      </c>
      <c r="Z188" s="270" t="e">
        <f t="shared" si="100"/>
        <v>#DIV/0!</v>
      </c>
      <c r="AA188" s="270" t="e">
        <f t="shared" si="100"/>
        <v>#DIV/0!</v>
      </c>
      <c r="AB188" s="270" t="e">
        <f t="shared" si="100"/>
        <v>#DIV/0!</v>
      </c>
      <c r="AC188" s="270" t="e">
        <f t="shared" si="100"/>
        <v>#DIV/0!</v>
      </c>
      <c r="AE188" s="42" t="e">
        <f t="shared" si="99"/>
        <v>#DIV/0!</v>
      </c>
      <c r="AF188" s="19"/>
      <c r="AG188" s="19"/>
      <c r="AH188" s="19"/>
      <c r="AI188" s="19"/>
      <c r="AR188" s="19"/>
      <c r="AS188" s="19"/>
    </row>
    <row r="189" spans="1:52" s="10" customFormat="1" ht="46.5" hidden="1" customHeight="1" x14ac:dyDescent="0.2">
      <c r="A189" s="172" t="s">
        <v>90</v>
      </c>
      <c r="B189" s="239"/>
      <c r="C189" s="240"/>
      <c r="D189" s="240"/>
      <c r="E189" s="242">
        <f>E186-E187</f>
        <v>0</v>
      </c>
      <c r="F189" s="242" t="e">
        <f t="shared" ref="F189:G189" si="101">F186-F187</f>
        <v>#DIV/0!</v>
      </c>
      <c r="G189" s="242" t="e">
        <f t="shared" si="101"/>
        <v>#DIV/0!</v>
      </c>
      <c r="H189" s="242"/>
      <c r="I189" s="271">
        <f>I186-I183-I184-I187</f>
        <v>0</v>
      </c>
      <c r="J189" s="271">
        <f t="shared" ref="J189:AC189" si="102">J186-J183-J184-J187</f>
        <v>0</v>
      </c>
      <c r="K189" s="271">
        <f t="shared" si="102"/>
        <v>0</v>
      </c>
      <c r="L189" s="271">
        <f t="shared" si="102"/>
        <v>0</v>
      </c>
      <c r="M189" s="271">
        <f t="shared" si="102"/>
        <v>0</v>
      </c>
      <c r="N189" s="271">
        <f t="shared" si="102"/>
        <v>0</v>
      </c>
      <c r="O189" s="271">
        <f t="shared" si="102"/>
        <v>0</v>
      </c>
      <c r="P189" s="271">
        <f t="shared" si="102"/>
        <v>0</v>
      </c>
      <c r="Q189" s="271">
        <f t="shared" si="102"/>
        <v>0</v>
      </c>
      <c r="R189" s="271">
        <f t="shared" si="102"/>
        <v>0</v>
      </c>
      <c r="S189" s="271">
        <f t="shared" si="102"/>
        <v>0</v>
      </c>
      <c r="T189" s="303">
        <f t="shared" si="102"/>
        <v>0</v>
      </c>
      <c r="U189" s="271">
        <f t="shared" si="102"/>
        <v>0</v>
      </c>
      <c r="V189" s="303">
        <f t="shared" si="102"/>
        <v>0</v>
      </c>
      <c r="W189" s="271">
        <f t="shared" si="102"/>
        <v>0</v>
      </c>
      <c r="X189" s="271">
        <f t="shared" si="102"/>
        <v>0</v>
      </c>
      <c r="Y189" s="271">
        <f t="shared" si="102"/>
        <v>0</v>
      </c>
      <c r="Z189" s="271">
        <f t="shared" si="102"/>
        <v>0</v>
      </c>
      <c r="AA189" s="271">
        <f t="shared" si="102"/>
        <v>0</v>
      </c>
      <c r="AB189" s="271">
        <f t="shared" si="102"/>
        <v>0</v>
      </c>
      <c r="AC189" s="271">
        <f t="shared" si="102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hidden="1" customHeight="1" x14ac:dyDescent="0.2">
      <c r="A190" s="172" t="s">
        <v>215</v>
      </c>
      <c r="B190" s="290"/>
      <c r="C190" s="243"/>
      <c r="D190" s="243"/>
      <c r="E190" s="202">
        <f t="shared" si="82"/>
        <v>0</v>
      </c>
      <c r="F190" s="212" t="e">
        <f>E190/B190</f>
        <v>#DIV/0!</v>
      </c>
      <c r="G190" s="200"/>
      <c r="H190" s="201"/>
      <c r="I190" s="248">
        <f t="shared" ref="I190:AC190" si="103">I199+I202+I205+I219+I208+I214+I211+I222</f>
        <v>0</v>
      </c>
      <c r="J190" s="248">
        <f t="shared" si="103"/>
        <v>0</v>
      </c>
      <c r="K190" s="248">
        <f t="shared" si="103"/>
        <v>0</v>
      </c>
      <c r="L190" s="248">
        <f t="shared" si="103"/>
        <v>0</v>
      </c>
      <c r="M190" s="248">
        <f t="shared" si="103"/>
        <v>0</v>
      </c>
      <c r="N190" s="248">
        <f t="shared" si="103"/>
        <v>0</v>
      </c>
      <c r="O190" s="248">
        <f t="shared" si="103"/>
        <v>0</v>
      </c>
      <c r="P190" s="248">
        <f t="shared" si="103"/>
        <v>0</v>
      </c>
      <c r="Q190" s="248">
        <f t="shared" si="103"/>
        <v>0</v>
      </c>
      <c r="R190" s="248">
        <f t="shared" si="103"/>
        <v>0</v>
      </c>
      <c r="S190" s="248">
        <f t="shared" si="103"/>
        <v>0</v>
      </c>
      <c r="T190" s="248">
        <f t="shared" si="103"/>
        <v>0</v>
      </c>
      <c r="U190" s="248">
        <f t="shared" si="103"/>
        <v>0</v>
      </c>
      <c r="V190" s="248">
        <f t="shared" si="103"/>
        <v>0</v>
      </c>
      <c r="W190" s="248">
        <f t="shared" si="103"/>
        <v>0</v>
      </c>
      <c r="X190" s="248">
        <f t="shared" si="103"/>
        <v>0</v>
      </c>
      <c r="Y190" s="248">
        <f t="shared" si="103"/>
        <v>0</v>
      </c>
      <c r="Z190" s="248">
        <f t="shared" si="103"/>
        <v>0</v>
      </c>
      <c r="AA190" s="248">
        <f t="shared" si="103"/>
        <v>0</v>
      </c>
      <c r="AB190" s="248">
        <f t="shared" si="103"/>
        <v>0</v>
      </c>
      <c r="AC190" s="248">
        <f t="shared" si="103"/>
        <v>0</v>
      </c>
      <c r="AE190" s="42" t="e">
        <f t="shared" si="99"/>
        <v>#DIV/0!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1" t="s">
        <v>205</v>
      </c>
      <c r="B191" s="235"/>
      <c r="C191" s="226"/>
      <c r="D191" s="226"/>
      <c r="E191" s="202"/>
      <c r="F191" s="200"/>
      <c r="G191" s="200"/>
      <c r="H191" s="201"/>
      <c r="I191" s="237"/>
      <c r="J191" s="237"/>
      <c r="K191" s="237"/>
      <c r="L191" s="237"/>
      <c r="M191" s="237"/>
      <c r="N191" s="237"/>
      <c r="O191" s="237"/>
      <c r="P191" s="237"/>
      <c r="Q191" s="237"/>
      <c r="R191" s="237"/>
      <c r="S191" s="237"/>
      <c r="T191" s="237"/>
      <c r="U191" s="237"/>
      <c r="V191" s="237"/>
      <c r="W191" s="237"/>
      <c r="X191" s="237"/>
      <c r="Y191" s="237"/>
      <c r="Z191" s="237"/>
      <c r="AA191" s="237"/>
      <c r="AB191" s="237"/>
      <c r="AC191" s="237"/>
      <c r="AD191" s="51"/>
      <c r="AE191" s="42" t="e">
        <f t="shared" si="99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3" t="s">
        <v>206</v>
      </c>
      <c r="B192" s="235"/>
      <c r="C192" s="226"/>
      <c r="D192" s="226"/>
      <c r="E192" s="202"/>
      <c r="F192" s="200"/>
      <c r="G192" s="200"/>
      <c r="H192" s="201"/>
      <c r="I192" s="237"/>
      <c r="J192" s="237"/>
      <c r="K192" s="237"/>
      <c r="L192" s="237"/>
      <c r="M192" s="237"/>
      <c r="N192" s="237"/>
      <c r="O192" s="237"/>
      <c r="P192" s="237"/>
      <c r="Q192" s="237"/>
      <c r="R192" s="237"/>
      <c r="S192" s="237"/>
      <c r="T192" s="237"/>
      <c r="U192" s="237"/>
      <c r="V192" s="237"/>
      <c r="W192" s="237"/>
      <c r="X192" s="237"/>
      <c r="Y192" s="237"/>
      <c r="Z192" s="237"/>
      <c r="AA192" s="237"/>
      <c r="AB192" s="237"/>
      <c r="AC192" s="237"/>
      <c r="AD192" s="50"/>
      <c r="AE192" s="42" t="e">
        <f t="shared" si="99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3" t="s">
        <v>207</v>
      </c>
      <c r="B193" s="235"/>
      <c r="C193" s="226"/>
      <c r="D193" s="226"/>
      <c r="E193" s="202"/>
      <c r="F193" s="200"/>
      <c r="G193" s="200"/>
      <c r="H193" s="201"/>
      <c r="I193" s="237"/>
      <c r="J193" s="237"/>
      <c r="K193" s="237"/>
      <c r="L193" s="237"/>
      <c r="M193" s="237"/>
      <c r="N193" s="237"/>
      <c r="O193" s="237"/>
      <c r="P193" s="237"/>
      <c r="Q193" s="237"/>
      <c r="R193" s="237"/>
      <c r="S193" s="237"/>
      <c r="T193" s="237"/>
      <c r="U193" s="237"/>
      <c r="V193" s="237"/>
      <c r="W193" s="237"/>
      <c r="X193" s="237"/>
      <c r="Y193" s="237"/>
      <c r="Z193" s="237"/>
      <c r="AA193" s="237"/>
      <c r="AB193" s="237"/>
      <c r="AC193" s="237"/>
      <c r="AD193" s="50"/>
      <c r="AE193" s="42" t="e">
        <f t="shared" si="99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3" t="s">
        <v>208</v>
      </c>
      <c r="B194" s="235"/>
      <c r="C194" s="226"/>
      <c r="D194" s="226"/>
      <c r="E194" s="202"/>
      <c r="F194" s="200"/>
      <c r="G194" s="200"/>
      <c r="H194" s="201"/>
      <c r="I194" s="237"/>
      <c r="J194" s="237"/>
      <c r="K194" s="237"/>
      <c r="L194" s="237"/>
      <c r="M194" s="237"/>
      <c r="N194" s="237"/>
      <c r="O194" s="237"/>
      <c r="P194" s="237"/>
      <c r="Q194" s="237"/>
      <c r="R194" s="237"/>
      <c r="S194" s="237"/>
      <c r="T194" s="237"/>
      <c r="U194" s="237"/>
      <c r="V194" s="237"/>
      <c r="W194" s="237"/>
      <c r="X194" s="237"/>
      <c r="Y194" s="237"/>
      <c r="Z194" s="237"/>
      <c r="AA194" s="237"/>
      <c r="AB194" s="237"/>
      <c r="AC194" s="237"/>
      <c r="AD194" s="50"/>
      <c r="AE194" s="42" t="e">
        <f t="shared" si="99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3" t="s">
        <v>209</v>
      </c>
      <c r="B195" s="235"/>
      <c r="C195" s="226"/>
      <c r="D195" s="226"/>
      <c r="E195" s="202"/>
      <c r="F195" s="200"/>
      <c r="G195" s="200"/>
      <c r="H195" s="201"/>
      <c r="I195" s="237"/>
      <c r="J195" s="237"/>
      <c r="K195" s="237"/>
      <c r="L195" s="237"/>
      <c r="M195" s="237"/>
      <c r="N195" s="237"/>
      <c r="O195" s="237"/>
      <c r="P195" s="237"/>
      <c r="Q195" s="237"/>
      <c r="R195" s="237"/>
      <c r="S195" s="237"/>
      <c r="T195" s="237"/>
      <c r="U195" s="237"/>
      <c r="V195" s="237"/>
      <c r="W195" s="237"/>
      <c r="X195" s="237"/>
      <c r="Y195" s="237"/>
      <c r="Z195" s="237"/>
      <c r="AA195" s="237"/>
      <c r="AB195" s="237"/>
      <c r="AC195" s="237"/>
      <c r="AD195" s="50"/>
      <c r="AE195" s="42" t="e">
        <f t="shared" si="99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3" t="s">
        <v>210</v>
      </c>
      <c r="B196" s="235"/>
      <c r="C196" s="226"/>
      <c r="D196" s="226"/>
      <c r="E196" s="202"/>
      <c r="F196" s="200"/>
      <c r="G196" s="200"/>
      <c r="H196" s="201"/>
      <c r="I196" s="237"/>
      <c r="J196" s="237"/>
      <c r="K196" s="237"/>
      <c r="L196" s="237"/>
      <c r="M196" s="237"/>
      <c r="N196" s="237"/>
      <c r="O196" s="237"/>
      <c r="P196" s="237"/>
      <c r="Q196" s="237"/>
      <c r="R196" s="237"/>
      <c r="S196" s="237"/>
      <c r="T196" s="237"/>
      <c r="U196" s="237"/>
      <c r="V196" s="237"/>
      <c r="W196" s="237"/>
      <c r="X196" s="237"/>
      <c r="Y196" s="237"/>
      <c r="Z196" s="237"/>
      <c r="AA196" s="237"/>
      <c r="AB196" s="237"/>
      <c r="AC196" s="237"/>
      <c r="AD196" s="50"/>
      <c r="AE196" s="42" t="e">
        <f t="shared" si="99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hidden="1" customHeight="1" x14ac:dyDescent="0.2">
      <c r="A197" s="169" t="s">
        <v>92</v>
      </c>
      <c r="B197" s="230" t="e">
        <f>B190/B187*10</f>
        <v>#DIV/0!</v>
      </c>
      <c r="C197" s="230"/>
      <c r="D197" s="235"/>
      <c r="E197" s="230" t="e">
        <f>E190/E187*10</f>
        <v>#DIV/0!</v>
      </c>
      <c r="F197" s="200" t="e">
        <f>E197/B197</f>
        <v>#DIV/0!</v>
      </c>
      <c r="G197" s="200"/>
      <c r="H197" s="237"/>
      <c r="I197" s="237" t="e">
        <f t="shared" ref="I197:AC197" si="104">I190/I187*10</f>
        <v>#DIV/0!</v>
      </c>
      <c r="J197" s="237" t="e">
        <f t="shared" si="104"/>
        <v>#DIV/0!</v>
      </c>
      <c r="K197" s="237" t="e">
        <f t="shared" si="104"/>
        <v>#DIV/0!</v>
      </c>
      <c r="L197" s="237" t="e">
        <f t="shared" si="104"/>
        <v>#DIV/0!</v>
      </c>
      <c r="M197" s="237" t="e">
        <f t="shared" si="104"/>
        <v>#DIV/0!</v>
      </c>
      <c r="N197" s="296" t="e">
        <f t="shared" si="104"/>
        <v>#DIV/0!</v>
      </c>
      <c r="O197" s="237" t="e">
        <f t="shared" si="104"/>
        <v>#DIV/0!</v>
      </c>
      <c r="P197" s="237" t="e">
        <f t="shared" si="104"/>
        <v>#DIV/0!</v>
      </c>
      <c r="Q197" s="237" t="e">
        <f t="shared" si="104"/>
        <v>#DIV/0!</v>
      </c>
      <c r="R197" s="237" t="e">
        <f t="shared" si="104"/>
        <v>#DIV/0!</v>
      </c>
      <c r="S197" s="237" t="e">
        <f t="shared" si="104"/>
        <v>#DIV/0!</v>
      </c>
      <c r="T197" s="237" t="e">
        <f t="shared" si="104"/>
        <v>#DIV/0!</v>
      </c>
      <c r="U197" s="237" t="e">
        <f t="shared" si="104"/>
        <v>#DIV/0!</v>
      </c>
      <c r="V197" s="237" t="e">
        <f t="shared" si="104"/>
        <v>#DIV/0!</v>
      </c>
      <c r="W197" s="237" t="e">
        <f t="shared" si="104"/>
        <v>#DIV/0!</v>
      </c>
      <c r="X197" s="237" t="e">
        <f t="shared" si="104"/>
        <v>#DIV/0!</v>
      </c>
      <c r="Y197" s="237" t="e">
        <f t="shared" si="104"/>
        <v>#DIV/0!</v>
      </c>
      <c r="Z197" s="237" t="e">
        <f t="shared" si="104"/>
        <v>#DIV/0!</v>
      </c>
      <c r="AA197" s="237" t="e">
        <f t="shared" si="104"/>
        <v>#DIV/0!</v>
      </c>
      <c r="AB197" s="237" t="e">
        <f t="shared" si="104"/>
        <v>#DIV/0!</v>
      </c>
      <c r="AC197" s="237" t="e">
        <f t="shared" si="104"/>
        <v>#DIV/0!</v>
      </c>
      <c r="AE197" s="42" t="e">
        <f t="shared" si="99"/>
        <v>#DIV/0!</v>
      </c>
      <c r="AF197" s="19"/>
      <c r="AG197" s="19"/>
      <c r="AH197" s="19"/>
      <c r="AI197" s="19"/>
      <c r="AR197" s="19"/>
      <c r="AS197" s="19"/>
    </row>
    <row r="198" spans="1:52" s="53" customFormat="1" ht="48" hidden="1" customHeight="1" x14ac:dyDescent="0.2">
      <c r="A198" s="171" t="s">
        <v>104</v>
      </c>
      <c r="B198" s="198"/>
      <c r="C198" s="199"/>
      <c r="D198" s="199">
        <v>28289</v>
      </c>
      <c r="E198" s="199">
        <f t="shared" si="82"/>
        <v>0</v>
      </c>
      <c r="F198" s="200" t="e">
        <f t="shared" ref="F198:F219" si="105">E198/B198</f>
        <v>#DIV/0!</v>
      </c>
      <c r="G198" s="200">
        <f>E198/D198</f>
        <v>0</v>
      </c>
      <c r="H198" s="201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  <c r="X198" s="268"/>
      <c r="Y198" s="268"/>
      <c r="Z198" s="268"/>
      <c r="AA198" s="268"/>
      <c r="AB198" s="268"/>
      <c r="AC198" s="268"/>
      <c r="AE198" s="42" t="e">
        <f t="shared" si="99"/>
        <v>#DIV/0!</v>
      </c>
      <c r="AF198" s="19"/>
      <c r="AG198" s="19"/>
      <c r="AH198" s="19"/>
      <c r="AI198" s="19"/>
      <c r="AR198" s="19"/>
      <c r="AS198" s="19"/>
    </row>
    <row r="199" spans="1:52" s="10" customFormat="1" ht="48" hidden="1" customHeight="1" x14ac:dyDescent="0.2">
      <c r="A199" s="172" t="s">
        <v>105</v>
      </c>
      <c r="B199" s="202"/>
      <c r="C199" s="202"/>
      <c r="D199" s="199"/>
      <c r="E199" s="202">
        <f>SUM(I199:AC199)</f>
        <v>0</v>
      </c>
      <c r="F199" s="200" t="e">
        <f t="shared" si="105"/>
        <v>#DIV/0!</v>
      </c>
      <c r="G199" s="200"/>
      <c r="H199" s="201"/>
      <c r="I199" s="211"/>
      <c r="J199" s="206"/>
      <c r="K199" s="206"/>
      <c r="L199" s="206"/>
      <c r="M199" s="206"/>
      <c r="N199" s="206"/>
      <c r="O199" s="206"/>
      <c r="P199" s="272"/>
      <c r="Q199" s="272"/>
      <c r="R199" s="211"/>
      <c r="S199" s="211"/>
      <c r="T199" s="211"/>
      <c r="U199" s="272"/>
      <c r="V199" s="272"/>
      <c r="W199" s="272"/>
      <c r="X199" s="272"/>
      <c r="Y199" s="272"/>
      <c r="Z199" s="272"/>
      <c r="AA199" s="272"/>
      <c r="AB199" s="272"/>
      <c r="AC199" s="272"/>
      <c r="AE199" s="42" t="e">
        <f t="shared" si="99"/>
        <v>#DIV/0!</v>
      </c>
      <c r="AF199" s="19"/>
      <c r="AG199" s="19"/>
      <c r="AH199" s="19"/>
      <c r="AI199" s="19"/>
      <c r="AR199" s="19"/>
      <c r="AS199" s="19"/>
    </row>
    <row r="200" spans="1:52" s="10" customFormat="1" ht="48" hidden="1" customHeight="1" x14ac:dyDescent="0.2">
      <c r="A200" s="169" t="s">
        <v>92</v>
      </c>
      <c r="B200" s="230" t="e">
        <f t="shared" ref="B200:E200" si="106">B199/B198*10</f>
        <v>#DIV/0!</v>
      </c>
      <c r="C200" s="230"/>
      <c r="D200" s="230"/>
      <c r="E200" s="230" t="e">
        <f t="shared" si="106"/>
        <v>#DIV/0!</v>
      </c>
      <c r="F200" s="200" t="e">
        <f t="shared" si="105"/>
        <v>#DIV/0!</v>
      </c>
      <c r="G200" s="200"/>
      <c r="H200" s="230"/>
      <c r="I200" s="237" t="e">
        <f t="shared" ref="I200:J200" si="107">I199/I198*10</f>
        <v>#DIV/0!</v>
      </c>
      <c r="J200" s="237" t="e">
        <f t="shared" si="107"/>
        <v>#DIV/0!</v>
      </c>
      <c r="K200" s="237" t="e">
        <f t="shared" ref="K200:AA200" si="108">K199/K198*10</f>
        <v>#DIV/0!</v>
      </c>
      <c r="L200" s="237" t="e">
        <f t="shared" si="108"/>
        <v>#DIV/0!</v>
      </c>
      <c r="M200" s="237" t="e">
        <f t="shared" si="108"/>
        <v>#DIV/0!</v>
      </c>
      <c r="N200" s="237" t="e">
        <f t="shared" si="108"/>
        <v>#DIV/0!</v>
      </c>
      <c r="O200" s="237" t="e">
        <f t="shared" si="108"/>
        <v>#DIV/0!</v>
      </c>
      <c r="P200" s="237" t="e">
        <f t="shared" si="108"/>
        <v>#DIV/0!</v>
      </c>
      <c r="Q200" s="237" t="e">
        <f t="shared" si="108"/>
        <v>#DIV/0!</v>
      </c>
      <c r="R200" s="237" t="e">
        <f t="shared" si="108"/>
        <v>#DIV/0!</v>
      </c>
      <c r="S200" s="237" t="e">
        <f t="shared" si="108"/>
        <v>#DIV/0!</v>
      </c>
      <c r="T200" s="237" t="e">
        <f t="shared" si="108"/>
        <v>#DIV/0!</v>
      </c>
      <c r="U200" s="237" t="e">
        <f t="shared" si="108"/>
        <v>#DIV/0!</v>
      </c>
      <c r="V200" s="237" t="e">
        <f t="shared" si="108"/>
        <v>#DIV/0!</v>
      </c>
      <c r="W200" s="237" t="e">
        <f t="shared" si="108"/>
        <v>#DIV/0!</v>
      </c>
      <c r="X200" s="237" t="e">
        <f t="shared" si="108"/>
        <v>#DIV/0!</v>
      </c>
      <c r="Y200" s="237" t="e">
        <f t="shared" si="108"/>
        <v>#DIV/0!</v>
      </c>
      <c r="Z200" s="237" t="e">
        <f t="shared" si="108"/>
        <v>#DIV/0!</v>
      </c>
      <c r="AA200" s="237" t="e">
        <f t="shared" si="108"/>
        <v>#DIV/0!</v>
      </c>
      <c r="AB200" s="237" t="e">
        <f>AB199/AB198*10</f>
        <v>#DIV/0!</v>
      </c>
      <c r="AC200" s="237" t="e">
        <f>AC199/AC198*10</f>
        <v>#DIV/0!</v>
      </c>
      <c r="AE200" s="42" t="e">
        <f t="shared" si="99"/>
        <v>#DIV/0!</v>
      </c>
      <c r="AF200" s="19"/>
      <c r="AG200" s="19"/>
      <c r="AH200" s="19"/>
      <c r="AI200" s="19"/>
      <c r="AR200" s="19"/>
      <c r="AS200" s="19"/>
    </row>
    <row r="201" spans="1:52" s="10" customFormat="1" ht="48" hidden="1" customHeight="1" x14ac:dyDescent="0.2">
      <c r="A201" s="171" t="s">
        <v>164</v>
      </c>
      <c r="B201" s="198"/>
      <c r="C201" s="199"/>
      <c r="D201" s="199">
        <v>6830</v>
      </c>
      <c r="E201" s="199">
        <f t="shared" si="82"/>
        <v>0</v>
      </c>
      <c r="F201" s="200" t="e">
        <f t="shared" si="105"/>
        <v>#DIV/0!</v>
      </c>
      <c r="G201" s="200">
        <f>E201/D201</f>
        <v>0</v>
      </c>
      <c r="H201" s="201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  <c r="X201" s="220"/>
      <c r="Y201" s="268"/>
      <c r="Z201" s="268"/>
      <c r="AA201" s="268"/>
      <c r="AB201" s="268"/>
      <c r="AC201" s="268"/>
      <c r="AE201" s="42" t="e">
        <f t="shared" si="99"/>
        <v>#DIV/0!</v>
      </c>
      <c r="AF201" s="19"/>
      <c r="AG201" s="19"/>
      <c r="AH201" s="19"/>
      <c r="AI201" s="19"/>
      <c r="AR201" s="19"/>
      <c r="AS201" s="19"/>
    </row>
    <row r="202" spans="1:52" s="10" customFormat="1" ht="66" hidden="1" customHeight="1" x14ac:dyDescent="0.2">
      <c r="A202" s="169" t="s">
        <v>165</v>
      </c>
      <c r="B202" s="244"/>
      <c r="C202" s="202"/>
      <c r="D202" s="199"/>
      <c r="E202" s="202">
        <f>SUM(I202:AC202)</f>
        <v>0</v>
      </c>
      <c r="F202" s="200" t="e">
        <f t="shared" si="105"/>
        <v>#DIV/0!</v>
      </c>
      <c r="G202" s="200"/>
      <c r="H202" s="201"/>
      <c r="I202" s="213"/>
      <c r="J202" s="225"/>
      <c r="K202" s="225"/>
      <c r="L202" s="218"/>
      <c r="M202" s="225"/>
      <c r="N202" s="225"/>
      <c r="O202" s="225"/>
      <c r="P202" s="267"/>
      <c r="Q202" s="267"/>
      <c r="R202" s="225"/>
      <c r="S202" s="266"/>
      <c r="T202" s="267"/>
      <c r="U202" s="267"/>
      <c r="V202" s="267"/>
      <c r="W202" s="267"/>
      <c r="X202" s="225"/>
      <c r="Y202" s="266"/>
      <c r="Z202" s="267"/>
      <c r="AA202" s="267"/>
      <c r="AB202" s="267"/>
      <c r="AC202" s="266"/>
      <c r="AE202" s="42" t="e">
        <f>X202/E202</f>
        <v>#DIV/0!</v>
      </c>
      <c r="AF202" s="19"/>
      <c r="AG202" s="19"/>
      <c r="AH202" s="19"/>
      <c r="AI202" s="19"/>
      <c r="AR202" s="19"/>
      <c r="AS202" s="19"/>
    </row>
    <row r="203" spans="1:52" s="10" customFormat="1" ht="48" hidden="1" customHeight="1" x14ac:dyDescent="0.2">
      <c r="A203" s="169" t="s">
        <v>92</v>
      </c>
      <c r="B203" s="230" t="e">
        <f t="shared" ref="B203" si="109">B202/B201*10</f>
        <v>#DIV/0!</v>
      </c>
      <c r="C203" s="230"/>
      <c r="D203" s="230"/>
      <c r="E203" s="245" t="e">
        <f t="shared" ref="E203:N203" si="110">E202/E201*10</f>
        <v>#DIV/0!</v>
      </c>
      <c r="F203" s="200" t="e">
        <f t="shared" si="105"/>
        <v>#DIV/0!</v>
      </c>
      <c r="G203" s="200"/>
      <c r="H203" s="218"/>
      <c r="I203" s="218" t="e">
        <f t="shared" si="110"/>
        <v>#DIV/0!</v>
      </c>
      <c r="J203" s="218" t="e">
        <f t="shared" si="110"/>
        <v>#DIV/0!</v>
      </c>
      <c r="K203" s="218" t="e">
        <f t="shared" si="110"/>
        <v>#DIV/0!</v>
      </c>
      <c r="L203" s="218" t="e">
        <f t="shared" si="110"/>
        <v>#DIV/0!</v>
      </c>
      <c r="M203" s="218" t="e">
        <f t="shared" si="110"/>
        <v>#DIV/0!</v>
      </c>
      <c r="N203" s="218" t="e">
        <f t="shared" si="110"/>
        <v>#DIV/0!</v>
      </c>
      <c r="O203" s="218" t="e">
        <f t="shared" ref="O203:Q203" si="111">O202/O201*10</f>
        <v>#DIV/0!</v>
      </c>
      <c r="P203" s="218" t="e">
        <f t="shared" si="111"/>
        <v>#DIV/0!</v>
      </c>
      <c r="Q203" s="218" t="e">
        <f t="shared" si="111"/>
        <v>#DIV/0!</v>
      </c>
      <c r="R203" s="218" t="e">
        <f t="shared" ref="R203:U203" si="112">R202/R201*10</f>
        <v>#DIV/0!</v>
      </c>
      <c r="S203" s="218" t="e">
        <f t="shared" si="112"/>
        <v>#DIV/0!</v>
      </c>
      <c r="T203" s="218" t="e">
        <f t="shared" si="112"/>
        <v>#DIV/0!</v>
      </c>
      <c r="U203" s="218" t="e">
        <f t="shared" si="112"/>
        <v>#DIV/0!</v>
      </c>
      <c r="V203" s="218" t="e">
        <f>V202/V201*10</f>
        <v>#DIV/0!</v>
      </c>
      <c r="W203" s="218" t="e">
        <f>W202/W201*10</f>
        <v>#DIV/0!</v>
      </c>
      <c r="X203" s="218" t="e">
        <f t="shared" ref="X203:AC203" si="113">X202/X201*10</f>
        <v>#DIV/0!</v>
      </c>
      <c r="Y203" s="218" t="e">
        <f t="shared" si="113"/>
        <v>#DIV/0!</v>
      </c>
      <c r="Z203" s="218" t="e">
        <f t="shared" si="113"/>
        <v>#DIV/0!</v>
      </c>
      <c r="AA203" s="218" t="e">
        <f t="shared" si="113"/>
        <v>#DIV/0!</v>
      </c>
      <c r="AB203" s="218" t="e">
        <f t="shared" si="113"/>
        <v>#DIV/0!</v>
      </c>
      <c r="AC203" s="218" t="e">
        <f t="shared" si="113"/>
        <v>#DIV/0!</v>
      </c>
      <c r="AE203" s="42" t="e">
        <f t="shared" si="99"/>
        <v>#DIV/0!</v>
      </c>
      <c r="AF203" s="19"/>
      <c r="AG203" s="19"/>
      <c r="AH203" s="19"/>
      <c r="AI203" s="19"/>
      <c r="AR203" s="19"/>
      <c r="AS203" s="19"/>
    </row>
    <row r="204" spans="1:52" s="10" customFormat="1" ht="48" hidden="1" customHeight="1" x14ac:dyDescent="0.2">
      <c r="A204" s="171" t="s">
        <v>187</v>
      </c>
      <c r="B204" s="217"/>
      <c r="C204" s="210"/>
      <c r="D204" s="210">
        <v>1142</v>
      </c>
      <c r="E204" s="199">
        <f t="shared" si="82"/>
        <v>0</v>
      </c>
      <c r="F204" s="200" t="e">
        <f t="shared" si="105"/>
        <v>#DIV/0!</v>
      </c>
      <c r="G204" s="200">
        <f>E204/D204</f>
        <v>0</v>
      </c>
      <c r="H204" s="201"/>
      <c r="I204" s="283"/>
      <c r="J204" s="283"/>
      <c r="K204" s="283"/>
      <c r="L204" s="283"/>
      <c r="M204" s="220"/>
      <c r="N204" s="283"/>
      <c r="O204" s="283"/>
      <c r="P204" s="283"/>
      <c r="Q204" s="283"/>
      <c r="R204" s="283"/>
      <c r="S204" s="283"/>
      <c r="T204" s="283"/>
      <c r="U204" s="283"/>
      <c r="V204" s="283"/>
      <c r="W204" s="220"/>
      <c r="X204" s="220"/>
      <c r="Y204" s="220"/>
      <c r="Z204" s="283"/>
      <c r="AA204" s="283"/>
      <c r="AB204" s="283"/>
      <c r="AC204" s="220"/>
      <c r="AE204" s="42" t="e">
        <f t="shared" si="99"/>
        <v>#DIV/0!</v>
      </c>
      <c r="AF204" s="19"/>
      <c r="AG204" s="19"/>
      <c r="AH204" s="19"/>
      <c r="AI204" s="19"/>
      <c r="AR204" s="19"/>
      <c r="AS204" s="19"/>
    </row>
    <row r="205" spans="1:52" s="10" customFormat="1" ht="48" hidden="1" customHeight="1" x14ac:dyDescent="0.2">
      <c r="A205" s="169" t="s">
        <v>188</v>
      </c>
      <c r="B205" s="245"/>
      <c r="C205" s="210"/>
      <c r="D205" s="210"/>
      <c r="E205" s="199">
        <f t="shared" si="82"/>
        <v>0</v>
      </c>
      <c r="F205" s="200" t="e">
        <f t="shared" si="105"/>
        <v>#DIV/0!</v>
      </c>
      <c r="G205" s="200"/>
      <c r="H205" s="201"/>
      <c r="I205" s="218"/>
      <c r="J205" s="218"/>
      <c r="K205" s="218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25"/>
      <c r="X205" s="225"/>
      <c r="Y205" s="225"/>
      <c r="Z205" s="218"/>
      <c r="AA205" s="218"/>
      <c r="AB205" s="218"/>
      <c r="AC205" s="225"/>
      <c r="AE205" s="42" t="e">
        <f t="shared" si="99"/>
        <v>#DIV/0!</v>
      </c>
      <c r="AF205" s="19"/>
      <c r="AG205" s="19"/>
      <c r="AH205" s="19"/>
      <c r="AI205" s="19"/>
      <c r="AR205" s="19"/>
      <c r="AS205" s="19"/>
    </row>
    <row r="206" spans="1:52" s="10" customFormat="1" ht="48" hidden="1" customHeight="1" x14ac:dyDescent="0.2">
      <c r="A206" s="169" t="s">
        <v>92</v>
      </c>
      <c r="B206" s="245" t="e">
        <f t="shared" ref="B206:I206" si="114">B205/B204*10</f>
        <v>#DIV/0!</v>
      </c>
      <c r="C206" s="245"/>
      <c r="D206" s="245"/>
      <c r="E206" s="245" t="e">
        <f t="shared" si="114"/>
        <v>#DIV/0!</v>
      </c>
      <c r="F206" s="200" t="e">
        <f t="shared" si="105"/>
        <v>#DIV/0!</v>
      </c>
      <c r="G206" s="200"/>
      <c r="H206" s="201"/>
      <c r="I206" s="218" t="e">
        <f t="shared" si="114"/>
        <v>#DIV/0!</v>
      </c>
      <c r="J206" s="218" t="e">
        <f t="shared" ref="J206:N206" si="115">J205/J204*10</f>
        <v>#DIV/0!</v>
      </c>
      <c r="K206" s="218" t="e">
        <f t="shared" si="115"/>
        <v>#DIV/0!</v>
      </c>
      <c r="L206" s="218" t="e">
        <f t="shared" si="115"/>
        <v>#DIV/0!</v>
      </c>
      <c r="M206" s="218" t="e">
        <f t="shared" si="115"/>
        <v>#DIV/0!</v>
      </c>
      <c r="N206" s="218" t="e">
        <f t="shared" si="115"/>
        <v>#DIV/0!</v>
      </c>
      <c r="O206" s="218" t="e">
        <f t="shared" ref="O206:Q206" si="116">O205/O204*10</f>
        <v>#DIV/0!</v>
      </c>
      <c r="P206" s="218" t="e">
        <f t="shared" si="116"/>
        <v>#DIV/0!</v>
      </c>
      <c r="Q206" s="218" t="e">
        <f t="shared" si="116"/>
        <v>#DIV/0!</v>
      </c>
      <c r="R206" s="218" t="e">
        <f t="shared" ref="R206:U206" si="117">R205/R204*10</f>
        <v>#DIV/0!</v>
      </c>
      <c r="S206" s="218" t="e">
        <f t="shared" si="117"/>
        <v>#DIV/0!</v>
      </c>
      <c r="T206" s="218" t="e">
        <f t="shared" si="117"/>
        <v>#DIV/0!</v>
      </c>
      <c r="U206" s="218" t="e">
        <f t="shared" si="117"/>
        <v>#DIV/0!</v>
      </c>
      <c r="V206" s="218" t="e">
        <f>V205/V204*10</f>
        <v>#DIV/0!</v>
      </c>
      <c r="W206" s="218" t="e">
        <f>W205/W204*10</f>
        <v>#DIV/0!</v>
      </c>
      <c r="X206" s="218" t="e">
        <f>X205/X204*10</f>
        <v>#DIV/0!</v>
      </c>
      <c r="Y206" s="218" t="e">
        <f>Y205/Y204*10</f>
        <v>#DIV/0!</v>
      </c>
      <c r="Z206" s="218" t="e">
        <f t="shared" ref="Z206:AC206" si="118">Z205/Z204*10</f>
        <v>#DIV/0!</v>
      </c>
      <c r="AA206" s="218" t="e">
        <f t="shared" si="118"/>
        <v>#DIV/0!</v>
      </c>
      <c r="AB206" s="218" t="e">
        <f t="shared" si="118"/>
        <v>#DIV/0!</v>
      </c>
      <c r="AC206" s="218" t="e">
        <f t="shared" si="118"/>
        <v>#DIV/0!</v>
      </c>
      <c r="AE206" s="42" t="e">
        <f t="shared" si="99"/>
        <v>#DIV/0!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1" t="s">
        <v>160</v>
      </c>
      <c r="B207" s="198"/>
      <c r="C207" s="199"/>
      <c r="D207" s="199">
        <v>70</v>
      </c>
      <c r="E207" s="199">
        <f t="shared" si="82"/>
        <v>0</v>
      </c>
      <c r="F207" s="200" t="e">
        <f t="shared" si="105"/>
        <v>#DIV/0!</v>
      </c>
      <c r="G207" s="200" t="e">
        <f t="shared" si="96"/>
        <v>#DIV/0!</v>
      </c>
      <c r="H207" s="201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13"/>
      <c r="AA207" s="213"/>
      <c r="AB207" s="213"/>
      <c r="AC207" s="213"/>
      <c r="AE207" s="42" t="e">
        <f t="shared" si="99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69" t="s">
        <v>161</v>
      </c>
      <c r="B208" s="244"/>
      <c r="C208" s="202"/>
      <c r="D208" s="202"/>
      <c r="E208" s="202">
        <f t="shared" si="82"/>
        <v>0</v>
      </c>
      <c r="F208" s="200" t="e">
        <f t="shared" si="105"/>
        <v>#DIV/0!</v>
      </c>
      <c r="G208" s="200" t="e">
        <f t="shared" si="96"/>
        <v>#DIV/0!</v>
      </c>
      <c r="H208" s="201"/>
      <c r="I208" s="213"/>
      <c r="J208" s="266"/>
      <c r="K208" s="237"/>
      <c r="L208" s="266"/>
      <c r="M208" s="266"/>
      <c r="N208" s="266"/>
      <c r="O208" s="267"/>
      <c r="P208" s="267"/>
      <c r="Q208" s="267"/>
      <c r="R208" s="266"/>
      <c r="S208" s="266"/>
      <c r="T208" s="266"/>
      <c r="U208" s="267"/>
      <c r="V208" s="267"/>
      <c r="W208" s="267"/>
      <c r="X208" s="267"/>
      <c r="Y208" s="266"/>
      <c r="Z208" s="267"/>
      <c r="AA208" s="266"/>
      <c r="AB208" s="267"/>
      <c r="AC208" s="266"/>
      <c r="AE208" s="42" t="e">
        <f t="shared" si="99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69" t="s">
        <v>92</v>
      </c>
      <c r="B209" s="246" t="e">
        <f t="shared" ref="B209:E209" si="119">B208/B207*10</f>
        <v>#DIV/0!</v>
      </c>
      <c r="C209" s="246"/>
      <c r="D209" s="246"/>
      <c r="E209" s="297" t="e">
        <f t="shared" si="119"/>
        <v>#DIV/0!</v>
      </c>
      <c r="F209" s="200" t="e">
        <f t="shared" si="105"/>
        <v>#DIV/0!</v>
      </c>
      <c r="G209" s="200" t="e">
        <f t="shared" si="96"/>
        <v>#DIV/0!</v>
      </c>
      <c r="H209" s="201" t="e">
        <f t="shared" ref="H209:X209" si="120">H208/H207*10</f>
        <v>#DIV/0!</v>
      </c>
      <c r="I209" s="201" t="e">
        <f t="shared" si="120"/>
        <v>#DIV/0!</v>
      </c>
      <c r="J209" s="201" t="e">
        <f t="shared" si="120"/>
        <v>#DIV/0!</v>
      </c>
      <c r="K209" s="201" t="e">
        <f t="shared" si="120"/>
        <v>#DIV/0!</v>
      </c>
      <c r="L209" s="201" t="e">
        <f t="shared" si="120"/>
        <v>#DIV/0!</v>
      </c>
      <c r="M209" s="201" t="e">
        <f t="shared" si="120"/>
        <v>#DIV/0!</v>
      </c>
      <c r="N209" s="201" t="e">
        <f t="shared" si="120"/>
        <v>#DIV/0!</v>
      </c>
      <c r="O209" s="201" t="e">
        <f t="shared" si="120"/>
        <v>#DIV/0!</v>
      </c>
      <c r="P209" s="201" t="e">
        <f t="shared" si="120"/>
        <v>#DIV/0!</v>
      </c>
      <c r="Q209" s="201" t="e">
        <f t="shared" si="120"/>
        <v>#DIV/0!</v>
      </c>
      <c r="R209" s="201" t="e">
        <f t="shared" si="120"/>
        <v>#DIV/0!</v>
      </c>
      <c r="S209" s="201" t="e">
        <f t="shared" si="120"/>
        <v>#DIV/0!</v>
      </c>
      <c r="T209" s="201" t="e">
        <f t="shared" si="120"/>
        <v>#DIV/0!</v>
      </c>
      <c r="U209" s="201" t="e">
        <f t="shared" si="120"/>
        <v>#DIV/0!</v>
      </c>
      <c r="V209" s="201" t="e">
        <f t="shared" si="120"/>
        <v>#DIV/0!</v>
      </c>
      <c r="W209" s="201" t="e">
        <f t="shared" si="120"/>
        <v>#DIV/0!</v>
      </c>
      <c r="X209" s="201" t="e">
        <f t="shared" si="120"/>
        <v>#DIV/0!</v>
      </c>
      <c r="Y209" s="201" t="e">
        <f>X208/X207*10</f>
        <v>#DIV/0!</v>
      </c>
      <c r="Z209" s="201" t="e">
        <f>Y208/Y207*10</f>
        <v>#DIV/0!</v>
      </c>
      <c r="AA209" s="201" t="e">
        <f>Z208/Z207*10</f>
        <v>#DIV/0!</v>
      </c>
      <c r="AB209" s="201" t="e">
        <f>AA208/AA207*10</f>
        <v>#DIV/0!</v>
      </c>
      <c r="AC209" s="201" t="e">
        <f>AB208/AB207*10</f>
        <v>#DIV/0!</v>
      </c>
      <c r="AE209" s="42" t="e">
        <f t="shared" si="99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hidden="1" customHeight="1" outlineLevel="1" x14ac:dyDescent="0.2">
      <c r="A210" s="171" t="s">
        <v>192</v>
      </c>
      <c r="B210" s="198"/>
      <c r="C210" s="199"/>
      <c r="D210" s="199">
        <v>916</v>
      </c>
      <c r="E210" s="199">
        <f t="shared" si="82"/>
        <v>0</v>
      </c>
      <c r="F210" s="200" t="e">
        <f t="shared" si="105"/>
        <v>#DIV/0!</v>
      </c>
      <c r="G210" s="200">
        <f>E210/D210</f>
        <v>0</v>
      </c>
      <c r="H210" s="201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  <c r="X210" s="268"/>
      <c r="Y210" s="268"/>
      <c r="Z210" s="268"/>
      <c r="AA210" s="268"/>
      <c r="AB210" s="268"/>
      <c r="AC210" s="268"/>
      <c r="AE210" s="42" t="e">
        <f t="shared" si="99"/>
        <v>#DIV/0!</v>
      </c>
      <c r="AF210" s="19"/>
      <c r="AG210" s="19"/>
      <c r="AH210" s="19"/>
      <c r="AI210" s="19"/>
      <c r="AR210" s="19"/>
      <c r="AS210" s="19"/>
    </row>
    <row r="211" spans="1:45" s="10" customFormat="1" ht="87.75" hidden="1" customHeight="1" outlineLevel="1" x14ac:dyDescent="0.2">
      <c r="A211" s="169" t="s">
        <v>106</v>
      </c>
      <c r="B211" s="244"/>
      <c r="C211" s="202"/>
      <c r="D211" s="202"/>
      <c r="E211" s="202">
        <f t="shared" si="82"/>
        <v>0</v>
      </c>
      <c r="F211" s="212" t="e">
        <f t="shared" si="105"/>
        <v>#DIV/0!</v>
      </c>
      <c r="G211" s="200"/>
      <c r="H211" s="201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  <c r="AA211" s="213"/>
      <c r="AB211" s="213"/>
      <c r="AC211" s="213"/>
      <c r="AE211" s="42" t="e">
        <f t="shared" si="99"/>
        <v>#DIV/0!</v>
      </c>
      <c r="AF211" s="19"/>
      <c r="AG211" s="19"/>
      <c r="AH211" s="19"/>
      <c r="AI211" s="19"/>
      <c r="AR211" s="19"/>
      <c r="AS211" s="19"/>
    </row>
    <row r="212" spans="1:45" s="10" customFormat="1" ht="48" hidden="1" customHeight="1" x14ac:dyDescent="0.2">
      <c r="A212" s="169" t="s">
        <v>92</v>
      </c>
      <c r="B212" s="230" t="e">
        <f>B211/B210*10</f>
        <v>#DIV/0!</v>
      </c>
      <c r="C212" s="247"/>
      <c r="D212" s="247"/>
      <c r="E212" s="230" t="e">
        <f t="shared" ref="E212:AA212" si="121">E211/E210*10</f>
        <v>#DIV/0!</v>
      </c>
      <c r="F212" s="230" t="e">
        <f t="shared" si="121"/>
        <v>#DIV/0!</v>
      </c>
      <c r="G212" s="200"/>
      <c r="H212" s="230"/>
      <c r="I212" s="237" t="e">
        <f t="shared" si="121"/>
        <v>#DIV/0!</v>
      </c>
      <c r="J212" s="237" t="e">
        <f t="shared" si="121"/>
        <v>#DIV/0!</v>
      </c>
      <c r="K212" s="237" t="e">
        <f t="shared" si="121"/>
        <v>#DIV/0!</v>
      </c>
      <c r="L212" s="237" t="e">
        <f t="shared" si="121"/>
        <v>#DIV/0!</v>
      </c>
      <c r="M212" s="237" t="e">
        <f t="shared" si="121"/>
        <v>#DIV/0!</v>
      </c>
      <c r="N212" s="237" t="e">
        <f t="shared" si="121"/>
        <v>#DIV/0!</v>
      </c>
      <c r="O212" s="237" t="e">
        <f t="shared" si="121"/>
        <v>#DIV/0!</v>
      </c>
      <c r="P212" s="237" t="e">
        <f t="shared" si="121"/>
        <v>#DIV/0!</v>
      </c>
      <c r="Q212" s="237" t="e">
        <f t="shared" si="121"/>
        <v>#DIV/0!</v>
      </c>
      <c r="R212" s="237" t="e">
        <f t="shared" si="121"/>
        <v>#DIV/0!</v>
      </c>
      <c r="S212" s="237" t="e">
        <f t="shared" si="121"/>
        <v>#DIV/0!</v>
      </c>
      <c r="T212" s="237" t="e">
        <f t="shared" si="121"/>
        <v>#DIV/0!</v>
      </c>
      <c r="U212" s="237" t="e">
        <f t="shared" si="121"/>
        <v>#DIV/0!</v>
      </c>
      <c r="V212" s="237" t="e">
        <f t="shared" si="121"/>
        <v>#DIV/0!</v>
      </c>
      <c r="W212" s="237" t="e">
        <f t="shared" si="121"/>
        <v>#DIV/0!</v>
      </c>
      <c r="X212" s="237" t="e">
        <f t="shared" si="121"/>
        <v>#DIV/0!</v>
      </c>
      <c r="Y212" s="237" t="e">
        <f t="shared" si="121"/>
        <v>#DIV/0!</v>
      </c>
      <c r="Z212" s="237" t="e">
        <f t="shared" si="121"/>
        <v>#DIV/0!</v>
      </c>
      <c r="AA212" s="237" t="e">
        <f t="shared" si="121"/>
        <v>#DIV/0!</v>
      </c>
      <c r="AB212" s="237" t="e">
        <f t="shared" ref="AB212:AC212" si="122">AB211/AB210*10</f>
        <v>#DIV/0!</v>
      </c>
      <c r="AC212" s="237" t="e">
        <f t="shared" si="122"/>
        <v>#DIV/0!</v>
      </c>
      <c r="AE212" s="42" t="e">
        <f t="shared" si="99"/>
        <v>#DIV/0!</v>
      </c>
      <c r="AF212" s="19"/>
      <c r="AG212" s="19"/>
      <c r="AH212" s="19"/>
      <c r="AI212" s="19"/>
      <c r="AR212" s="19"/>
      <c r="AS212" s="19"/>
    </row>
    <row r="213" spans="1:45" s="10" customFormat="1" ht="101.25" hidden="1" customHeight="1" outlineLevel="1" x14ac:dyDescent="0.2">
      <c r="A213" s="171" t="s">
        <v>107</v>
      </c>
      <c r="B213" s="198"/>
      <c r="C213" s="199"/>
      <c r="D213" s="199">
        <v>4039</v>
      </c>
      <c r="E213" s="199">
        <f t="shared" si="82"/>
        <v>0</v>
      </c>
      <c r="F213" s="200" t="e">
        <f t="shared" si="105"/>
        <v>#DIV/0!</v>
      </c>
      <c r="G213" s="200">
        <f>E213/D213</f>
        <v>0</v>
      </c>
      <c r="H213" s="201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  <c r="X213" s="268"/>
      <c r="Y213" s="268"/>
      <c r="Z213" s="268"/>
      <c r="AA213" s="268"/>
      <c r="AB213" s="268"/>
      <c r="AC213" s="268"/>
      <c r="AE213" s="42" t="e">
        <f t="shared" si="99"/>
        <v>#DIV/0!</v>
      </c>
      <c r="AF213" s="19"/>
      <c r="AG213" s="19"/>
      <c r="AH213" s="19"/>
      <c r="AI213" s="19"/>
      <c r="AR213" s="19"/>
      <c r="AS213" s="19"/>
    </row>
    <row r="214" spans="1:45" s="10" customFormat="1" ht="81" hidden="1" customHeight="1" outlineLevel="1" x14ac:dyDescent="0.2">
      <c r="A214" s="169" t="s">
        <v>108</v>
      </c>
      <c r="B214" s="244"/>
      <c r="C214" s="202"/>
      <c r="D214" s="202"/>
      <c r="E214" s="202">
        <f t="shared" si="82"/>
        <v>0</v>
      </c>
      <c r="F214" s="212" t="e">
        <f t="shared" si="105"/>
        <v>#DIV/0!</v>
      </c>
      <c r="G214" s="200"/>
      <c r="H214" s="201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  <c r="AA214" s="213"/>
      <c r="AB214" s="213"/>
      <c r="AC214" s="213"/>
      <c r="AE214" s="42" t="e">
        <f t="shared" si="99"/>
        <v>#DIV/0!</v>
      </c>
      <c r="AF214" s="19"/>
      <c r="AG214" s="19"/>
      <c r="AH214" s="19"/>
      <c r="AI214" s="19"/>
      <c r="AR214" s="19"/>
      <c r="AS214" s="19"/>
    </row>
    <row r="215" spans="1:45" s="10" customFormat="1" ht="48" hidden="1" customHeight="1" x14ac:dyDescent="0.2">
      <c r="A215" s="169" t="s">
        <v>92</v>
      </c>
      <c r="B215" s="230" t="e">
        <f t="shared" ref="B215:F215" si="123">B214/B213*10</f>
        <v>#DIV/0!</v>
      </c>
      <c r="C215" s="230"/>
      <c r="D215" s="230"/>
      <c r="E215" s="230" t="e">
        <f t="shared" si="123"/>
        <v>#DIV/0!</v>
      </c>
      <c r="F215" s="230" t="e">
        <f t="shared" si="123"/>
        <v>#DIV/0!</v>
      </c>
      <c r="G215" s="200"/>
      <c r="H215" s="248"/>
      <c r="I215" s="237" t="e">
        <f t="shared" ref="I215:O215" si="124">I214/I213*10</f>
        <v>#DIV/0!</v>
      </c>
      <c r="J215" s="237" t="e">
        <f t="shared" si="124"/>
        <v>#DIV/0!</v>
      </c>
      <c r="K215" s="237" t="e">
        <f t="shared" si="124"/>
        <v>#DIV/0!</v>
      </c>
      <c r="L215" s="237" t="e">
        <f t="shared" si="124"/>
        <v>#DIV/0!</v>
      </c>
      <c r="M215" s="237" t="e">
        <f t="shared" si="124"/>
        <v>#DIV/0!</v>
      </c>
      <c r="N215" s="237" t="e">
        <f t="shared" si="124"/>
        <v>#DIV/0!</v>
      </c>
      <c r="O215" s="237" t="e">
        <f t="shared" si="124"/>
        <v>#DIV/0!</v>
      </c>
      <c r="P215" s="237" t="e">
        <f t="shared" ref="P215:R215" si="125">P214/P213*10</f>
        <v>#DIV/0!</v>
      </c>
      <c r="Q215" s="237" t="e">
        <f t="shared" si="125"/>
        <v>#DIV/0!</v>
      </c>
      <c r="R215" s="237" t="e">
        <f t="shared" si="125"/>
        <v>#DIV/0!</v>
      </c>
      <c r="S215" s="230" t="e">
        <f t="shared" ref="S215:X215" si="126">S214/S213*10</f>
        <v>#DIV/0!</v>
      </c>
      <c r="T215" s="230" t="e">
        <f t="shared" si="126"/>
        <v>#DIV/0!</v>
      </c>
      <c r="U215" s="230" t="e">
        <f t="shared" si="126"/>
        <v>#DIV/0!</v>
      </c>
      <c r="V215" s="230" t="e">
        <f t="shared" si="126"/>
        <v>#DIV/0!</v>
      </c>
      <c r="W215" s="230" t="e">
        <f t="shared" si="126"/>
        <v>#DIV/0!</v>
      </c>
      <c r="X215" s="230" t="e">
        <f t="shared" si="126"/>
        <v>#DIV/0!</v>
      </c>
      <c r="Y215" s="237" t="e">
        <f t="shared" ref="Y215:AA215" si="127">Y214/Y213*10</f>
        <v>#DIV/0!</v>
      </c>
      <c r="Z215" s="237" t="e">
        <f t="shared" si="127"/>
        <v>#DIV/0!</v>
      </c>
      <c r="AA215" s="237" t="e">
        <f t="shared" si="127"/>
        <v>#DIV/0!</v>
      </c>
      <c r="AB215" s="237" t="e">
        <f>AB214/AB213*10</f>
        <v>#DIV/0!</v>
      </c>
      <c r="AC215" s="237" t="e">
        <f>AC214/AC213*10</f>
        <v>#DIV/0!</v>
      </c>
      <c r="AE215" s="42" t="e">
        <f t="shared" si="99"/>
        <v>#DIV/0!</v>
      </c>
      <c r="AF215" s="19"/>
      <c r="AG215" s="19"/>
      <c r="AH215" s="19"/>
      <c r="AI215" s="19"/>
      <c r="AR215" s="19"/>
      <c r="AS215" s="19"/>
    </row>
    <row r="216" spans="1:45" s="10" customFormat="1" ht="72" hidden="1" customHeight="1" x14ac:dyDescent="0.2">
      <c r="A216" s="171" t="s">
        <v>109</v>
      </c>
      <c r="B216" s="199"/>
      <c r="C216" s="199">
        <v>17191</v>
      </c>
      <c r="D216" s="199">
        <v>17282</v>
      </c>
      <c r="E216" s="199">
        <f t="shared" si="82"/>
        <v>0</v>
      </c>
      <c r="F216" s="200" t="e">
        <f t="shared" si="105"/>
        <v>#DIV/0!</v>
      </c>
      <c r="G216" s="200">
        <f t="shared" si="96"/>
        <v>0</v>
      </c>
      <c r="H216" s="201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9"/>
      <c r="T216" s="268"/>
      <c r="U216" s="268"/>
      <c r="V216" s="268"/>
      <c r="W216" s="268"/>
      <c r="X216" s="268"/>
      <c r="Y216" s="268"/>
      <c r="Z216" s="268"/>
      <c r="AA216" s="268"/>
      <c r="AB216" s="268"/>
      <c r="AC216" s="268"/>
      <c r="AE216" s="42" t="e">
        <f t="shared" si="99"/>
        <v>#DIV/0!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1" t="s">
        <v>110</v>
      </c>
      <c r="B217" s="199"/>
      <c r="C217" s="199"/>
      <c r="D217" s="199"/>
      <c r="E217" s="199">
        <f t="shared" si="82"/>
        <v>0</v>
      </c>
      <c r="F217" s="200" t="e">
        <f t="shared" si="105"/>
        <v>#DIV/0!</v>
      </c>
      <c r="G217" s="200" t="e">
        <f t="shared" si="96"/>
        <v>#DIV/0!</v>
      </c>
      <c r="H217" s="201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13"/>
      <c r="AA217" s="213"/>
      <c r="AB217" s="213"/>
      <c r="AC217" s="213"/>
      <c r="AE217" s="42" t="e">
        <f t="shared" si="99"/>
        <v>#DIV/0!</v>
      </c>
      <c r="AF217" s="19"/>
      <c r="AG217" s="19"/>
      <c r="AH217" s="19"/>
      <c r="AI217" s="19"/>
      <c r="AR217" s="19"/>
      <c r="AS217" s="19"/>
    </row>
    <row r="218" spans="1:45" s="10" customFormat="1" ht="81" hidden="1" customHeight="1" x14ac:dyDescent="0.2">
      <c r="A218" s="171" t="s">
        <v>182</v>
      </c>
      <c r="B218" s="198"/>
      <c r="C218" s="199"/>
      <c r="D218" s="199">
        <v>1567</v>
      </c>
      <c r="E218" s="199">
        <f t="shared" si="82"/>
        <v>0</v>
      </c>
      <c r="F218" s="200" t="e">
        <f t="shared" si="105"/>
        <v>#DIV/0!</v>
      </c>
      <c r="G218" s="200"/>
      <c r="H218" s="201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  <c r="X218" s="268"/>
      <c r="Y218" s="268"/>
      <c r="Z218" s="268"/>
      <c r="AA218" s="268"/>
      <c r="AB218" s="268"/>
      <c r="AC218" s="268"/>
      <c r="AE218" s="42" t="e">
        <f t="shared" si="99"/>
        <v>#DIV/0!</v>
      </c>
      <c r="AF218" s="19"/>
      <c r="AG218" s="19"/>
      <c r="AH218" s="19"/>
      <c r="AI218" s="19"/>
      <c r="AR218" s="19"/>
      <c r="AS218" s="19"/>
    </row>
    <row r="219" spans="1:45" s="10" customFormat="1" ht="98.25" hidden="1" customHeight="1" x14ac:dyDescent="0.2">
      <c r="A219" s="169" t="s">
        <v>183</v>
      </c>
      <c r="B219" s="202"/>
      <c r="C219" s="202"/>
      <c r="D219" s="202"/>
      <c r="E219" s="202">
        <f t="shared" si="82"/>
        <v>0</v>
      </c>
      <c r="F219" s="212" t="e">
        <f t="shared" si="105"/>
        <v>#DIV/0!</v>
      </c>
      <c r="G219" s="200"/>
      <c r="H219" s="201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  <c r="AA219" s="213"/>
      <c r="AB219" s="213"/>
      <c r="AC219" s="213"/>
      <c r="AE219" s="42" t="e">
        <f t="shared" si="99"/>
        <v>#DIV/0!</v>
      </c>
      <c r="AF219" s="19"/>
      <c r="AG219" s="19"/>
      <c r="AH219" s="19"/>
      <c r="AI219" s="19"/>
      <c r="AR219" s="19"/>
      <c r="AS219" s="19"/>
    </row>
    <row r="220" spans="1:45" s="10" customFormat="1" ht="79.5" hidden="1" customHeight="1" x14ac:dyDescent="0.2">
      <c r="A220" s="169" t="s">
        <v>184</v>
      </c>
      <c r="B220" s="237" t="e">
        <f>B219/B218*10</f>
        <v>#DIV/0!</v>
      </c>
      <c r="C220" s="249"/>
      <c r="D220" s="250"/>
      <c r="E220" s="236" t="e">
        <f t="shared" ref="E220:F220" si="128">E219/E218*10</f>
        <v>#DIV/0!</v>
      </c>
      <c r="F220" s="236" t="e">
        <f t="shared" si="128"/>
        <v>#DIV/0!</v>
      </c>
      <c r="G220" s="200"/>
      <c r="H220" s="236"/>
      <c r="I220" s="223" t="e">
        <f>I219/I218*10</f>
        <v>#DIV/0!</v>
      </c>
      <c r="J220" s="223" t="e">
        <f t="shared" ref="J220:K220" si="129">J219/J218*10</f>
        <v>#DIV/0!</v>
      </c>
      <c r="K220" s="223" t="e">
        <f t="shared" si="129"/>
        <v>#DIV/0!</v>
      </c>
      <c r="L220" s="223" t="e">
        <f>L219/L218*10</f>
        <v>#DIV/0!</v>
      </c>
      <c r="M220" s="223" t="e">
        <f t="shared" ref="M220:T220" si="130">M219/M218*10</f>
        <v>#DIV/0!</v>
      </c>
      <c r="N220" s="223" t="e">
        <f t="shared" si="130"/>
        <v>#DIV/0!</v>
      </c>
      <c r="O220" s="223" t="e">
        <f t="shared" si="130"/>
        <v>#DIV/0!</v>
      </c>
      <c r="P220" s="223" t="e">
        <f t="shared" si="130"/>
        <v>#DIV/0!</v>
      </c>
      <c r="Q220" s="223" t="e">
        <f t="shared" si="130"/>
        <v>#DIV/0!</v>
      </c>
      <c r="R220" s="223" t="e">
        <f t="shared" si="130"/>
        <v>#DIV/0!</v>
      </c>
      <c r="S220" s="223" t="e">
        <f t="shared" si="130"/>
        <v>#DIV/0!</v>
      </c>
      <c r="T220" s="223" t="e">
        <f t="shared" si="130"/>
        <v>#DIV/0!</v>
      </c>
      <c r="U220" s="223" t="e">
        <f t="shared" ref="U220:AC220" si="131">U219/U218*10</f>
        <v>#DIV/0!</v>
      </c>
      <c r="V220" s="223" t="e">
        <f t="shared" si="131"/>
        <v>#DIV/0!</v>
      </c>
      <c r="W220" s="223" t="e">
        <f t="shared" si="131"/>
        <v>#DIV/0!</v>
      </c>
      <c r="X220" s="223" t="e">
        <f t="shared" si="131"/>
        <v>#DIV/0!</v>
      </c>
      <c r="Y220" s="223" t="e">
        <f t="shared" si="131"/>
        <v>#DIV/0!</v>
      </c>
      <c r="Z220" s="223" t="e">
        <f t="shared" si="131"/>
        <v>#DIV/0!</v>
      </c>
      <c r="AA220" s="223" t="e">
        <f t="shared" si="131"/>
        <v>#DIV/0!</v>
      </c>
      <c r="AB220" s="223" t="e">
        <f t="shared" si="131"/>
        <v>#DIV/0!</v>
      </c>
      <c r="AC220" s="223" t="e">
        <f t="shared" si="131"/>
        <v>#DIV/0!</v>
      </c>
      <c r="AE220" s="42" t="e">
        <f t="shared" si="99"/>
        <v>#DIV/0!</v>
      </c>
      <c r="AF220" s="19"/>
      <c r="AG220" s="19"/>
      <c r="AH220" s="19"/>
      <c r="AI220" s="19"/>
      <c r="AR220" s="19"/>
      <c r="AS220" s="19"/>
    </row>
    <row r="221" spans="1:45" s="10" customFormat="1" ht="159.75" hidden="1" customHeight="1" x14ac:dyDescent="0.2">
      <c r="A221" s="168" t="s">
        <v>239</v>
      </c>
      <c r="B221" s="251"/>
      <c r="C221" s="252"/>
      <c r="D221" s="252"/>
      <c r="E221" s="199">
        <f t="shared" si="82"/>
        <v>0</v>
      </c>
      <c r="F221" s="200"/>
      <c r="G221" s="200"/>
      <c r="H221" s="201"/>
      <c r="I221" s="282"/>
      <c r="J221" s="282"/>
      <c r="K221" s="282"/>
      <c r="L221" s="284"/>
      <c r="M221" s="284"/>
      <c r="N221" s="284"/>
      <c r="O221" s="284"/>
      <c r="P221" s="284"/>
      <c r="Q221" s="284"/>
      <c r="R221" s="284"/>
      <c r="S221" s="284"/>
      <c r="T221" s="284"/>
      <c r="U221" s="284"/>
      <c r="V221" s="284"/>
      <c r="W221" s="284"/>
      <c r="X221" s="284"/>
      <c r="Y221" s="284"/>
      <c r="Z221" s="282"/>
      <c r="AA221" s="282"/>
      <c r="AB221" s="282"/>
      <c r="AC221" s="282"/>
      <c r="AE221" s="42" t="e">
        <f t="shared" si="99"/>
        <v>#DIV/0!</v>
      </c>
      <c r="AF221" s="19"/>
      <c r="AG221" s="19"/>
      <c r="AH221" s="19"/>
      <c r="AI221" s="19"/>
      <c r="AR221" s="19"/>
      <c r="AS221" s="19"/>
    </row>
    <row r="222" spans="1:45" s="10" customFormat="1" ht="48" hidden="1" customHeight="1" x14ac:dyDescent="0.2">
      <c r="A222" s="169" t="s">
        <v>212</v>
      </c>
      <c r="B222" s="253"/>
      <c r="C222" s="250"/>
      <c r="D222" s="250"/>
      <c r="E222" s="202">
        <f t="shared" si="82"/>
        <v>0</v>
      </c>
      <c r="F222" s="212"/>
      <c r="G222" s="200"/>
      <c r="H222" s="201"/>
      <c r="I222" s="223"/>
      <c r="J222" s="223"/>
      <c r="K222" s="223"/>
      <c r="L222" s="223"/>
      <c r="M222" s="222"/>
      <c r="N222" s="222"/>
      <c r="O222" s="222"/>
      <c r="P222" s="222"/>
      <c r="Q222" s="222"/>
      <c r="R222" s="222"/>
      <c r="S222" s="223"/>
      <c r="T222" s="222"/>
      <c r="U222" s="222"/>
      <c r="V222" s="222"/>
      <c r="W222" s="222"/>
      <c r="X222" s="222"/>
      <c r="Y222" s="222"/>
      <c r="Z222" s="223"/>
      <c r="AA222" s="223"/>
      <c r="AB222" s="223"/>
      <c r="AC222" s="223"/>
      <c r="AE222" s="42" t="e">
        <f t="shared" si="99"/>
        <v>#DIV/0!</v>
      </c>
      <c r="AF222" s="19"/>
      <c r="AG222" s="19"/>
      <c r="AH222" s="19"/>
      <c r="AI222" s="19"/>
      <c r="AR222" s="19"/>
      <c r="AS222" s="19"/>
    </row>
    <row r="223" spans="1:45" s="10" customFormat="1" ht="48" hidden="1" customHeight="1" x14ac:dyDescent="0.2">
      <c r="A223" s="169" t="s">
        <v>92</v>
      </c>
      <c r="B223" s="237"/>
      <c r="C223" s="237"/>
      <c r="D223" s="237"/>
      <c r="E223" s="245" t="e">
        <f t="shared" ref="E223:Z223" si="132">E222/E221*10</f>
        <v>#DIV/0!</v>
      </c>
      <c r="F223" s="245"/>
      <c r="G223" s="200"/>
      <c r="H223" s="218"/>
      <c r="I223" s="218" t="e">
        <f t="shared" si="132"/>
        <v>#DIV/0!</v>
      </c>
      <c r="J223" s="218" t="e">
        <f t="shared" si="132"/>
        <v>#DIV/0!</v>
      </c>
      <c r="K223" s="218" t="e">
        <f t="shared" si="132"/>
        <v>#DIV/0!</v>
      </c>
      <c r="L223" s="218" t="e">
        <f t="shared" si="132"/>
        <v>#DIV/0!</v>
      </c>
      <c r="M223" s="218" t="e">
        <f t="shared" si="132"/>
        <v>#DIV/0!</v>
      </c>
      <c r="N223" s="218" t="e">
        <f t="shared" si="132"/>
        <v>#DIV/0!</v>
      </c>
      <c r="O223" s="218" t="e">
        <f t="shared" si="132"/>
        <v>#DIV/0!</v>
      </c>
      <c r="P223" s="218" t="e">
        <f t="shared" si="132"/>
        <v>#DIV/0!</v>
      </c>
      <c r="Q223" s="218" t="e">
        <f t="shared" si="132"/>
        <v>#DIV/0!</v>
      </c>
      <c r="R223" s="218" t="e">
        <f t="shared" si="132"/>
        <v>#DIV/0!</v>
      </c>
      <c r="S223" s="218" t="e">
        <f t="shared" si="132"/>
        <v>#DIV/0!</v>
      </c>
      <c r="T223" s="218" t="e">
        <f t="shared" si="132"/>
        <v>#DIV/0!</v>
      </c>
      <c r="U223" s="218" t="e">
        <f t="shared" si="132"/>
        <v>#DIV/0!</v>
      </c>
      <c r="V223" s="218" t="e">
        <f t="shared" si="132"/>
        <v>#DIV/0!</v>
      </c>
      <c r="W223" s="218" t="e">
        <f t="shared" si="132"/>
        <v>#DIV/0!</v>
      </c>
      <c r="X223" s="218" t="e">
        <f t="shared" si="132"/>
        <v>#DIV/0!</v>
      </c>
      <c r="Y223" s="218" t="e">
        <f t="shared" si="132"/>
        <v>#DIV/0!</v>
      </c>
      <c r="Z223" s="218" t="e">
        <f t="shared" si="132"/>
        <v>#DIV/0!</v>
      </c>
      <c r="AA223" s="255" t="e">
        <f t="shared" ref="AA223:AC223" si="133">AA222/AA221*10</f>
        <v>#DIV/0!</v>
      </c>
      <c r="AB223" s="255" t="e">
        <f t="shared" si="133"/>
        <v>#DIV/0!</v>
      </c>
      <c r="AC223" s="255" t="e">
        <f t="shared" si="133"/>
        <v>#DIV/0!</v>
      </c>
      <c r="AE223" s="42" t="e">
        <f t="shared" si="99"/>
        <v>#DIV/0!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1" t="s">
        <v>176</v>
      </c>
      <c r="B224" s="199">
        <v>39.299999999999997</v>
      </c>
      <c r="C224" s="199"/>
      <c r="D224" s="199"/>
      <c r="E224" s="199">
        <f t="shared" si="82"/>
        <v>0</v>
      </c>
      <c r="F224" s="200">
        <f t="shared" ref="F224:F245" si="134">E224/B224</f>
        <v>0</v>
      </c>
      <c r="G224" s="200" t="e">
        <f t="shared" si="96"/>
        <v>#DIV/0!</v>
      </c>
      <c r="H224" s="201"/>
      <c r="I224" s="225"/>
      <c r="J224" s="225"/>
      <c r="K224" s="223"/>
      <c r="L224" s="225"/>
      <c r="M224" s="213"/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  <c r="Z224" s="213"/>
      <c r="AA224" s="213"/>
      <c r="AB224" s="213"/>
      <c r="AC224" s="213"/>
      <c r="AE224" s="42" t="e">
        <f t="shared" si="99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1" t="s">
        <v>178</v>
      </c>
      <c r="B225" s="210">
        <v>42.2</v>
      </c>
      <c r="C225" s="210"/>
      <c r="D225" s="210">
        <v>56</v>
      </c>
      <c r="E225" s="199">
        <f t="shared" si="82"/>
        <v>55.3</v>
      </c>
      <c r="F225" s="200">
        <f t="shared" si="134"/>
        <v>1.31042654028436</v>
      </c>
      <c r="G225" s="200">
        <f>E225/D225</f>
        <v>0.98749999999999993</v>
      </c>
      <c r="H225" s="201">
        <v>8</v>
      </c>
      <c r="I225" s="225"/>
      <c r="J225" s="225"/>
      <c r="K225" s="223">
        <v>12</v>
      </c>
      <c r="L225" s="225"/>
      <c r="M225" s="213"/>
      <c r="N225" s="213"/>
      <c r="O225" s="213"/>
      <c r="P225" s="213">
        <v>3.6</v>
      </c>
      <c r="Q225" s="213">
        <v>1.8</v>
      </c>
      <c r="R225" s="213"/>
      <c r="S225" s="213">
        <v>6</v>
      </c>
      <c r="T225" s="213">
        <v>16</v>
      </c>
      <c r="U225" s="213"/>
      <c r="V225" s="213"/>
      <c r="W225" s="213"/>
      <c r="X225" s="213">
        <v>12.9</v>
      </c>
      <c r="Y225" s="213"/>
      <c r="Z225" s="213"/>
      <c r="AA225" s="213"/>
      <c r="AB225" s="213">
        <v>1</v>
      </c>
      <c r="AC225" s="213">
        <v>2</v>
      </c>
      <c r="AE225" s="42">
        <f t="shared" si="99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8" t="s">
        <v>177</v>
      </c>
      <c r="B226" s="210">
        <v>42.2</v>
      </c>
      <c r="C226" s="210"/>
      <c r="D226" s="210"/>
      <c r="E226" s="199">
        <f t="shared" si="82"/>
        <v>0</v>
      </c>
      <c r="F226" s="200">
        <f t="shared" si="134"/>
        <v>0</v>
      </c>
      <c r="G226" s="200" t="e">
        <f t="shared" si="96"/>
        <v>#DIV/0!</v>
      </c>
      <c r="H226" s="201"/>
      <c r="I226" s="225"/>
      <c r="J226" s="225"/>
      <c r="K226" s="223"/>
      <c r="L226" s="225"/>
      <c r="M226" s="213"/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  <c r="Z226" s="213"/>
      <c r="AA226" s="213"/>
      <c r="AB226" s="213"/>
      <c r="AC226" s="213"/>
      <c r="AE226" s="42" t="e">
        <f t="shared" si="99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69" t="s">
        <v>180</v>
      </c>
      <c r="B227" s="210">
        <v>67.2</v>
      </c>
      <c r="C227" s="210"/>
      <c r="D227" s="210"/>
      <c r="E227" s="199">
        <f t="shared" si="82"/>
        <v>276.09000000000003</v>
      </c>
      <c r="F227" s="200">
        <f t="shared" si="134"/>
        <v>4.1084821428571434</v>
      </c>
      <c r="G227" s="200"/>
      <c r="H227" s="201">
        <v>8</v>
      </c>
      <c r="I227" s="225"/>
      <c r="J227" s="225"/>
      <c r="K227" s="223">
        <v>20</v>
      </c>
      <c r="L227" s="225"/>
      <c r="M227" s="213"/>
      <c r="N227" s="213"/>
      <c r="O227" s="213"/>
      <c r="P227" s="213">
        <v>76.09</v>
      </c>
      <c r="Q227" s="213">
        <v>12</v>
      </c>
      <c r="R227" s="213"/>
      <c r="S227" s="213">
        <v>30</v>
      </c>
      <c r="T227" s="213">
        <v>53</v>
      </c>
      <c r="U227" s="213"/>
      <c r="V227" s="213"/>
      <c r="W227" s="213"/>
      <c r="X227" s="213">
        <v>70</v>
      </c>
      <c r="Y227" s="213"/>
      <c r="Z227" s="213"/>
      <c r="AA227" s="213"/>
      <c r="AB227" s="213">
        <v>3</v>
      </c>
      <c r="AC227" s="213">
        <v>12</v>
      </c>
      <c r="AE227" s="42">
        <f t="shared" si="99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0" t="s">
        <v>92</v>
      </c>
      <c r="B228" s="254">
        <f>B226/B224*10</f>
        <v>10.737913486005091</v>
      </c>
      <c r="C228" s="254"/>
      <c r="D228" s="254"/>
      <c r="E228" s="254" t="e">
        <f>E226/E224*10</f>
        <v>#DIV/0!</v>
      </c>
      <c r="F228" s="200" t="e">
        <f t="shared" si="134"/>
        <v>#DIV/0!</v>
      </c>
      <c r="G228" s="200" t="e">
        <f t="shared" si="96"/>
        <v>#DIV/0!</v>
      </c>
      <c r="H228" s="223"/>
      <c r="I228" s="223" t="e">
        <f t="shared" ref="I228:O228" si="135">I226/I224*10</f>
        <v>#DIV/0!</v>
      </c>
      <c r="J228" s="223" t="e">
        <f t="shared" si="135"/>
        <v>#DIV/0!</v>
      </c>
      <c r="K228" s="223" t="e">
        <f t="shared" si="135"/>
        <v>#DIV/0!</v>
      </c>
      <c r="L228" s="223" t="e">
        <f t="shared" si="135"/>
        <v>#DIV/0!</v>
      </c>
      <c r="M228" s="223" t="e">
        <f t="shared" si="135"/>
        <v>#DIV/0!</v>
      </c>
      <c r="N228" s="223" t="e">
        <f t="shared" si="135"/>
        <v>#DIV/0!</v>
      </c>
      <c r="O228" s="223" t="e">
        <f t="shared" si="135"/>
        <v>#DIV/0!</v>
      </c>
      <c r="P228" s="223" t="e">
        <f>P226/P224*10</f>
        <v>#DIV/0!</v>
      </c>
      <c r="Q228" s="223" t="e">
        <f>Q226/Q224*10</f>
        <v>#DIV/0!</v>
      </c>
      <c r="R228" s="223"/>
      <c r="S228" s="223"/>
      <c r="T228" s="223"/>
      <c r="U228" s="223"/>
      <c r="V228" s="223"/>
      <c r="W228" s="223"/>
      <c r="X228" s="223"/>
      <c r="Y228" s="213"/>
      <c r="Z228" s="213"/>
      <c r="AA228" s="213"/>
      <c r="AB228" s="213"/>
      <c r="AC228" s="213"/>
      <c r="AE228" s="42" t="e">
        <f t="shared" si="99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69" t="s">
        <v>179</v>
      </c>
      <c r="B229" s="199">
        <v>13</v>
      </c>
      <c r="C229" s="199"/>
      <c r="D229" s="199"/>
      <c r="E229" s="298">
        <f t="shared" ref="E229:AC229" si="136">E227/E225*10</f>
        <v>49.925858951175421</v>
      </c>
      <c r="F229" s="200">
        <f t="shared" si="134"/>
        <v>3.8404506885519556</v>
      </c>
      <c r="G229" s="200"/>
      <c r="H229" s="255"/>
      <c r="I229" s="255" t="e">
        <f t="shared" si="136"/>
        <v>#DIV/0!</v>
      </c>
      <c r="J229" s="255" t="e">
        <f t="shared" si="136"/>
        <v>#DIV/0!</v>
      </c>
      <c r="K229" s="255">
        <f t="shared" si="136"/>
        <v>16.666666666666668</v>
      </c>
      <c r="L229" s="255" t="e">
        <f t="shared" si="136"/>
        <v>#DIV/0!</v>
      </c>
      <c r="M229" s="255" t="e">
        <f t="shared" si="136"/>
        <v>#DIV/0!</v>
      </c>
      <c r="N229" s="255" t="e">
        <f t="shared" si="136"/>
        <v>#DIV/0!</v>
      </c>
      <c r="O229" s="255" t="e">
        <f t="shared" si="136"/>
        <v>#DIV/0!</v>
      </c>
      <c r="P229" s="255">
        <f t="shared" si="136"/>
        <v>211.36111111111114</v>
      </c>
      <c r="Q229" s="255">
        <f>Q227/Q225*10</f>
        <v>66.666666666666657</v>
      </c>
      <c r="R229" s="255" t="e">
        <f t="shared" si="136"/>
        <v>#DIV/0!</v>
      </c>
      <c r="S229" s="255">
        <f t="shared" si="136"/>
        <v>50</v>
      </c>
      <c r="T229" s="255">
        <f>T227/T225*10</f>
        <v>33.125</v>
      </c>
      <c r="U229" s="255" t="e">
        <f t="shared" si="136"/>
        <v>#DIV/0!</v>
      </c>
      <c r="V229" s="255" t="e">
        <f t="shared" si="136"/>
        <v>#DIV/0!</v>
      </c>
      <c r="W229" s="255" t="e">
        <f t="shared" si="136"/>
        <v>#DIV/0!</v>
      </c>
      <c r="X229" s="255">
        <f>X227/X225*10</f>
        <v>54.263565891472865</v>
      </c>
      <c r="Y229" s="255" t="e">
        <f t="shared" si="136"/>
        <v>#DIV/0!</v>
      </c>
      <c r="Z229" s="255" t="e">
        <f t="shared" si="136"/>
        <v>#DIV/0!</v>
      </c>
      <c r="AA229" s="255" t="e">
        <f t="shared" si="136"/>
        <v>#DIV/0!</v>
      </c>
      <c r="AB229" s="255">
        <f t="shared" si="136"/>
        <v>30</v>
      </c>
      <c r="AC229" s="255">
        <f t="shared" si="136"/>
        <v>60</v>
      </c>
      <c r="AE229" s="42">
        <f t="shared" si="99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hidden="1" customHeight="1" x14ac:dyDescent="0.2">
      <c r="A230" s="171" t="s">
        <v>185</v>
      </c>
      <c r="B230" s="210"/>
      <c r="C230" s="210">
        <v>138</v>
      </c>
      <c r="D230" s="210">
        <v>134</v>
      </c>
      <c r="E230" s="199">
        <f t="shared" si="82"/>
        <v>0</v>
      </c>
      <c r="F230" s="200" t="e">
        <f t="shared" si="134"/>
        <v>#DIV/0!</v>
      </c>
      <c r="G230" s="200">
        <f t="shared" si="96"/>
        <v>0</v>
      </c>
      <c r="H230" s="201"/>
      <c r="I230" s="273"/>
      <c r="J230" s="273"/>
      <c r="K230" s="273"/>
      <c r="L230" s="273"/>
      <c r="M230" s="273"/>
      <c r="N230" s="273"/>
      <c r="O230" s="273"/>
      <c r="P230" s="285"/>
      <c r="Q230" s="285"/>
      <c r="R230" s="285"/>
      <c r="S230" s="285"/>
      <c r="T230" s="285"/>
      <c r="U230" s="285"/>
      <c r="V230" s="286"/>
      <c r="W230" s="285"/>
      <c r="X230" s="285"/>
      <c r="Y230" s="273"/>
      <c r="Z230" s="273"/>
      <c r="AA230" s="273"/>
      <c r="AB230" s="273"/>
      <c r="AC230" s="273"/>
      <c r="AE230" s="42" t="e">
        <f t="shared" si="99"/>
        <v>#DIV/0!</v>
      </c>
      <c r="AF230" s="19"/>
      <c r="AG230" s="19"/>
      <c r="AH230" s="19"/>
      <c r="AI230" s="19"/>
      <c r="AR230" s="19"/>
      <c r="AS230" s="19"/>
    </row>
    <row r="231" spans="1:45" s="10" customFormat="1" ht="48" hidden="1" customHeight="1" x14ac:dyDescent="0.2">
      <c r="A231" s="169" t="s">
        <v>186</v>
      </c>
      <c r="B231" s="203"/>
      <c r="C231" s="203"/>
      <c r="D231" s="210"/>
      <c r="E231" s="202">
        <f t="shared" si="82"/>
        <v>0</v>
      </c>
      <c r="F231" s="200" t="e">
        <f t="shared" si="134"/>
        <v>#DIV/0!</v>
      </c>
      <c r="G231" s="200"/>
      <c r="H231" s="201"/>
      <c r="I231" s="211"/>
      <c r="J231" s="211"/>
      <c r="K231" s="255"/>
      <c r="L231" s="211"/>
      <c r="M231" s="211"/>
      <c r="N231" s="211"/>
      <c r="O231" s="211"/>
      <c r="P231" s="255"/>
      <c r="Q231" s="255"/>
      <c r="R231" s="255"/>
      <c r="S231" s="255"/>
      <c r="T231" s="255"/>
      <c r="U231" s="255"/>
      <c r="V231" s="255"/>
      <c r="W231" s="255"/>
      <c r="X231" s="255"/>
      <c r="Y231" s="211"/>
      <c r="Z231" s="211"/>
      <c r="AA231" s="211"/>
      <c r="AB231" s="211"/>
      <c r="AC231" s="211"/>
      <c r="AE231" s="42" t="e">
        <f t="shared" si="99"/>
        <v>#DIV/0!</v>
      </c>
      <c r="AF231" s="19"/>
      <c r="AG231" s="19"/>
      <c r="AH231" s="19"/>
      <c r="AI231" s="19"/>
      <c r="AR231" s="19"/>
      <c r="AS231" s="19"/>
    </row>
    <row r="232" spans="1:45" s="10" customFormat="1" ht="48" hidden="1" customHeight="1" x14ac:dyDescent="0.2">
      <c r="A232" s="169" t="s">
        <v>92</v>
      </c>
      <c r="B232" s="245" t="e">
        <f>B231/B230*10</f>
        <v>#DIV/0!</v>
      </c>
      <c r="C232" s="203"/>
      <c r="D232" s="210"/>
      <c r="E232" s="256" t="e">
        <f t="shared" ref="E232:V232" si="137">E231/E230*10</f>
        <v>#DIV/0!</v>
      </c>
      <c r="F232" s="256" t="e">
        <f t="shared" si="137"/>
        <v>#DIV/0!</v>
      </c>
      <c r="G232" s="200"/>
      <c r="H232" s="256"/>
      <c r="I232" s="255" t="e">
        <f t="shared" si="137"/>
        <v>#DIV/0!</v>
      </c>
      <c r="J232" s="255" t="e">
        <f t="shared" si="137"/>
        <v>#DIV/0!</v>
      </c>
      <c r="K232" s="255" t="e">
        <f t="shared" si="137"/>
        <v>#DIV/0!</v>
      </c>
      <c r="L232" s="255" t="e">
        <f t="shared" si="137"/>
        <v>#DIV/0!</v>
      </c>
      <c r="M232" s="255" t="e">
        <f t="shared" si="137"/>
        <v>#DIV/0!</v>
      </c>
      <c r="N232" s="255" t="e">
        <f t="shared" si="137"/>
        <v>#DIV/0!</v>
      </c>
      <c r="O232" s="255" t="e">
        <f t="shared" si="137"/>
        <v>#DIV/0!</v>
      </c>
      <c r="P232" s="255" t="e">
        <f t="shared" si="137"/>
        <v>#DIV/0!</v>
      </c>
      <c r="Q232" s="255" t="e">
        <f t="shared" si="137"/>
        <v>#DIV/0!</v>
      </c>
      <c r="R232" s="255" t="e">
        <f t="shared" si="137"/>
        <v>#DIV/0!</v>
      </c>
      <c r="S232" s="255" t="e">
        <f t="shared" si="137"/>
        <v>#DIV/0!</v>
      </c>
      <c r="T232" s="255" t="e">
        <f t="shared" si="137"/>
        <v>#DIV/0!</v>
      </c>
      <c r="U232" s="255" t="e">
        <f t="shared" si="137"/>
        <v>#DIV/0!</v>
      </c>
      <c r="V232" s="255" t="e">
        <f t="shared" si="137"/>
        <v>#DIV/0!</v>
      </c>
      <c r="W232" s="255" t="e">
        <f t="shared" ref="W232:Z232" si="138">W231/W230*10</f>
        <v>#DIV/0!</v>
      </c>
      <c r="X232" s="255" t="e">
        <f t="shared" si="138"/>
        <v>#DIV/0!</v>
      </c>
      <c r="Y232" s="255" t="e">
        <f t="shared" si="138"/>
        <v>#DIV/0!</v>
      </c>
      <c r="Z232" s="255" t="e">
        <f t="shared" si="138"/>
        <v>#DIV/0!</v>
      </c>
      <c r="AA232" s="255" t="e">
        <f>AA231/AA230*10</f>
        <v>#DIV/0!</v>
      </c>
      <c r="AB232" s="255" t="e">
        <f t="shared" ref="AB232:AC232" si="139">AB231/AB230*10</f>
        <v>#DIV/0!</v>
      </c>
      <c r="AC232" s="255" t="e">
        <f t="shared" si="139"/>
        <v>#DIV/0!</v>
      </c>
      <c r="AE232" s="42" t="e">
        <f t="shared" si="99"/>
        <v>#DIV/0!</v>
      </c>
      <c r="AF232" s="19"/>
      <c r="AG232" s="19"/>
      <c r="AH232" s="19"/>
      <c r="AI232" s="19"/>
      <c r="AR232" s="19"/>
      <c r="AS232" s="19"/>
    </row>
    <row r="233" spans="1:45" s="44" customFormat="1" ht="75" hidden="1" customHeight="1" x14ac:dyDescent="0.2">
      <c r="A233" s="168" t="s">
        <v>111</v>
      </c>
      <c r="B233" s="199"/>
      <c r="C233" s="199">
        <v>88000</v>
      </c>
      <c r="D233" s="199">
        <v>88000</v>
      </c>
      <c r="E233" s="199">
        <f t="shared" si="82"/>
        <v>0</v>
      </c>
      <c r="F233" s="200" t="e">
        <f t="shared" si="134"/>
        <v>#DIV/0!</v>
      </c>
      <c r="G233" s="200">
        <f t="shared" si="96"/>
        <v>0</v>
      </c>
      <c r="H233" s="201"/>
      <c r="I233" s="221"/>
      <c r="J233" s="221"/>
      <c r="K233" s="221"/>
      <c r="L233" s="221"/>
      <c r="M233" s="221"/>
      <c r="N233" s="221"/>
      <c r="O233" s="221"/>
      <c r="P233" s="221"/>
      <c r="Q233" s="221"/>
      <c r="R233" s="221"/>
      <c r="S233" s="221"/>
      <c r="T233" s="221"/>
      <c r="U233" s="221"/>
      <c r="V233" s="221"/>
      <c r="W233" s="221"/>
      <c r="X233" s="221"/>
      <c r="Y233" s="221"/>
      <c r="Z233" s="221"/>
      <c r="AA233" s="221"/>
      <c r="AB233" s="221"/>
      <c r="AC233" s="221"/>
      <c r="AE233" s="42" t="e">
        <f t="shared" si="99"/>
        <v>#DIV/0!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0" t="s">
        <v>112</v>
      </c>
      <c r="B234" s="215">
        <f t="shared" ref="B234:E234" si="140">B233/B236</f>
        <v>0</v>
      </c>
      <c r="C234" s="215"/>
      <c r="D234" s="215"/>
      <c r="E234" s="215">
        <f t="shared" si="140"/>
        <v>0</v>
      </c>
      <c r="F234" s="200" t="e">
        <f t="shared" si="134"/>
        <v>#DIV/0!</v>
      </c>
      <c r="G234" s="200"/>
      <c r="H234" s="257"/>
      <c r="I234" s="257">
        <f>I233/I236</f>
        <v>0</v>
      </c>
      <c r="J234" s="257">
        <f t="shared" ref="J234:AC234" si="141">J233/J236</f>
        <v>0</v>
      </c>
      <c r="K234" s="257">
        <f t="shared" si="141"/>
        <v>0</v>
      </c>
      <c r="L234" s="257">
        <f t="shared" si="141"/>
        <v>0</v>
      </c>
      <c r="M234" s="257">
        <f t="shared" si="141"/>
        <v>0</v>
      </c>
      <c r="N234" s="257">
        <f t="shared" si="141"/>
        <v>0</v>
      </c>
      <c r="O234" s="257">
        <f t="shared" si="141"/>
        <v>0</v>
      </c>
      <c r="P234" s="257">
        <f t="shared" si="141"/>
        <v>0</v>
      </c>
      <c r="Q234" s="257">
        <f t="shared" si="141"/>
        <v>0</v>
      </c>
      <c r="R234" s="257">
        <f t="shared" si="141"/>
        <v>0</v>
      </c>
      <c r="S234" s="257">
        <f t="shared" si="141"/>
        <v>0</v>
      </c>
      <c r="T234" s="257">
        <f t="shared" si="141"/>
        <v>0</v>
      </c>
      <c r="U234" s="257">
        <f t="shared" si="141"/>
        <v>0</v>
      </c>
      <c r="V234" s="257">
        <f t="shared" si="141"/>
        <v>0</v>
      </c>
      <c r="W234" s="257">
        <f t="shared" si="141"/>
        <v>0</v>
      </c>
      <c r="X234" s="257">
        <f t="shared" si="141"/>
        <v>0</v>
      </c>
      <c r="Y234" s="257">
        <f t="shared" si="141"/>
        <v>0</v>
      </c>
      <c r="Z234" s="257">
        <f t="shared" si="141"/>
        <v>0</v>
      </c>
      <c r="AA234" s="257">
        <f t="shared" si="141"/>
        <v>0</v>
      </c>
      <c r="AB234" s="257">
        <f t="shared" si="141"/>
        <v>0</v>
      </c>
      <c r="AC234" s="257">
        <f t="shared" si="141"/>
        <v>0</v>
      </c>
      <c r="AE234" s="42" t="e">
        <f t="shared" si="99"/>
        <v>#DIV/0!</v>
      </c>
      <c r="AF234" s="45"/>
      <c r="AG234" s="45"/>
      <c r="AH234" s="45"/>
      <c r="AI234" s="45"/>
      <c r="AR234" s="45"/>
      <c r="AS234" s="45"/>
    </row>
    <row r="235" spans="1:45" s="10" customFormat="1" ht="48" hidden="1" customHeight="1" x14ac:dyDescent="0.2">
      <c r="A235" s="168" t="s">
        <v>113</v>
      </c>
      <c r="B235" s="199"/>
      <c r="C235" s="199"/>
      <c r="D235" s="199"/>
      <c r="E235" s="202">
        <f t="shared" si="82"/>
        <v>0</v>
      </c>
      <c r="F235" s="200" t="e">
        <f t="shared" si="134"/>
        <v>#DIV/0!</v>
      </c>
      <c r="G235" s="200"/>
      <c r="H235" s="201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  <c r="AA235" s="206"/>
      <c r="AB235" s="206"/>
      <c r="AC235" s="206"/>
      <c r="AE235" s="42" t="e">
        <f t="shared" si="99"/>
        <v>#DIV/0!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8" t="s">
        <v>114</v>
      </c>
      <c r="B236" s="199">
        <v>105000</v>
      </c>
      <c r="C236" s="199"/>
      <c r="D236" s="199"/>
      <c r="E236" s="199">
        <f>SUM(I236:AC236)</f>
        <v>88000</v>
      </c>
      <c r="F236" s="200">
        <f t="shared" si="134"/>
        <v>0.83809523809523812</v>
      </c>
      <c r="G236" s="200" t="e">
        <f t="shared" si="96"/>
        <v>#DIV/0!</v>
      </c>
      <c r="H236" s="201"/>
      <c r="I236" s="206">
        <v>7600</v>
      </c>
      <c r="J236" s="206">
        <v>3300</v>
      </c>
      <c r="K236" s="206">
        <v>2100</v>
      </c>
      <c r="L236" s="206">
        <v>5800</v>
      </c>
      <c r="M236" s="206">
        <v>2600</v>
      </c>
      <c r="N236" s="206">
        <v>6300</v>
      </c>
      <c r="O236" s="206">
        <v>3100</v>
      </c>
      <c r="P236" s="206">
        <v>3000</v>
      </c>
      <c r="Q236" s="206">
        <v>4300</v>
      </c>
      <c r="R236" s="206">
        <v>2200</v>
      </c>
      <c r="S236" s="206">
        <v>4000</v>
      </c>
      <c r="T236" s="206">
        <v>4900</v>
      </c>
      <c r="U236" s="206">
        <v>5100</v>
      </c>
      <c r="V236" s="206">
        <v>4900</v>
      </c>
      <c r="W236" s="206">
        <v>7500</v>
      </c>
      <c r="X236" s="206">
        <v>3400</v>
      </c>
      <c r="Y236" s="206">
        <v>2000</v>
      </c>
      <c r="Z236" s="206">
        <v>2000</v>
      </c>
      <c r="AA236" s="206">
        <v>6000</v>
      </c>
      <c r="AB236" s="206">
        <v>5600</v>
      </c>
      <c r="AC236" s="206">
        <v>2300</v>
      </c>
      <c r="AE236" s="42">
        <f t="shared" si="99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8" t="s">
        <v>221</v>
      </c>
      <c r="B237" s="199"/>
      <c r="C237" s="199"/>
      <c r="D237" s="199"/>
      <c r="E237" s="199">
        <f t="shared" ref="E237:E240" si="142">SUM(I237:AC237)</f>
        <v>80060</v>
      </c>
      <c r="F237" s="200"/>
      <c r="G237" s="200"/>
      <c r="H237" s="201"/>
      <c r="I237" s="206">
        <v>7300</v>
      </c>
      <c r="J237" s="206">
        <v>2850</v>
      </c>
      <c r="K237" s="206">
        <v>2100</v>
      </c>
      <c r="L237" s="206">
        <v>5400</v>
      </c>
      <c r="M237" s="206">
        <v>2550</v>
      </c>
      <c r="N237" s="206">
        <v>6000</v>
      </c>
      <c r="O237" s="206">
        <v>2300</v>
      </c>
      <c r="P237" s="206">
        <v>2550</v>
      </c>
      <c r="Q237" s="206">
        <v>4300</v>
      </c>
      <c r="R237" s="206">
        <v>1440</v>
      </c>
      <c r="S237" s="206">
        <v>3260</v>
      </c>
      <c r="T237" s="206">
        <v>4550</v>
      </c>
      <c r="U237" s="206">
        <v>5050</v>
      </c>
      <c r="V237" s="206">
        <v>4700</v>
      </c>
      <c r="W237" s="206">
        <v>7400</v>
      </c>
      <c r="X237" s="206">
        <v>3060</v>
      </c>
      <c r="Y237" s="206">
        <v>2000</v>
      </c>
      <c r="Z237" s="206">
        <v>2000</v>
      </c>
      <c r="AA237" s="206">
        <v>5500</v>
      </c>
      <c r="AB237" s="206">
        <v>4300</v>
      </c>
      <c r="AC237" s="206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8" t="s">
        <v>222</v>
      </c>
      <c r="B238" s="199"/>
      <c r="C238" s="199"/>
      <c r="D238" s="199"/>
      <c r="E238" s="199">
        <f t="shared" si="142"/>
        <v>6900</v>
      </c>
      <c r="F238" s="200"/>
      <c r="G238" s="200"/>
      <c r="H238" s="201"/>
      <c r="I238" s="206">
        <v>300</v>
      </c>
      <c r="J238" s="206">
        <v>450</v>
      </c>
      <c r="K238" s="206">
        <v>0</v>
      </c>
      <c r="L238" s="206">
        <v>400</v>
      </c>
      <c r="M238" s="206">
        <v>50</v>
      </c>
      <c r="N238" s="206">
        <v>300</v>
      </c>
      <c r="O238" s="206">
        <v>800</v>
      </c>
      <c r="P238" s="206">
        <v>450</v>
      </c>
      <c r="Q238" s="206">
        <v>0</v>
      </c>
      <c r="R238" s="206">
        <v>100</v>
      </c>
      <c r="S238" s="206">
        <v>650</v>
      </c>
      <c r="T238" s="206">
        <v>350</v>
      </c>
      <c r="U238" s="206">
        <v>0</v>
      </c>
      <c r="V238" s="206">
        <v>200</v>
      </c>
      <c r="W238" s="206">
        <v>100</v>
      </c>
      <c r="X238" s="206">
        <v>100</v>
      </c>
      <c r="Y238" s="206">
        <v>0</v>
      </c>
      <c r="Z238" s="206">
        <v>0</v>
      </c>
      <c r="AA238" s="206">
        <v>500</v>
      </c>
      <c r="AB238" s="206">
        <v>1300</v>
      </c>
      <c r="AC238" s="206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8" t="s">
        <v>223</v>
      </c>
      <c r="B239" s="199"/>
      <c r="C239" s="199"/>
      <c r="D239" s="199"/>
      <c r="E239" s="199">
        <f t="shared" si="142"/>
        <v>290</v>
      </c>
      <c r="F239" s="200"/>
      <c r="G239" s="200"/>
      <c r="H239" s="201"/>
      <c r="I239" s="206">
        <v>0</v>
      </c>
      <c r="J239" s="206">
        <v>0</v>
      </c>
      <c r="K239" s="206">
        <v>0</v>
      </c>
      <c r="L239" s="206">
        <v>0</v>
      </c>
      <c r="M239" s="206">
        <v>0</v>
      </c>
      <c r="N239" s="206">
        <v>0</v>
      </c>
      <c r="O239" s="206">
        <v>0</v>
      </c>
      <c r="P239" s="206">
        <v>0</v>
      </c>
      <c r="Q239" s="206">
        <v>0</v>
      </c>
      <c r="R239" s="206">
        <v>0</v>
      </c>
      <c r="S239" s="206">
        <v>0</v>
      </c>
      <c r="T239" s="206">
        <v>0</v>
      </c>
      <c r="U239" s="206">
        <v>50</v>
      </c>
      <c r="V239" s="206">
        <v>0</v>
      </c>
      <c r="W239" s="206">
        <v>0</v>
      </c>
      <c r="X239" s="206">
        <v>240</v>
      </c>
      <c r="Y239" s="206">
        <v>0</v>
      </c>
      <c r="Z239" s="206">
        <v>0</v>
      </c>
      <c r="AA239" s="206">
        <v>0</v>
      </c>
      <c r="AB239" s="206">
        <v>0</v>
      </c>
      <c r="AC239" s="206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8" t="s">
        <v>224</v>
      </c>
      <c r="B240" s="199"/>
      <c r="C240" s="199"/>
      <c r="D240" s="199"/>
      <c r="E240" s="199">
        <f t="shared" si="142"/>
        <v>750</v>
      </c>
      <c r="F240" s="200"/>
      <c r="G240" s="200"/>
      <c r="H240" s="201"/>
      <c r="I240" s="206">
        <v>0</v>
      </c>
      <c r="J240" s="206">
        <v>0</v>
      </c>
      <c r="K240" s="206">
        <v>0</v>
      </c>
      <c r="L240" s="206">
        <v>0</v>
      </c>
      <c r="M240" s="206">
        <v>0</v>
      </c>
      <c r="N240" s="206">
        <v>0</v>
      </c>
      <c r="O240" s="206">
        <v>0</v>
      </c>
      <c r="P240" s="206">
        <v>0</v>
      </c>
      <c r="Q240" s="206">
        <v>0</v>
      </c>
      <c r="R240" s="206">
        <v>660</v>
      </c>
      <c r="S240" s="206">
        <v>90</v>
      </c>
      <c r="T240" s="206">
        <v>0</v>
      </c>
      <c r="U240" s="206">
        <v>0</v>
      </c>
      <c r="V240" s="206">
        <v>0</v>
      </c>
      <c r="W240" s="206">
        <v>0</v>
      </c>
      <c r="X240" s="206">
        <v>0</v>
      </c>
      <c r="Y240" s="206">
        <v>0</v>
      </c>
      <c r="Z240" s="206">
        <v>0</v>
      </c>
      <c r="AA240" s="206">
        <v>0</v>
      </c>
      <c r="AB240" s="206">
        <v>0</v>
      </c>
      <c r="AC240" s="206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hidden="1" customHeight="1" outlineLevel="1" x14ac:dyDescent="0.2">
      <c r="A241" s="168" t="s">
        <v>115</v>
      </c>
      <c r="B241" s="199"/>
      <c r="C241" s="199">
        <v>88000</v>
      </c>
      <c r="D241" s="199">
        <v>88000</v>
      </c>
      <c r="E241" s="199">
        <f t="shared" si="82"/>
        <v>0</v>
      </c>
      <c r="F241" s="200" t="e">
        <f t="shared" si="134"/>
        <v>#DIV/0!</v>
      </c>
      <c r="G241" s="200">
        <f t="shared" si="96"/>
        <v>0</v>
      </c>
      <c r="H241" s="201"/>
      <c r="I241" s="221"/>
      <c r="J241" s="221"/>
      <c r="K241" s="221"/>
      <c r="L241" s="221"/>
      <c r="M241" s="221"/>
      <c r="N241" s="221"/>
      <c r="O241" s="221"/>
      <c r="P241" s="221"/>
      <c r="Q241" s="221"/>
      <c r="R241" s="262"/>
      <c r="S241" s="221"/>
      <c r="T241" s="221"/>
      <c r="U241" s="221"/>
      <c r="V241" s="221"/>
      <c r="W241" s="221"/>
      <c r="X241" s="221"/>
      <c r="Y241" s="221"/>
      <c r="Z241" s="221"/>
      <c r="AA241" s="221"/>
      <c r="AB241" s="221"/>
      <c r="AC241" s="221"/>
      <c r="AE241" s="42" t="e">
        <f t="shared" si="99"/>
        <v>#DIV/0!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0" t="s">
        <v>51</v>
      </c>
      <c r="B242" s="258">
        <f>B241/B236</f>
        <v>0</v>
      </c>
      <c r="C242" s="258"/>
      <c r="D242" s="258"/>
      <c r="E242" s="212">
        <f t="shared" ref="E242" si="143">E241/E236</f>
        <v>0</v>
      </c>
      <c r="F242" s="200" t="e">
        <f t="shared" si="134"/>
        <v>#DIV/0!</v>
      </c>
      <c r="G242" s="200"/>
      <c r="H242" s="212"/>
      <c r="I242" s="263">
        <f>I241/I236</f>
        <v>0</v>
      </c>
      <c r="J242" s="263">
        <f t="shared" ref="J242:AC242" si="144">J241/J236</f>
        <v>0</v>
      </c>
      <c r="K242" s="263">
        <f t="shared" si="144"/>
        <v>0</v>
      </c>
      <c r="L242" s="263">
        <f t="shared" si="144"/>
        <v>0</v>
      </c>
      <c r="M242" s="263">
        <f t="shared" si="144"/>
        <v>0</v>
      </c>
      <c r="N242" s="263">
        <f t="shared" si="144"/>
        <v>0</v>
      </c>
      <c r="O242" s="263">
        <f t="shared" si="144"/>
        <v>0</v>
      </c>
      <c r="P242" s="263">
        <f t="shared" si="144"/>
        <v>0</v>
      </c>
      <c r="Q242" s="263">
        <f t="shared" si="144"/>
        <v>0</v>
      </c>
      <c r="R242" s="263">
        <f t="shared" si="144"/>
        <v>0</v>
      </c>
      <c r="S242" s="263">
        <f t="shared" si="144"/>
        <v>0</v>
      </c>
      <c r="T242" s="263">
        <f t="shared" si="144"/>
        <v>0</v>
      </c>
      <c r="U242" s="263">
        <f t="shared" si="144"/>
        <v>0</v>
      </c>
      <c r="V242" s="263">
        <f t="shared" si="144"/>
        <v>0</v>
      </c>
      <c r="W242" s="263">
        <f t="shared" si="144"/>
        <v>0</v>
      </c>
      <c r="X242" s="263">
        <f t="shared" si="144"/>
        <v>0</v>
      </c>
      <c r="Y242" s="263">
        <f t="shared" si="144"/>
        <v>0</v>
      </c>
      <c r="Z242" s="263">
        <f t="shared" si="144"/>
        <v>0</v>
      </c>
      <c r="AA242" s="263">
        <f t="shared" si="144"/>
        <v>0</v>
      </c>
      <c r="AB242" s="263">
        <f t="shared" si="144"/>
        <v>0</v>
      </c>
      <c r="AC242" s="263">
        <f t="shared" si="144"/>
        <v>0</v>
      </c>
      <c r="AE242" s="42" t="e">
        <f t="shared" si="99"/>
        <v>#DIV/0!</v>
      </c>
      <c r="AF242" s="19"/>
      <c r="AG242" s="19"/>
      <c r="AH242" s="19"/>
      <c r="AI242" s="19"/>
      <c r="AR242" s="19"/>
      <c r="AS242" s="19"/>
    </row>
    <row r="243" spans="1:45" s="10" customFormat="1" ht="48" hidden="1" customHeight="1" x14ac:dyDescent="0.2">
      <c r="A243" s="169" t="s">
        <v>221</v>
      </c>
      <c r="B243" s="244"/>
      <c r="C243" s="202"/>
      <c r="D243" s="199"/>
      <c r="E243" s="202">
        <f t="shared" si="82"/>
        <v>0</v>
      </c>
      <c r="F243" s="200" t="e">
        <f t="shared" si="134"/>
        <v>#DIV/0!</v>
      </c>
      <c r="G243" s="200"/>
      <c r="H243" s="201"/>
      <c r="I243" s="206"/>
      <c r="J243" s="206"/>
      <c r="K243" s="206"/>
      <c r="L243" s="206"/>
      <c r="M243" s="206"/>
      <c r="N243" s="206"/>
      <c r="O243" s="206"/>
      <c r="P243" s="206"/>
      <c r="Q243" s="206"/>
      <c r="R243" s="207"/>
      <c r="S243" s="206"/>
      <c r="T243" s="206"/>
      <c r="U243" s="206"/>
      <c r="V243" s="206"/>
      <c r="W243" s="206"/>
      <c r="X243" s="206"/>
      <c r="Y243" s="206"/>
      <c r="Z243" s="206"/>
      <c r="AA243" s="206"/>
      <c r="AB243" s="206"/>
      <c r="AC243" s="206"/>
      <c r="AE243" s="42" t="e">
        <f t="shared" si="99"/>
        <v>#DIV/0!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4" t="s">
        <v>51</v>
      </c>
      <c r="B244" s="244"/>
      <c r="C244" s="202"/>
      <c r="D244" s="199"/>
      <c r="E244" s="203">
        <f>E243/E237*100</f>
        <v>0</v>
      </c>
      <c r="F244" s="203"/>
      <c r="G244" s="203"/>
      <c r="H244" s="203"/>
      <c r="I244" s="207">
        <f t="shared" ref="I244:AC244" si="145">I243/I237*100</f>
        <v>0</v>
      </c>
      <c r="J244" s="207">
        <f t="shared" si="145"/>
        <v>0</v>
      </c>
      <c r="K244" s="207">
        <f t="shared" si="145"/>
        <v>0</v>
      </c>
      <c r="L244" s="207">
        <f t="shared" si="145"/>
        <v>0</v>
      </c>
      <c r="M244" s="207">
        <f t="shared" si="145"/>
        <v>0</v>
      </c>
      <c r="N244" s="207">
        <f t="shared" si="145"/>
        <v>0</v>
      </c>
      <c r="O244" s="207">
        <f t="shared" si="145"/>
        <v>0</v>
      </c>
      <c r="P244" s="207">
        <f t="shared" si="145"/>
        <v>0</v>
      </c>
      <c r="Q244" s="207">
        <f t="shared" si="145"/>
        <v>0</v>
      </c>
      <c r="R244" s="207">
        <f t="shared" si="145"/>
        <v>0</v>
      </c>
      <c r="S244" s="207">
        <f t="shared" si="145"/>
        <v>0</v>
      </c>
      <c r="T244" s="207">
        <f t="shared" si="145"/>
        <v>0</v>
      </c>
      <c r="U244" s="207">
        <f t="shared" si="145"/>
        <v>0</v>
      </c>
      <c r="V244" s="207">
        <f t="shared" si="145"/>
        <v>0</v>
      </c>
      <c r="W244" s="207">
        <f t="shared" si="145"/>
        <v>0</v>
      </c>
      <c r="X244" s="207">
        <f t="shared" si="145"/>
        <v>0</v>
      </c>
      <c r="Y244" s="207">
        <f t="shared" si="145"/>
        <v>0</v>
      </c>
      <c r="Z244" s="207">
        <f t="shared" si="145"/>
        <v>0</v>
      </c>
      <c r="AA244" s="207">
        <f t="shared" si="145"/>
        <v>0</v>
      </c>
      <c r="AB244" s="207">
        <f t="shared" si="145"/>
        <v>0</v>
      </c>
      <c r="AC244" s="207">
        <f t="shared" si="145"/>
        <v>0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hidden="1" customHeight="1" x14ac:dyDescent="0.2">
      <c r="A245" s="169" t="s">
        <v>222</v>
      </c>
      <c r="B245" s="244"/>
      <c r="C245" s="202"/>
      <c r="D245" s="199"/>
      <c r="E245" s="202">
        <f t="shared" si="82"/>
        <v>0</v>
      </c>
      <c r="F245" s="200" t="e">
        <f t="shared" si="134"/>
        <v>#DIV/0!</v>
      </c>
      <c r="G245" s="200"/>
      <c r="H245" s="201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  <c r="Z245" s="206"/>
      <c r="AA245" s="206"/>
      <c r="AB245" s="206"/>
      <c r="AC245" s="206"/>
      <c r="AE245" s="42" t="e">
        <f t="shared" si="99"/>
        <v>#DIV/0!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4" t="s">
        <v>242</v>
      </c>
      <c r="B246" s="202"/>
      <c r="C246" s="202"/>
      <c r="D246" s="199"/>
      <c r="E246" s="202" t="e">
        <f t="shared" si="82"/>
        <v>#DIV/0!</v>
      </c>
      <c r="F246" s="203"/>
      <c r="G246" s="203"/>
      <c r="H246" s="203"/>
      <c r="I246" s="207">
        <f t="shared" ref="I246:AC246" si="146">I245/I238*100</f>
        <v>0</v>
      </c>
      <c r="J246" s="207">
        <f t="shared" si="146"/>
        <v>0</v>
      </c>
      <c r="K246" s="207" t="e">
        <f t="shared" si="146"/>
        <v>#DIV/0!</v>
      </c>
      <c r="L246" s="207">
        <f t="shared" si="146"/>
        <v>0</v>
      </c>
      <c r="M246" s="207">
        <f t="shared" si="146"/>
        <v>0</v>
      </c>
      <c r="N246" s="207">
        <f t="shared" si="146"/>
        <v>0</v>
      </c>
      <c r="O246" s="207">
        <f t="shared" si="146"/>
        <v>0</v>
      </c>
      <c r="P246" s="207">
        <f t="shared" si="146"/>
        <v>0</v>
      </c>
      <c r="Q246" s="207" t="e">
        <f t="shared" si="146"/>
        <v>#DIV/0!</v>
      </c>
      <c r="R246" s="207">
        <f t="shared" si="146"/>
        <v>0</v>
      </c>
      <c r="S246" s="207">
        <f t="shared" si="146"/>
        <v>0</v>
      </c>
      <c r="T246" s="207">
        <f t="shared" si="146"/>
        <v>0</v>
      </c>
      <c r="U246" s="207" t="e">
        <f t="shared" si="146"/>
        <v>#DIV/0!</v>
      </c>
      <c r="V246" s="207">
        <f t="shared" si="146"/>
        <v>0</v>
      </c>
      <c r="W246" s="207">
        <f t="shared" si="146"/>
        <v>0</v>
      </c>
      <c r="X246" s="207">
        <f t="shared" si="146"/>
        <v>0</v>
      </c>
      <c r="Y246" s="207" t="e">
        <f t="shared" si="146"/>
        <v>#DIV/0!</v>
      </c>
      <c r="Z246" s="207" t="e">
        <f t="shared" si="146"/>
        <v>#DIV/0!</v>
      </c>
      <c r="AA246" s="207">
        <f t="shared" si="146"/>
        <v>0</v>
      </c>
      <c r="AB246" s="207">
        <f t="shared" si="146"/>
        <v>0</v>
      </c>
      <c r="AC246" s="207">
        <f t="shared" si="146"/>
        <v>0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hidden="1" customHeight="1" x14ac:dyDescent="0.2">
      <c r="A247" s="169" t="s">
        <v>223</v>
      </c>
      <c r="B247" s="202"/>
      <c r="C247" s="202"/>
      <c r="D247" s="199"/>
      <c r="E247" s="202">
        <f t="shared" si="82"/>
        <v>0</v>
      </c>
      <c r="F247" s="200"/>
      <c r="G247" s="200"/>
      <c r="H247" s="201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6"/>
      <c r="Z247" s="206"/>
      <c r="AA247" s="206"/>
      <c r="AB247" s="206"/>
      <c r="AC247" s="206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69" t="s">
        <v>51</v>
      </c>
      <c r="B248" s="202"/>
      <c r="C248" s="202"/>
      <c r="D248" s="199"/>
      <c r="E248" s="202" t="e">
        <f t="shared" si="82"/>
        <v>#DIV/0!</v>
      </c>
      <c r="F248" s="203"/>
      <c r="G248" s="203"/>
      <c r="H248" s="203"/>
      <c r="I248" s="207" t="e">
        <f t="shared" ref="I248:AC248" si="147">I247/I239*100</f>
        <v>#DIV/0!</v>
      </c>
      <c r="J248" s="207" t="e">
        <f t="shared" si="147"/>
        <v>#DIV/0!</v>
      </c>
      <c r="K248" s="207" t="e">
        <f t="shared" si="147"/>
        <v>#DIV/0!</v>
      </c>
      <c r="L248" s="207" t="e">
        <f t="shared" si="147"/>
        <v>#DIV/0!</v>
      </c>
      <c r="M248" s="207" t="e">
        <f t="shared" si="147"/>
        <v>#DIV/0!</v>
      </c>
      <c r="N248" s="207" t="e">
        <f t="shared" si="147"/>
        <v>#DIV/0!</v>
      </c>
      <c r="O248" s="207" t="e">
        <f t="shared" si="147"/>
        <v>#DIV/0!</v>
      </c>
      <c r="P248" s="207" t="e">
        <f t="shared" si="147"/>
        <v>#DIV/0!</v>
      </c>
      <c r="Q248" s="207" t="e">
        <f t="shared" si="147"/>
        <v>#DIV/0!</v>
      </c>
      <c r="R248" s="207" t="e">
        <f t="shared" si="147"/>
        <v>#DIV/0!</v>
      </c>
      <c r="S248" s="207" t="e">
        <f t="shared" si="147"/>
        <v>#DIV/0!</v>
      </c>
      <c r="T248" s="207" t="e">
        <f t="shared" si="147"/>
        <v>#DIV/0!</v>
      </c>
      <c r="U248" s="207">
        <f t="shared" si="147"/>
        <v>0</v>
      </c>
      <c r="V248" s="207" t="e">
        <f t="shared" si="147"/>
        <v>#DIV/0!</v>
      </c>
      <c r="W248" s="207" t="e">
        <f t="shared" si="147"/>
        <v>#DIV/0!</v>
      </c>
      <c r="X248" s="207">
        <f t="shared" si="147"/>
        <v>0</v>
      </c>
      <c r="Y248" s="207" t="e">
        <f t="shared" si="147"/>
        <v>#DIV/0!</v>
      </c>
      <c r="Z248" s="207" t="e">
        <f t="shared" si="147"/>
        <v>#DIV/0!</v>
      </c>
      <c r="AA248" s="207" t="e">
        <f t="shared" si="147"/>
        <v>#DIV/0!</v>
      </c>
      <c r="AB248" s="207" t="e">
        <f t="shared" si="147"/>
        <v>#DIV/0!</v>
      </c>
      <c r="AC248" s="207" t="e">
        <f t="shared" si="147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hidden="1" customHeight="1" x14ac:dyDescent="0.2">
      <c r="A249" s="169" t="s">
        <v>233</v>
      </c>
      <c r="B249" s="202"/>
      <c r="C249" s="202"/>
      <c r="D249" s="199"/>
      <c r="E249" s="202">
        <f t="shared" si="82"/>
        <v>0</v>
      </c>
      <c r="F249" s="203"/>
      <c r="G249" s="203"/>
      <c r="H249" s="206"/>
      <c r="I249" s="207"/>
      <c r="J249" s="207"/>
      <c r="K249" s="207"/>
      <c r="L249" s="207"/>
      <c r="M249" s="207"/>
      <c r="N249" s="207"/>
      <c r="O249" s="207"/>
      <c r="P249" s="207"/>
      <c r="Q249" s="207"/>
      <c r="R249" s="207"/>
      <c r="S249" s="207"/>
      <c r="T249" s="207"/>
      <c r="U249" s="207"/>
      <c r="V249" s="207"/>
      <c r="W249" s="207"/>
      <c r="X249" s="207"/>
      <c r="Y249" s="207"/>
      <c r="Z249" s="207"/>
      <c r="AA249" s="207"/>
      <c r="AB249" s="207"/>
      <c r="AC249" s="207"/>
      <c r="AE249" s="42"/>
      <c r="AF249" s="19"/>
      <c r="AG249" s="19"/>
      <c r="AH249" s="19"/>
      <c r="AI249" s="19"/>
      <c r="AR249" s="19"/>
      <c r="AS249" s="19"/>
    </row>
    <row r="250" spans="1:45" s="10" customFormat="1" ht="112.5" hidden="1" customHeight="1" x14ac:dyDescent="0.75">
      <c r="A250" s="168" t="s">
        <v>240</v>
      </c>
      <c r="B250" s="199"/>
      <c r="C250" s="199"/>
      <c r="D250" s="199"/>
      <c r="E250" s="202">
        <f>SUM(I250:AC250)</f>
        <v>0</v>
      </c>
      <c r="F250" s="200"/>
      <c r="G250" s="200"/>
      <c r="H250" s="201"/>
      <c r="I250" s="287"/>
      <c r="J250" s="287"/>
      <c r="K250" s="287"/>
      <c r="L250" s="287"/>
      <c r="M250" s="287"/>
      <c r="N250" s="287"/>
      <c r="O250" s="287"/>
      <c r="P250" s="287"/>
      <c r="Q250" s="287"/>
      <c r="R250" s="287"/>
      <c r="S250" s="287"/>
      <c r="T250" s="287"/>
      <c r="U250" s="288"/>
      <c r="V250" s="287"/>
      <c r="W250" s="287"/>
      <c r="X250" s="287"/>
      <c r="Y250" s="287"/>
      <c r="Z250" s="289"/>
      <c r="AA250" s="287"/>
      <c r="AB250" s="287"/>
      <c r="AC250" s="287"/>
      <c r="AE250" s="42" t="e">
        <f t="shared" si="99"/>
        <v>#DIV/0!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69" t="s">
        <v>241</v>
      </c>
      <c r="B251" s="198">
        <v>86323</v>
      </c>
      <c r="C251" s="199"/>
      <c r="D251" s="199"/>
      <c r="E251" s="199">
        <f t="shared" si="82"/>
        <v>83772.995999999999</v>
      </c>
      <c r="F251" s="200"/>
      <c r="G251" s="200"/>
      <c r="H251" s="201"/>
      <c r="I251" s="225">
        <v>880</v>
      </c>
      <c r="J251" s="225">
        <v>1970</v>
      </c>
      <c r="K251" s="225">
        <v>10455</v>
      </c>
      <c r="L251" s="225">
        <v>6504</v>
      </c>
      <c r="M251" s="225">
        <v>5030.9960000000001</v>
      </c>
      <c r="N251" s="225">
        <v>4259</v>
      </c>
      <c r="O251" s="225">
        <v>1636</v>
      </c>
      <c r="P251" s="225">
        <v>3512</v>
      </c>
      <c r="Q251" s="225">
        <v>2656</v>
      </c>
      <c r="R251" s="225">
        <v>3239</v>
      </c>
      <c r="S251" s="213">
        <v>4313</v>
      </c>
      <c r="T251" s="213">
        <v>4313</v>
      </c>
      <c r="U251" s="213">
        <v>4548</v>
      </c>
      <c r="V251" s="213">
        <v>1798</v>
      </c>
      <c r="W251" s="213">
        <v>3632</v>
      </c>
      <c r="X251" s="213">
        <v>4499</v>
      </c>
      <c r="Y251" s="213">
        <v>928</v>
      </c>
      <c r="Z251" s="213">
        <v>1507</v>
      </c>
      <c r="AA251" s="213">
        <v>4986</v>
      </c>
      <c r="AB251" s="213">
        <v>8411</v>
      </c>
      <c r="AC251" s="225">
        <v>4696</v>
      </c>
      <c r="AE251" s="42">
        <f t="shared" si="99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69" t="s">
        <v>225</v>
      </c>
      <c r="B252" s="198"/>
      <c r="C252" s="199"/>
      <c r="D252" s="199"/>
      <c r="E252" s="210">
        <f>E250/E240*100</f>
        <v>0</v>
      </c>
      <c r="F252" s="210"/>
      <c r="G252" s="210"/>
      <c r="H252" s="210"/>
      <c r="I252" s="262" t="e">
        <f t="shared" ref="I252:AC252" si="148">I250/I240*100</f>
        <v>#DIV/0!</v>
      </c>
      <c r="J252" s="262" t="e">
        <f t="shared" si="148"/>
        <v>#DIV/0!</v>
      </c>
      <c r="K252" s="262" t="e">
        <f t="shared" si="148"/>
        <v>#DIV/0!</v>
      </c>
      <c r="L252" s="262" t="e">
        <f t="shared" si="148"/>
        <v>#DIV/0!</v>
      </c>
      <c r="M252" s="262" t="e">
        <f t="shared" si="148"/>
        <v>#DIV/0!</v>
      </c>
      <c r="N252" s="262" t="e">
        <f t="shared" si="148"/>
        <v>#DIV/0!</v>
      </c>
      <c r="O252" s="262" t="e">
        <f t="shared" si="148"/>
        <v>#DIV/0!</v>
      </c>
      <c r="P252" s="262" t="e">
        <f t="shared" si="148"/>
        <v>#DIV/0!</v>
      </c>
      <c r="Q252" s="262" t="e">
        <f t="shared" si="148"/>
        <v>#DIV/0!</v>
      </c>
      <c r="R252" s="262">
        <f t="shared" si="148"/>
        <v>0</v>
      </c>
      <c r="S252" s="262">
        <f t="shared" si="148"/>
        <v>0</v>
      </c>
      <c r="T252" s="262" t="e">
        <f t="shared" si="148"/>
        <v>#DIV/0!</v>
      </c>
      <c r="U252" s="262" t="e">
        <f t="shared" si="148"/>
        <v>#DIV/0!</v>
      </c>
      <c r="V252" s="262" t="e">
        <f t="shared" si="148"/>
        <v>#DIV/0!</v>
      </c>
      <c r="W252" s="262" t="e">
        <f t="shared" si="148"/>
        <v>#DIV/0!</v>
      </c>
      <c r="X252" s="262" t="e">
        <f t="shared" si="148"/>
        <v>#DIV/0!</v>
      </c>
      <c r="Y252" s="262" t="e">
        <f t="shared" si="148"/>
        <v>#DIV/0!</v>
      </c>
      <c r="Z252" s="262" t="e">
        <f t="shared" si="148"/>
        <v>#DIV/0!</v>
      </c>
      <c r="AA252" s="262" t="e">
        <f t="shared" si="148"/>
        <v>#DIV/0!</v>
      </c>
      <c r="AB252" s="262" t="e">
        <f t="shared" si="148"/>
        <v>#DIV/0!</v>
      </c>
      <c r="AC252" s="262" t="e">
        <f t="shared" si="148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hidden="1" customHeight="1" outlineLevel="1" x14ac:dyDescent="0.2">
      <c r="A253" s="168" t="s">
        <v>198</v>
      </c>
      <c r="B253" s="198"/>
      <c r="C253" s="199"/>
      <c r="D253" s="199">
        <v>82075</v>
      </c>
      <c r="E253" s="199">
        <f>SUM(I253:AC253)</f>
        <v>0</v>
      </c>
      <c r="F253" s="200" t="e">
        <f t="shared" ref="F253:F276" si="149">E253/B253</f>
        <v>#DIV/0!</v>
      </c>
      <c r="G253" s="200">
        <f>E253/D253</f>
        <v>0</v>
      </c>
      <c r="H253" s="201"/>
      <c r="I253" s="213"/>
      <c r="J253" s="213"/>
      <c r="K253" s="213"/>
      <c r="L253" s="213"/>
      <c r="M253" s="213"/>
      <c r="N253" s="213"/>
      <c r="O253" s="222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  <c r="Z253" s="213"/>
      <c r="AA253" s="213"/>
      <c r="AB253" s="213"/>
      <c r="AC253" s="213"/>
      <c r="AE253" s="42" t="e">
        <f t="shared" si="99"/>
        <v>#DIV/0!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69" t="s">
        <v>116</v>
      </c>
      <c r="B254" s="259">
        <f>B253/B251</f>
        <v>0</v>
      </c>
      <c r="C254" s="260"/>
      <c r="D254" s="260"/>
      <c r="E254" s="199">
        <f t="shared" si="82"/>
        <v>0</v>
      </c>
      <c r="F254" s="200" t="e">
        <f t="shared" si="149"/>
        <v>#DIV/0!</v>
      </c>
      <c r="G254" s="200" t="e">
        <f t="shared" si="96"/>
        <v>#DIV/0!</v>
      </c>
      <c r="H254" s="201"/>
      <c r="I254" s="274">
        <f t="shared" ref="I254:AC254" si="150">I253/I251</f>
        <v>0</v>
      </c>
      <c r="J254" s="274">
        <f t="shared" si="150"/>
        <v>0</v>
      </c>
      <c r="K254" s="274">
        <f t="shared" si="150"/>
        <v>0</v>
      </c>
      <c r="L254" s="274">
        <f t="shared" si="150"/>
        <v>0</v>
      </c>
      <c r="M254" s="274">
        <f t="shared" si="150"/>
        <v>0</v>
      </c>
      <c r="N254" s="274">
        <f t="shared" si="150"/>
        <v>0</v>
      </c>
      <c r="O254" s="274">
        <f t="shared" si="150"/>
        <v>0</v>
      </c>
      <c r="P254" s="274">
        <f t="shared" si="150"/>
        <v>0</v>
      </c>
      <c r="Q254" s="274">
        <f t="shared" si="150"/>
        <v>0</v>
      </c>
      <c r="R254" s="274">
        <f t="shared" si="150"/>
        <v>0</v>
      </c>
      <c r="S254" s="274">
        <f t="shared" si="150"/>
        <v>0</v>
      </c>
      <c r="T254" s="274">
        <f t="shared" si="150"/>
        <v>0</v>
      </c>
      <c r="U254" s="274">
        <f t="shared" si="150"/>
        <v>0</v>
      </c>
      <c r="V254" s="274">
        <f t="shared" si="150"/>
        <v>0</v>
      </c>
      <c r="W254" s="274">
        <f t="shared" si="150"/>
        <v>0</v>
      </c>
      <c r="X254" s="274">
        <f t="shared" si="150"/>
        <v>0</v>
      </c>
      <c r="Y254" s="274">
        <f t="shared" si="150"/>
        <v>0</v>
      </c>
      <c r="Z254" s="274">
        <f t="shared" si="150"/>
        <v>0</v>
      </c>
      <c r="AA254" s="274">
        <f t="shared" si="150"/>
        <v>0</v>
      </c>
      <c r="AB254" s="274">
        <f t="shared" si="150"/>
        <v>0</v>
      </c>
      <c r="AC254" s="274">
        <f t="shared" si="150"/>
        <v>0</v>
      </c>
      <c r="AE254" s="42" t="e">
        <f t="shared" si="99"/>
        <v>#DIV/0!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69" t="s">
        <v>117</v>
      </c>
      <c r="B255" s="198">
        <v>1701</v>
      </c>
      <c r="C255" s="199"/>
      <c r="D255" s="199"/>
      <c r="E255" s="199">
        <f t="shared" si="82"/>
        <v>5944.6</v>
      </c>
      <c r="F255" s="200">
        <f t="shared" si="149"/>
        <v>3.4947677836566728</v>
      </c>
      <c r="G255" s="200" t="e">
        <f t="shared" si="96"/>
        <v>#DIV/0!</v>
      </c>
      <c r="H255" s="201"/>
      <c r="I255" s="222"/>
      <c r="J255" s="222"/>
      <c r="K255" s="222"/>
      <c r="L255" s="222"/>
      <c r="M255" s="222">
        <v>433.6</v>
      </c>
      <c r="N255" s="222">
        <v>1290</v>
      </c>
      <c r="O255" s="222"/>
      <c r="P255" s="222"/>
      <c r="Q255" s="222"/>
      <c r="R255" s="222"/>
      <c r="S255" s="222">
        <v>610</v>
      </c>
      <c r="T255" s="263"/>
      <c r="U255" s="222"/>
      <c r="V255" s="222"/>
      <c r="W255" s="222"/>
      <c r="X255" s="222"/>
      <c r="Y255" s="222"/>
      <c r="Z255" s="222">
        <v>121</v>
      </c>
      <c r="AA255" s="222"/>
      <c r="AB255" s="222">
        <v>3490</v>
      </c>
      <c r="AC255" s="222"/>
      <c r="AE255" s="42">
        <f t="shared" si="99"/>
        <v>0</v>
      </c>
      <c r="AF255" s="45"/>
      <c r="AG255" s="45"/>
      <c r="AH255" s="45"/>
      <c r="AI255" s="45"/>
      <c r="AR255" s="45"/>
      <c r="AS255" s="45"/>
    </row>
    <row r="256" spans="1:45" s="54" customFormat="1" ht="84.75" hidden="1" customHeight="1" outlineLevel="1" x14ac:dyDescent="0.2">
      <c r="A256" s="168" t="s">
        <v>118</v>
      </c>
      <c r="B256" s="199"/>
      <c r="C256" s="199"/>
      <c r="D256" s="199">
        <v>24961</v>
      </c>
      <c r="E256" s="199">
        <f>SUM(I256:AC256)</f>
        <v>0</v>
      </c>
      <c r="F256" s="200"/>
      <c r="G256" s="200"/>
      <c r="H256" s="201"/>
      <c r="I256" s="222"/>
      <c r="J256" s="213"/>
      <c r="K256" s="213"/>
      <c r="L256" s="213"/>
      <c r="M256" s="213"/>
      <c r="N256" s="213"/>
      <c r="O256" s="213"/>
      <c r="P256" s="213"/>
      <c r="Q256" s="213"/>
      <c r="R256" s="213"/>
      <c r="S256" s="222"/>
      <c r="T256" s="213"/>
      <c r="U256" s="213"/>
      <c r="V256" s="213"/>
      <c r="W256" s="213"/>
      <c r="X256" s="213"/>
      <c r="Y256" s="213"/>
      <c r="Z256" s="213"/>
      <c r="AA256" s="213"/>
      <c r="AB256" s="213"/>
      <c r="AC256" s="213"/>
      <c r="AE256" s="42" t="e">
        <f t="shared" si="99"/>
        <v>#DIV/0!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69" t="s">
        <v>119</v>
      </c>
      <c r="B257" s="200"/>
      <c r="C257" s="200"/>
      <c r="D257" s="200"/>
      <c r="E257" s="202">
        <f t="shared" ref="E257:E261" si="151">SUM(I257:AC257)</f>
        <v>0</v>
      </c>
      <c r="F257" s="200" t="e">
        <f t="shared" si="149"/>
        <v>#DIV/0!</v>
      </c>
      <c r="G257" s="200" t="e">
        <f t="shared" si="96"/>
        <v>#DIV/0!</v>
      </c>
      <c r="H257" s="201"/>
      <c r="I257" s="263"/>
      <c r="J257" s="263"/>
      <c r="K257" s="263"/>
      <c r="L257" s="263"/>
      <c r="M257" s="263"/>
      <c r="N257" s="263"/>
      <c r="O257" s="263"/>
      <c r="P257" s="263"/>
      <c r="Q257" s="263"/>
      <c r="R257" s="263"/>
      <c r="S257" s="263"/>
      <c r="T257" s="263"/>
      <c r="U257" s="263"/>
      <c r="V257" s="263"/>
      <c r="W257" s="263"/>
      <c r="X257" s="274"/>
      <c r="Y257" s="263"/>
      <c r="Z257" s="263"/>
      <c r="AA257" s="263"/>
      <c r="AB257" s="263"/>
      <c r="AC257" s="263"/>
      <c r="AE257" s="42" t="e">
        <f t="shared" si="99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69" t="s">
        <v>236</v>
      </c>
      <c r="B258" s="200"/>
      <c r="C258" s="200"/>
      <c r="D258" s="200"/>
      <c r="E258" s="202"/>
      <c r="F258" s="200"/>
      <c r="G258" s="200"/>
      <c r="H258" s="201"/>
      <c r="I258" s="263"/>
      <c r="J258" s="263"/>
      <c r="K258" s="263"/>
      <c r="L258" s="263"/>
      <c r="M258" s="263"/>
      <c r="N258" s="263"/>
      <c r="O258" s="263"/>
      <c r="P258" s="263"/>
      <c r="Q258" s="263"/>
      <c r="R258" s="263"/>
      <c r="S258" s="263"/>
      <c r="T258" s="263"/>
      <c r="U258" s="263"/>
      <c r="V258" s="263"/>
      <c r="W258" s="263"/>
      <c r="X258" s="275"/>
      <c r="Y258" s="263"/>
      <c r="Z258" s="263"/>
      <c r="AA258" s="263"/>
      <c r="AB258" s="263"/>
      <c r="AC258" s="263"/>
      <c r="AE258" s="42"/>
      <c r="AF258" s="45"/>
      <c r="AG258" s="45"/>
      <c r="AH258" s="45"/>
      <c r="AI258" s="45"/>
      <c r="AR258" s="45"/>
      <c r="AS258" s="45"/>
    </row>
    <row r="259" spans="1:50" s="44" customFormat="1" ht="48" hidden="1" customHeight="1" x14ac:dyDescent="0.2">
      <c r="A259" s="171" t="s">
        <v>120</v>
      </c>
      <c r="B259" s="199"/>
      <c r="C259" s="199"/>
      <c r="D259" s="199"/>
      <c r="E259" s="202"/>
      <c r="F259" s="200"/>
      <c r="G259" s="200"/>
      <c r="H259" s="229"/>
      <c r="I259" s="213"/>
      <c r="J259" s="213"/>
      <c r="K259" s="213"/>
      <c r="L259" s="213"/>
      <c r="M259" s="213"/>
      <c r="N259" s="213"/>
      <c r="O259" s="213"/>
      <c r="P259" s="213"/>
      <c r="Q259" s="213"/>
      <c r="R259" s="213"/>
      <c r="S259" s="213"/>
      <c r="T259" s="213"/>
      <c r="U259" s="213"/>
      <c r="V259" s="213"/>
      <c r="W259" s="213"/>
      <c r="X259" s="213"/>
      <c r="Y259" s="213"/>
      <c r="Z259" s="213"/>
      <c r="AA259" s="213"/>
      <c r="AB259" s="213"/>
      <c r="AC259" s="213"/>
      <c r="AE259" s="42" t="e">
        <f t="shared" si="99"/>
        <v>#DIV/0!</v>
      </c>
      <c r="AF259" s="45"/>
      <c r="AG259" s="45"/>
      <c r="AH259" s="45"/>
      <c r="AI259" s="45"/>
      <c r="AR259" s="45"/>
      <c r="AS259" s="45"/>
    </row>
    <row r="260" spans="1:50" s="54" customFormat="1" ht="48" hidden="1" customHeight="1" outlineLevel="1" x14ac:dyDescent="0.2">
      <c r="A260" s="171" t="s">
        <v>121</v>
      </c>
      <c r="B260" s="199"/>
      <c r="C260" s="199"/>
      <c r="D260" s="199"/>
      <c r="E260" s="199">
        <f t="shared" si="151"/>
        <v>0</v>
      </c>
      <c r="F260" s="200" t="e">
        <f t="shared" si="149"/>
        <v>#DIV/0!</v>
      </c>
      <c r="G260" s="200"/>
      <c r="H260" s="229"/>
      <c r="I260" s="225"/>
      <c r="J260" s="225"/>
      <c r="K260" s="225"/>
      <c r="L260" s="225"/>
      <c r="M260" s="225"/>
      <c r="N260" s="225"/>
      <c r="O260" s="225"/>
      <c r="P260" s="225"/>
      <c r="Q260" s="225"/>
      <c r="R260" s="225"/>
      <c r="S260" s="225"/>
      <c r="T260" s="225"/>
      <c r="U260" s="225"/>
      <c r="V260" s="225"/>
      <c r="W260" s="225"/>
      <c r="X260" s="225"/>
      <c r="Y260" s="225"/>
      <c r="Z260" s="225"/>
      <c r="AA260" s="225"/>
      <c r="AB260" s="225"/>
      <c r="AC260" s="225"/>
      <c r="AE260" s="42" t="e">
        <f t="shared" si="99"/>
        <v>#DIV/0!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0" t="s">
        <v>122</v>
      </c>
      <c r="B261" s="199"/>
      <c r="C261" s="199"/>
      <c r="D261" s="199"/>
      <c r="E261" s="199">
        <f t="shared" si="151"/>
        <v>0</v>
      </c>
      <c r="F261" s="200" t="e">
        <f t="shared" si="149"/>
        <v>#DIV/0!</v>
      </c>
      <c r="G261" s="200" t="e">
        <f t="shared" ref="G261:G276" si="152">E261/C261</f>
        <v>#DIV/0!</v>
      </c>
      <c r="H261" s="229"/>
      <c r="I261" s="225"/>
      <c r="J261" s="225"/>
      <c r="K261" s="225"/>
      <c r="L261" s="225"/>
      <c r="M261" s="225"/>
      <c r="N261" s="225"/>
      <c r="O261" s="225"/>
      <c r="P261" s="225"/>
      <c r="Q261" s="225"/>
      <c r="R261" s="225"/>
      <c r="S261" s="225"/>
      <c r="T261" s="225"/>
      <c r="U261" s="225"/>
      <c r="V261" s="225"/>
      <c r="W261" s="225"/>
      <c r="X261" s="225"/>
      <c r="Y261" s="225"/>
      <c r="Z261" s="225"/>
      <c r="AA261" s="225"/>
      <c r="AB261" s="225"/>
      <c r="AC261" s="225"/>
      <c r="AE261" s="42" t="e">
        <f t="shared" si="99"/>
        <v>#DIV/0!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42.75" hidden="1" customHeight="1" outlineLevel="1" x14ac:dyDescent="0.2">
      <c r="A262" s="170" t="s">
        <v>123</v>
      </c>
      <c r="B262" s="199">
        <f>B260*0.45</f>
        <v>0</v>
      </c>
      <c r="C262" s="199"/>
      <c r="D262" s="199"/>
      <c r="E262" s="199">
        <f>E260*0.45</f>
        <v>0</v>
      </c>
      <c r="F262" s="200" t="e">
        <f t="shared" si="149"/>
        <v>#DIV/0!</v>
      </c>
      <c r="G262" s="200" t="e">
        <f t="shared" si="152"/>
        <v>#DIV/0!</v>
      </c>
      <c r="H262" s="229"/>
      <c r="I262" s="225">
        <f>I260*0.45</f>
        <v>0</v>
      </c>
      <c r="J262" s="225">
        <f t="shared" ref="J262:AC262" si="153">J260*0.45</f>
        <v>0</v>
      </c>
      <c r="K262" s="225">
        <f t="shared" si="153"/>
        <v>0</v>
      </c>
      <c r="L262" s="225">
        <f t="shared" si="153"/>
        <v>0</v>
      </c>
      <c r="M262" s="225">
        <f t="shared" si="153"/>
        <v>0</v>
      </c>
      <c r="N262" s="225">
        <f t="shared" si="153"/>
        <v>0</v>
      </c>
      <c r="O262" s="225">
        <f t="shared" si="153"/>
        <v>0</v>
      </c>
      <c r="P262" s="225">
        <f t="shared" si="153"/>
        <v>0</v>
      </c>
      <c r="Q262" s="225">
        <f t="shared" si="153"/>
        <v>0</v>
      </c>
      <c r="R262" s="225">
        <f t="shared" si="153"/>
        <v>0</v>
      </c>
      <c r="S262" s="225">
        <f t="shared" si="153"/>
        <v>0</v>
      </c>
      <c r="T262" s="225">
        <f t="shared" si="153"/>
        <v>0</v>
      </c>
      <c r="U262" s="225">
        <f t="shared" si="153"/>
        <v>0</v>
      </c>
      <c r="V262" s="225">
        <f t="shared" si="153"/>
        <v>0</v>
      </c>
      <c r="W262" s="225">
        <f t="shared" si="153"/>
        <v>0</v>
      </c>
      <c r="X262" s="225">
        <f t="shared" si="153"/>
        <v>0</v>
      </c>
      <c r="Y262" s="225">
        <f t="shared" si="153"/>
        <v>0</v>
      </c>
      <c r="Z262" s="225">
        <f t="shared" si="153"/>
        <v>0</v>
      </c>
      <c r="AA262" s="225">
        <f t="shared" si="153"/>
        <v>0</v>
      </c>
      <c r="AB262" s="225">
        <f t="shared" si="153"/>
        <v>0</v>
      </c>
      <c r="AC262" s="225">
        <f t="shared" si="153"/>
        <v>0</v>
      </c>
      <c r="AD262" s="56"/>
      <c r="AE262" s="42" t="e">
        <f t="shared" ref="AE262:AE279" si="154">X262/E262</f>
        <v>#DIV/0!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42.75" hidden="1" customHeight="1" x14ac:dyDescent="0.2">
      <c r="A263" s="170" t="s">
        <v>124</v>
      </c>
      <c r="B263" s="259">
        <v>0.63300000000000001</v>
      </c>
      <c r="C263" s="259"/>
      <c r="D263" s="259"/>
      <c r="E263" s="261" t="e">
        <f t="shared" ref="E263" si="155">E260/E261</f>
        <v>#DIV/0!</v>
      </c>
      <c r="F263" s="200" t="e">
        <f t="shared" si="149"/>
        <v>#DIV/0!</v>
      </c>
      <c r="G263" s="200" t="e">
        <f t="shared" si="152"/>
        <v>#DIV/0!</v>
      </c>
      <c r="H263" s="261"/>
      <c r="I263" s="274" t="e">
        <f t="shared" ref="I263:AB263" si="156">I260/I261</f>
        <v>#DIV/0!</v>
      </c>
      <c r="J263" s="274" t="e">
        <f t="shared" si="156"/>
        <v>#DIV/0!</v>
      </c>
      <c r="K263" s="274" t="e">
        <f t="shared" si="156"/>
        <v>#DIV/0!</v>
      </c>
      <c r="L263" s="274" t="e">
        <f t="shared" si="156"/>
        <v>#DIV/0!</v>
      </c>
      <c r="M263" s="274" t="e">
        <f t="shared" si="156"/>
        <v>#DIV/0!</v>
      </c>
      <c r="N263" s="274" t="e">
        <f t="shared" si="156"/>
        <v>#DIV/0!</v>
      </c>
      <c r="O263" s="274" t="e">
        <f t="shared" si="156"/>
        <v>#DIV/0!</v>
      </c>
      <c r="P263" s="274" t="e">
        <f t="shared" si="156"/>
        <v>#DIV/0!</v>
      </c>
      <c r="Q263" s="274" t="e">
        <f t="shared" si="156"/>
        <v>#DIV/0!</v>
      </c>
      <c r="R263" s="274" t="e">
        <f t="shared" si="156"/>
        <v>#DIV/0!</v>
      </c>
      <c r="S263" s="274" t="e">
        <f t="shared" si="156"/>
        <v>#DIV/0!</v>
      </c>
      <c r="T263" s="274" t="e">
        <f t="shared" si="156"/>
        <v>#DIV/0!</v>
      </c>
      <c r="U263" s="274" t="e">
        <f t="shared" si="156"/>
        <v>#DIV/0!</v>
      </c>
      <c r="V263" s="274" t="e">
        <f t="shared" si="156"/>
        <v>#DIV/0!</v>
      </c>
      <c r="W263" s="274" t="e">
        <f t="shared" si="156"/>
        <v>#DIV/0!</v>
      </c>
      <c r="X263" s="274" t="e">
        <f t="shared" si="156"/>
        <v>#DIV/0!</v>
      </c>
      <c r="Y263" s="274" t="e">
        <f t="shared" si="156"/>
        <v>#DIV/0!</v>
      </c>
      <c r="Z263" s="274" t="e">
        <f t="shared" si="156"/>
        <v>#DIV/0!</v>
      </c>
      <c r="AA263" s="274" t="e">
        <f t="shared" si="156"/>
        <v>#DIV/0!</v>
      </c>
      <c r="AB263" s="274" t="e">
        <f t="shared" si="156"/>
        <v>#DIV/0!</v>
      </c>
      <c r="AC263" s="274" t="e">
        <f>AC260/AC261</f>
        <v>#DIV/0!</v>
      </c>
      <c r="AE263" s="42" t="e">
        <f t="shared" si="154"/>
        <v>#DIV/0!</v>
      </c>
      <c r="AF263" s="45"/>
      <c r="AG263" s="45"/>
      <c r="AH263" s="45"/>
      <c r="AI263" s="45"/>
      <c r="AR263" s="45"/>
      <c r="AS263" s="45"/>
    </row>
    <row r="264" spans="1:50" s="54" customFormat="1" ht="48" hidden="1" customHeight="1" outlineLevel="1" x14ac:dyDescent="0.2">
      <c r="A264" s="171" t="s">
        <v>125</v>
      </c>
      <c r="B264" s="199"/>
      <c r="C264" s="199"/>
      <c r="D264" s="199"/>
      <c r="E264" s="198">
        <f>SUM(I264:AC264)</f>
        <v>0</v>
      </c>
      <c r="F264" s="200" t="e">
        <f t="shared" si="149"/>
        <v>#DIV/0!</v>
      </c>
      <c r="G264" s="200"/>
      <c r="H264" s="229"/>
      <c r="I264" s="225"/>
      <c r="J264" s="225"/>
      <c r="K264" s="225"/>
      <c r="L264" s="225"/>
      <c r="M264" s="225"/>
      <c r="N264" s="225"/>
      <c r="O264" s="225"/>
      <c r="P264" s="225"/>
      <c r="Q264" s="225"/>
      <c r="R264" s="225"/>
      <c r="S264" s="225"/>
      <c r="T264" s="225"/>
      <c r="U264" s="225"/>
      <c r="V264" s="225"/>
      <c r="W264" s="225"/>
      <c r="X264" s="218"/>
      <c r="Y264" s="225"/>
      <c r="Z264" s="225"/>
      <c r="AA264" s="225"/>
      <c r="AB264" s="225"/>
      <c r="AC264" s="225"/>
      <c r="AE264" s="42" t="e">
        <f t="shared" si="154"/>
        <v>#DIV/0!</v>
      </c>
      <c r="AF264" s="55"/>
      <c r="AG264" s="55"/>
      <c r="AH264" s="55"/>
      <c r="AI264" s="55"/>
      <c r="AR264" s="55"/>
      <c r="AS264" s="55"/>
    </row>
    <row r="265" spans="1:50" s="44" customFormat="1" ht="48" hidden="1" customHeight="1" outlineLevel="1" x14ac:dyDescent="0.2">
      <c r="A265" s="170" t="s">
        <v>122</v>
      </c>
      <c r="B265" s="199"/>
      <c r="C265" s="199"/>
      <c r="D265" s="199"/>
      <c r="E265" s="198">
        <f>SUM(I265:AC265)</f>
        <v>0</v>
      </c>
      <c r="F265" s="200" t="e">
        <f t="shared" si="149"/>
        <v>#DIV/0!</v>
      </c>
      <c r="G265" s="200" t="e">
        <f t="shared" si="152"/>
        <v>#DIV/0!</v>
      </c>
      <c r="H265" s="229"/>
      <c r="I265" s="225"/>
      <c r="J265" s="225"/>
      <c r="K265" s="225"/>
      <c r="L265" s="225"/>
      <c r="M265" s="225"/>
      <c r="N265" s="225"/>
      <c r="O265" s="225"/>
      <c r="P265" s="225"/>
      <c r="Q265" s="225"/>
      <c r="R265" s="225"/>
      <c r="S265" s="225"/>
      <c r="T265" s="225"/>
      <c r="U265" s="225"/>
      <c r="V265" s="225"/>
      <c r="W265" s="225"/>
      <c r="X265" s="225"/>
      <c r="Y265" s="225"/>
      <c r="Z265" s="225"/>
      <c r="AA265" s="225"/>
      <c r="AB265" s="225"/>
      <c r="AC265" s="225"/>
      <c r="AE265" s="42" t="e">
        <f t="shared" si="154"/>
        <v>#DIV/0!</v>
      </c>
      <c r="AF265" s="45"/>
      <c r="AG265" s="45"/>
      <c r="AH265" s="45"/>
      <c r="AI265" s="45"/>
      <c r="AR265" s="45"/>
      <c r="AS265" s="45"/>
    </row>
    <row r="266" spans="1:50" s="44" customFormat="1" ht="39.75" hidden="1" customHeight="1" outlineLevel="1" x14ac:dyDescent="0.2">
      <c r="A266" s="170" t="s">
        <v>123</v>
      </c>
      <c r="B266" s="198">
        <f>B264*0.3</f>
        <v>0</v>
      </c>
      <c r="C266" s="198"/>
      <c r="D266" s="198"/>
      <c r="E266" s="198">
        <f>E264*0.3</f>
        <v>0</v>
      </c>
      <c r="F266" s="200" t="e">
        <f t="shared" si="149"/>
        <v>#DIV/0!</v>
      </c>
      <c r="G266" s="200" t="e">
        <f t="shared" si="152"/>
        <v>#DIV/0!</v>
      </c>
      <c r="H266" s="229"/>
      <c r="I266" s="225">
        <f>I264*0.3</f>
        <v>0</v>
      </c>
      <c r="J266" s="225">
        <f t="shared" ref="J266:AC266" si="157">J264*0.3</f>
        <v>0</v>
      </c>
      <c r="K266" s="225">
        <f t="shared" si="157"/>
        <v>0</v>
      </c>
      <c r="L266" s="225">
        <f t="shared" si="157"/>
        <v>0</v>
      </c>
      <c r="M266" s="225">
        <f>M264*0.3</f>
        <v>0</v>
      </c>
      <c r="N266" s="225">
        <f t="shared" si="157"/>
        <v>0</v>
      </c>
      <c r="O266" s="225">
        <f t="shared" si="157"/>
        <v>0</v>
      </c>
      <c r="P266" s="225">
        <f t="shared" si="157"/>
        <v>0</v>
      </c>
      <c r="Q266" s="225">
        <f t="shared" si="157"/>
        <v>0</v>
      </c>
      <c r="R266" s="225">
        <f t="shared" si="157"/>
        <v>0</v>
      </c>
      <c r="S266" s="225">
        <f t="shared" si="157"/>
        <v>0</v>
      </c>
      <c r="T266" s="225">
        <f t="shared" si="157"/>
        <v>0</v>
      </c>
      <c r="U266" s="225">
        <f t="shared" si="157"/>
        <v>0</v>
      </c>
      <c r="V266" s="225">
        <f t="shared" si="157"/>
        <v>0</v>
      </c>
      <c r="W266" s="225">
        <f t="shared" si="157"/>
        <v>0</v>
      </c>
      <c r="X266" s="225">
        <f t="shared" si="157"/>
        <v>0</v>
      </c>
      <c r="Y266" s="225">
        <f t="shared" si="157"/>
        <v>0</v>
      </c>
      <c r="Z266" s="225">
        <f t="shared" si="157"/>
        <v>0</v>
      </c>
      <c r="AA266" s="225">
        <f t="shared" si="157"/>
        <v>0</v>
      </c>
      <c r="AB266" s="225">
        <f t="shared" si="157"/>
        <v>0</v>
      </c>
      <c r="AC266" s="225">
        <f t="shared" si="157"/>
        <v>0</v>
      </c>
      <c r="AE266" s="42" t="e">
        <f t="shared" si="154"/>
        <v>#DIV/0!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0" t="s">
        <v>124</v>
      </c>
      <c r="B267" s="214">
        <v>0.44500000000000001</v>
      </c>
      <c r="C267" s="214"/>
      <c r="D267" s="214"/>
      <c r="E267" s="215" t="e">
        <f t="shared" ref="E267" si="158">E264/E265</f>
        <v>#DIV/0!</v>
      </c>
      <c r="F267" s="200" t="e">
        <f t="shared" si="149"/>
        <v>#DIV/0!</v>
      </c>
      <c r="G267" s="200" t="e">
        <f t="shared" si="152"/>
        <v>#DIV/0!</v>
      </c>
      <c r="H267" s="215"/>
      <c r="I267" s="257" t="e">
        <f t="shared" ref="I267:AC267" si="159">I264/I265</f>
        <v>#DIV/0!</v>
      </c>
      <c r="J267" s="257" t="e">
        <f t="shared" si="159"/>
        <v>#DIV/0!</v>
      </c>
      <c r="K267" s="257" t="e">
        <f t="shared" si="159"/>
        <v>#DIV/0!</v>
      </c>
      <c r="L267" s="257" t="e">
        <f t="shared" si="159"/>
        <v>#DIV/0!</v>
      </c>
      <c r="M267" s="257" t="e">
        <f t="shared" si="159"/>
        <v>#DIV/0!</v>
      </c>
      <c r="N267" s="257" t="e">
        <f t="shared" si="159"/>
        <v>#DIV/0!</v>
      </c>
      <c r="O267" s="257" t="e">
        <f t="shared" si="159"/>
        <v>#DIV/0!</v>
      </c>
      <c r="P267" s="257" t="e">
        <f t="shared" si="159"/>
        <v>#DIV/0!</v>
      </c>
      <c r="Q267" s="257" t="e">
        <f t="shared" si="159"/>
        <v>#DIV/0!</v>
      </c>
      <c r="R267" s="257" t="e">
        <f t="shared" si="159"/>
        <v>#DIV/0!</v>
      </c>
      <c r="S267" s="257" t="e">
        <f t="shared" si="159"/>
        <v>#DIV/0!</v>
      </c>
      <c r="T267" s="257" t="e">
        <f t="shared" si="159"/>
        <v>#DIV/0!</v>
      </c>
      <c r="U267" s="257" t="e">
        <f t="shared" si="159"/>
        <v>#DIV/0!</v>
      </c>
      <c r="V267" s="257" t="e">
        <f t="shared" si="159"/>
        <v>#DIV/0!</v>
      </c>
      <c r="W267" s="257" t="e">
        <f t="shared" si="159"/>
        <v>#DIV/0!</v>
      </c>
      <c r="X267" s="257" t="e">
        <f>X264/X265</f>
        <v>#DIV/0!</v>
      </c>
      <c r="Y267" s="257" t="e">
        <f t="shared" si="159"/>
        <v>#DIV/0!</v>
      </c>
      <c r="Z267" s="257" t="e">
        <f t="shared" si="159"/>
        <v>#DIV/0!</v>
      </c>
      <c r="AA267" s="257" t="e">
        <f t="shared" si="159"/>
        <v>#DIV/0!</v>
      </c>
      <c r="AB267" s="257" t="e">
        <f t="shared" si="159"/>
        <v>#DIV/0!</v>
      </c>
      <c r="AC267" s="257" t="e">
        <f t="shared" si="159"/>
        <v>#DIV/0!</v>
      </c>
      <c r="AE267" s="42" t="e">
        <f t="shared" si="154"/>
        <v>#DIV/0!</v>
      </c>
      <c r="AF267" s="55"/>
      <c r="AG267" s="55"/>
      <c r="AH267" s="55"/>
      <c r="AI267" s="55"/>
      <c r="AR267" s="55"/>
      <c r="AS267" s="55"/>
    </row>
    <row r="268" spans="1:50" s="54" customFormat="1" ht="48" hidden="1" customHeight="1" outlineLevel="1" x14ac:dyDescent="0.2">
      <c r="A268" s="171" t="s">
        <v>126</v>
      </c>
      <c r="B268" s="199"/>
      <c r="C268" s="199"/>
      <c r="D268" s="199"/>
      <c r="E268" s="198">
        <f>SUM(I268:AC268)</f>
        <v>0</v>
      </c>
      <c r="F268" s="200" t="e">
        <f t="shared" si="149"/>
        <v>#DIV/0!</v>
      </c>
      <c r="G268" s="200"/>
      <c r="H268" s="229"/>
      <c r="I268" s="225"/>
      <c r="J268" s="276"/>
      <c r="K268" s="225"/>
      <c r="L268" s="277"/>
      <c r="M268" s="277"/>
      <c r="N268" s="276"/>
      <c r="O268" s="276"/>
      <c r="P268" s="225"/>
      <c r="Q268" s="276"/>
      <c r="R268" s="276"/>
      <c r="S268" s="225"/>
      <c r="T268" s="225"/>
      <c r="U268" s="276"/>
      <c r="V268" s="276"/>
      <c r="W268" s="276"/>
      <c r="X268" s="276"/>
      <c r="Y268" s="276"/>
      <c r="Z268" s="276"/>
      <c r="AA268" s="225"/>
      <c r="AB268" s="276"/>
      <c r="AC268" s="225"/>
      <c r="AE268" s="42" t="e">
        <f t="shared" si="154"/>
        <v>#DIV/0!</v>
      </c>
      <c r="AF268" s="55"/>
      <c r="AG268" s="55"/>
      <c r="AH268" s="55"/>
      <c r="AI268" s="55"/>
      <c r="AR268" s="55"/>
      <c r="AS268" s="55"/>
    </row>
    <row r="269" spans="1:50" s="44" customFormat="1" ht="45" hidden="1" customHeight="1" outlineLevel="1" x14ac:dyDescent="0.2">
      <c r="A269" s="170" t="s">
        <v>122</v>
      </c>
      <c r="B269" s="199"/>
      <c r="C269" s="199"/>
      <c r="D269" s="199"/>
      <c r="E269" s="198">
        <f>SUM(I269:AC269)</f>
        <v>0</v>
      </c>
      <c r="F269" s="200" t="e">
        <f t="shared" si="149"/>
        <v>#DIV/0!</v>
      </c>
      <c r="G269" s="200" t="e">
        <f t="shared" si="152"/>
        <v>#DIV/0!</v>
      </c>
      <c r="H269" s="229"/>
      <c r="I269" s="225"/>
      <c r="J269" s="225"/>
      <c r="K269" s="225"/>
      <c r="L269" s="225"/>
      <c r="M269" s="225"/>
      <c r="N269" s="225"/>
      <c r="O269" s="225"/>
      <c r="P269" s="225"/>
      <c r="Q269" s="225"/>
      <c r="R269" s="225"/>
      <c r="S269" s="225"/>
      <c r="T269" s="225"/>
      <c r="U269" s="225"/>
      <c r="V269" s="225"/>
      <c r="W269" s="225"/>
      <c r="X269" s="225"/>
      <c r="Y269" s="225"/>
      <c r="Z269" s="225"/>
      <c r="AA269" s="225"/>
      <c r="AB269" s="225"/>
      <c r="AC269" s="225"/>
      <c r="AE269" s="42" t="e">
        <f t="shared" si="154"/>
        <v>#DIV/0!</v>
      </c>
      <c r="AF269" s="45"/>
      <c r="AG269" s="45"/>
      <c r="AH269" s="45"/>
      <c r="AI269" s="45"/>
      <c r="AR269" s="45"/>
      <c r="AS269" s="45"/>
    </row>
    <row r="270" spans="1:50" s="44" customFormat="1" ht="45" hidden="1" customHeight="1" outlineLevel="1" x14ac:dyDescent="0.2">
      <c r="A270" s="170" t="s">
        <v>127</v>
      </c>
      <c r="B270" s="198">
        <f>B268*0.19</f>
        <v>0</v>
      </c>
      <c r="C270" s="198"/>
      <c r="D270" s="198"/>
      <c r="E270" s="198">
        <f>E268*0.19</f>
        <v>0</v>
      </c>
      <c r="F270" s="200" t="e">
        <f t="shared" si="149"/>
        <v>#DIV/0!</v>
      </c>
      <c r="G270" s="200" t="e">
        <f t="shared" si="152"/>
        <v>#DIV/0!</v>
      </c>
      <c r="H270" s="229"/>
      <c r="I270" s="225"/>
      <c r="J270" s="225">
        <f t="shared" ref="J270:AC270" si="160">J268*0.19</f>
        <v>0</v>
      </c>
      <c r="K270" s="225">
        <f t="shared" si="160"/>
        <v>0</v>
      </c>
      <c r="L270" s="225">
        <f t="shared" si="160"/>
        <v>0</v>
      </c>
      <c r="M270" s="225">
        <f t="shared" si="160"/>
        <v>0</v>
      </c>
      <c r="N270" s="225">
        <f t="shared" si="160"/>
        <v>0</v>
      </c>
      <c r="O270" s="225">
        <f t="shared" si="160"/>
        <v>0</v>
      </c>
      <c r="P270" s="225">
        <f t="shared" si="160"/>
        <v>0</v>
      </c>
      <c r="Q270" s="225">
        <f t="shared" si="160"/>
        <v>0</v>
      </c>
      <c r="R270" s="225">
        <f t="shared" si="160"/>
        <v>0</v>
      </c>
      <c r="S270" s="225">
        <f t="shared" si="160"/>
        <v>0</v>
      </c>
      <c r="T270" s="225">
        <f t="shared" si="160"/>
        <v>0</v>
      </c>
      <c r="U270" s="225">
        <f t="shared" si="160"/>
        <v>0</v>
      </c>
      <c r="V270" s="225">
        <f t="shared" si="160"/>
        <v>0</v>
      </c>
      <c r="W270" s="225">
        <f t="shared" si="160"/>
        <v>0</v>
      </c>
      <c r="X270" s="225">
        <f t="shared" si="160"/>
        <v>0</v>
      </c>
      <c r="Y270" s="225">
        <f t="shared" si="160"/>
        <v>0</v>
      </c>
      <c r="Z270" s="225"/>
      <c r="AA270" s="225">
        <f t="shared" si="160"/>
        <v>0</v>
      </c>
      <c r="AB270" s="225">
        <f t="shared" si="160"/>
        <v>0</v>
      </c>
      <c r="AC270" s="225">
        <f t="shared" si="160"/>
        <v>0</v>
      </c>
      <c r="AE270" s="42" t="e">
        <f t="shared" si="154"/>
        <v>#DIV/0!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0" t="s">
        <v>128</v>
      </c>
      <c r="B271" s="214" t="e">
        <f>B268/B269</f>
        <v>#DIV/0!</v>
      </c>
      <c r="C271" s="214"/>
      <c r="D271" s="214"/>
      <c r="E271" s="215" t="e">
        <f t="shared" ref="E271:I271" si="161">E268/E269</f>
        <v>#DIV/0!</v>
      </c>
      <c r="F271" s="200" t="e">
        <f t="shared" si="149"/>
        <v>#DIV/0!</v>
      </c>
      <c r="G271" s="200" t="e">
        <f t="shared" si="152"/>
        <v>#DIV/0!</v>
      </c>
      <c r="H271" s="215"/>
      <c r="I271" s="257" t="e">
        <f t="shared" si="161"/>
        <v>#DIV/0!</v>
      </c>
      <c r="J271" s="257" t="e">
        <f t="shared" ref="J271:AB271" si="162">J268/J269</f>
        <v>#DIV/0!</v>
      </c>
      <c r="K271" s="257" t="e">
        <f t="shared" si="162"/>
        <v>#DIV/0!</v>
      </c>
      <c r="L271" s="257" t="e">
        <f t="shared" si="162"/>
        <v>#DIV/0!</v>
      </c>
      <c r="M271" s="257" t="e">
        <f t="shared" si="162"/>
        <v>#DIV/0!</v>
      </c>
      <c r="N271" s="257" t="e">
        <f t="shared" si="162"/>
        <v>#DIV/0!</v>
      </c>
      <c r="O271" s="257" t="e">
        <f t="shared" si="162"/>
        <v>#DIV/0!</v>
      </c>
      <c r="P271" s="257" t="e">
        <f t="shared" si="162"/>
        <v>#DIV/0!</v>
      </c>
      <c r="Q271" s="257" t="e">
        <f>Q268/Q269</f>
        <v>#DIV/0!</v>
      </c>
      <c r="R271" s="257" t="e">
        <f t="shared" si="162"/>
        <v>#DIV/0!</v>
      </c>
      <c r="S271" s="257" t="e">
        <f t="shared" si="162"/>
        <v>#DIV/0!</v>
      </c>
      <c r="T271" s="257" t="e">
        <f t="shared" si="162"/>
        <v>#DIV/0!</v>
      </c>
      <c r="U271" s="257" t="e">
        <f t="shared" si="162"/>
        <v>#DIV/0!</v>
      </c>
      <c r="V271" s="257" t="e">
        <f t="shared" si="162"/>
        <v>#DIV/0!</v>
      </c>
      <c r="W271" s="257" t="e">
        <f t="shared" si="162"/>
        <v>#DIV/0!</v>
      </c>
      <c r="X271" s="257" t="e">
        <f t="shared" si="162"/>
        <v>#DIV/0!</v>
      </c>
      <c r="Y271" s="257" t="e">
        <f t="shared" si="162"/>
        <v>#DIV/0!</v>
      </c>
      <c r="Z271" s="257" t="e">
        <f t="shared" si="162"/>
        <v>#DIV/0!</v>
      </c>
      <c r="AA271" s="257" t="e">
        <f t="shared" si="162"/>
        <v>#DIV/0!</v>
      </c>
      <c r="AB271" s="257" t="e">
        <f t="shared" si="162"/>
        <v>#DIV/0!</v>
      </c>
      <c r="AC271" s="257" t="e">
        <f t="shared" ref="AC271" si="163">AC268/AC269</f>
        <v>#DIV/0!</v>
      </c>
      <c r="AE271" s="42" t="e">
        <f t="shared" si="154"/>
        <v>#DIV/0!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1" t="s">
        <v>129</v>
      </c>
      <c r="B272" s="198"/>
      <c r="C272" s="198"/>
      <c r="D272" s="198"/>
      <c r="E272" s="198">
        <f>SUM(I272:AC272)</f>
        <v>0</v>
      </c>
      <c r="F272" s="200" t="e">
        <f t="shared" si="149"/>
        <v>#DIV/0!</v>
      </c>
      <c r="G272" s="200" t="e">
        <f t="shared" si="152"/>
        <v>#DIV/0!</v>
      </c>
      <c r="H272" s="229"/>
      <c r="I272" s="213"/>
      <c r="J272" s="213"/>
      <c r="K272" s="213"/>
      <c r="L272" s="213"/>
      <c r="M272" s="213"/>
      <c r="N272" s="213"/>
      <c r="O272" s="213"/>
      <c r="P272" s="213"/>
      <c r="Q272" s="213"/>
      <c r="R272" s="213"/>
      <c r="S272" s="213"/>
      <c r="T272" s="222"/>
      <c r="U272" s="213"/>
      <c r="V272" s="213"/>
      <c r="W272" s="213"/>
      <c r="X272" s="213"/>
      <c r="Y272" s="213"/>
      <c r="Z272" s="213"/>
      <c r="AA272" s="213"/>
      <c r="AB272" s="213"/>
      <c r="AC272" s="213"/>
      <c r="AE272" s="42" t="e">
        <f t="shared" si="154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0" t="s">
        <v>127</v>
      </c>
      <c r="B273" s="198"/>
      <c r="C273" s="198"/>
      <c r="D273" s="198"/>
      <c r="E273" s="198">
        <f>E272*0.7</f>
        <v>0</v>
      </c>
      <c r="F273" s="200" t="e">
        <f t="shared" si="149"/>
        <v>#DIV/0!</v>
      </c>
      <c r="G273" s="200" t="e">
        <f t="shared" si="152"/>
        <v>#DIV/0!</v>
      </c>
      <c r="H273" s="229"/>
      <c r="I273" s="225"/>
      <c r="J273" s="225"/>
      <c r="K273" s="225"/>
      <c r="L273" s="225"/>
      <c r="M273" s="225"/>
      <c r="N273" s="225"/>
      <c r="O273" s="225"/>
      <c r="P273" s="225"/>
      <c r="Q273" s="225"/>
      <c r="R273" s="225"/>
      <c r="S273" s="225"/>
      <c r="T273" s="222"/>
      <c r="U273" s="225"/>
      <c r="V273" s="225"/>
      <c r="W273" s="225"/>
      <c r="X273" s="225"/>
      <c r="Y273" s="225"/>
      <c r="Z273" s="225"/>
      <c r="AA273" s="225"/>
      <c r="AB273" s="225"/>
      <c r="AC273" s="225"/>
      <c r="AE273" s="42" t="e">
        <f t="shared" si="154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8" t="s">
        <v>130</v>
      </c>
      <c r="B274" s="198"/>
      <c r="C274" s="198"/>
      <c r="D274" s="198"/>
      <c r="E274" s="198">
        <f>SUM(I274:AC274)</f>
        <v>0</v>
      </c>
      <c r="F274" s="200" t="e">
        <f t="shared" si="149"/>
        <v>#DIV/0!</v>
      </c>
      <c r="G274" s="200"/>
      <c r="H274" s="229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2"/>
      <c r="U274" s="222"/>
      <c r="V274" s="222"/>
      <c r="W274" s="222"/>
      <c r="X274" s="222"/>
      <c r="Y274" s="222"/>
      <c r="Z274" s="222"/>
      <c r="AA274" s="222"/>
      <c r="AB274" s="222"/>
      <c r="AC274" s="222"/>
      <c r="AE274" s="42" t="e">
        <f t="shared" si="154"/>
        <v>#DIV/0!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0" t="s">
        <v>127</v>
      </c>
      <c r="B275" s="198"/>
      <c r="C275" s="198"/>
      <c r="D275" s="198"/>
      <c r="E275" s="198">
        <f>E274*0.2</f>
        <v>0</v>
      </c>
      <c r="F275" s="200" t="e">
        <f t="shared" si="149"/>
        <v>#DIV/0!</v>
      </c>
      <c r="G275" s="200" t="e">
        <f t="shared" si="152"/>
        <v>#DIV/0!</v>
      </c>
      <c r="H275" s="229"/>
      <c r="I275" s="225"/>
      <c r="J275" s="225"/>
      <c r="K275" s="225"/>
      <c r="L275" s="225"/>
      <c r="M275" s="225"/>
      <c r="N275" s="225"/>
      <c r="O275" s="225"/>
      <c r="P275" s="225"/>
      <c r="Q275" s="225"/>
      <c r="R275" s="225"/>
      <c r="S275" s="225"/>
      <c r="T275" s="222"/>
      <c r="U275" s="225"/>
      <c r="V275" s="225"/>
      <c r="W275" s="225"/>
      <c r="X275" s="225"/>
      <c r="Y275" s="225"/>
      <c r="Z275" s="225"/>
      <c r="AA275" s="225"/>
      <c r="AB275" s="225"/>
      <c r="AC275" s="225"/>
      <c r="AE275" s="42" t="e">
        <f t="shared" si="154"/>
        <v>#DIV/0!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8" t="s">
        <v>145</v>
      </c>
      <c r="B276" s="198" t="e">
        <f>277:289</f>
        <v>#VALUE!</v>
      </c>
      <c r="C276" s="198"/>
      <c r="D276" s="198"/>
      <c r="E276" s="198">
        <f>SUM(I276:AC276)</f>
        <v>0</v>
      </c>
      <c r="F276" s="200" t="e">
        <f t="shared" si="149"/>
        <v>#VALUE!</v>
      </c>
      <c r="G276" s="200" t="e">
        <f t="shared" si="152"/>
        <v>#DIV/0!</v>
      </c>
      <c r="H276" s="229"/>
      <c r="I276" s="222"/>
      <c r="J276" s="222"/>
      <c r="K276" s="222"/>
      <c r="L276" s="222"/>
      <c r="M276" s="222"/>
      <c r="N276" s="222"/>
      <c r="O276" s="222"/>
      <c r="P276" s="222"/>
      <c r="Q276" s="222"/>
      <c r="R276" s="222"/>
      <c r="S276" s="222"/>
      <c r="T276" s="222"/>
      <c r="U276" s="222"/>
      <c r="V276" s="222"/>
      <c r="W276" s="222"/>
      <c r="X276" s="222"/>
      <c r="Y276" s="222"/>
      <c r="Z276" s="222"/>
      <c r="AA276" s="222"/>
      <c r="AB276" s="222"/>
      <c r="AC276" s="222"/>
      <c r="AE276" s="42" t="e">
        <f t="shared" si="154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hidden="1" customHeight="1" x14ac:dyDescent="0.2">
      <c r="A277" s="168" t="s">
        <v>131</v>
      </c>
      <c r="B277" s="198">
        <f>B275+B273+B270+B266+B262</f>
        <v>0</v>
      </c>
      <c r="C277" s="198"/>
      <c r="D277" s="198"/>
      <c r="E277" s="198">
        <f>E275+E273+E270+E266+E262</f>
        <v>0</v>
      </c>
      <c r="F277" s="214" t="e">
        <f t="shared" ref="F277:F288" si="164">E277/B277</f>
        <v>#DIV/0!</v>
      </c>
      <c r="G277" s="200"/>
      <c r="H277" s="229"/>
      <c r="I277" s="225">
        <f>I275+I273+I270+I266+I262</f>
        <v>0</v>
      </c>
      <c r="J277" s="225">
        <f t="shared" ref="J277:Y277" si="165">J275+J273+J270+J266+J262</f>
        <v>0</v>
      </c>
      <c r="K277" s="225">
        <f t="shared" si="165"/>
        <v>0</v>
      </c>
      <c r="L277" s="225">
        <f t="shared" si="165"/>
        <v>0</v>
      </c>
      <c r="M277" s="225">
        <f t="shared" si="165"/>
        <v>0</v>
      </c>
      <c r="N277" s="225">
        <f t="shared" si="165"/>
        <v>0</v>
      </c>
      <c r="O277" s="225">
        <f t="shared" si="165"/>
        <v>0</v>
      </c>
      <c r="P277" s="225">
        <f t="shared" si="165"/>
        <v>0</v>
      </c>
      <c r="Q277" s="225">
        <f t="shared" si="165"/>
        <v>0</v>
      </c>
      <c r="R277" s="225">
        <f t="shared" si="165"/>
        <v>0</v>
      </c>
      <c r="S277" s="225">
        <f t="shared" si="165"/>
        <v>0</v>
      </c>
      <c r="T277" s="225">
        <f t="shared" si="165"/>
        <v>0</v>
      </c>
      <c r="U277" s="225">
        <f t="shared" si="165"/>
        <v>0</v>
      </c>
      <c r="V277" s="225">
        <f t="shared" si="165"/>
        <v>0</v>
      </c>
      <c r="W277" s="225">
        <f t="shared" si="165"/>
        <v>0</v>
      </c>
      <c r="X277" s="225">
        <f t="shared" si="165"/>
        <v>0</v>
      </c>
      <c r="Y277" s="225">
        <f t="shared" si="165"/>
        <v>0</v>
      </c>
      <c r="Z277" s="225">
        <f>Z275+Z273+Z270+Z266+Z262</f>
        <v>0</v>
      </c>
      <c r="AA277" s="225">
        <f>AA275+AA273+AA270+AA266+AA262</f>
        <v>0</v>
      </c>
      <c r="AB277" s="225">
        <f>AB275+AB273+AB270+AB266+AB262</f>
        <v>0</v>
      </c>
      <c r="AC277" s="225">
        <f>AC275+AC273+AC270+AC266+AC262</f>
        <v>0</v>
      </c>
      <c r="AD277" s="58">
        <f t="shared" ref="AD277" si="166">AD275+AD273+AD270+AD266+AD262</f>
        <v>0</v>
      </c>
      <c r="AE277" s="42" t="e">
        <f t="shared" si="154"/>
        <v>#DIV/0!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hidden="1" x14ac:dyDescent="0.2">
      <c r="A278" s="170" t="s">
        <v>150</v>
      </c>
      <c r="B278" s="198"/>
      <c r="C278" s="198"/>
      <c r="D278" s="198"/>
      <c r="E278" s="198">
        <f>SUM(I278:AC278)</f>
        <v>0</v>
      </c>
      <c r="F278" s="214" t="e">
        <f t="shared" si="164"/>
        <v>#DIV/0!</v>
      </c>
      <c r="G278" s="200"/>
      <c r="H278" s="229"/>
      <c r="I278" s="225"/>
      <c r="J278" s="225"/>
      <c r="K278" s="225"/>
      <c r="L278" s="225"/>
      <c r="M278" s="225"/>
      <c r="N278" s="225"/>
      <c r="O278" s="225"/>
      <c r="P278" s="225"/>
      <c r="Q278" s="225"/>
      <c r="R278" s="225"/>
      <c r="S278" s="225"/>
      <c r="T278" s="222"/>
      <c r="U278" s="225"/>
      <c r="V278" s="225"/>
      <c r="W278" s="225"/>
      <c r="X278" s="225"/>
      <c r="Y278" s="225"/>
      <c r="Z278" s="225"/>
      <c r="AA278" s="225"/>
      <c r="AB278" s="225"/>
      <c r="AC278" s="225"/>
      <c r="AE278" s="42" t="e">
        <f t="shared" si="154"/>
        <v>#DIV/0!</v>
      </c>
      <c r="AF278" s="45"/>
      <c r="AG278" s="45"/>
      <c r="AH278" s="45"/>
      <c r="AI278" s="45"/>
      <c r="AR278" s="45"/>
      <c r="AS278" s="45"/>
    </row>
    <row r="279" spans="1:45" s="44" customFormat="1" ht="79.5" hidden="1" x14ac:dyDescent="0.2">
      <c r="A279" s="171" t="s">
        <v>144</v>
      </c>
      <c r="B279" s="217" t="e">
        <f>B277/B278*10</f>
        <v>#DIV/0!</v>
      </c>
      <c r="C279" s="217"/>
      <c r="D279" s="217"/>
      <c r="E279" s="217" t="e">
        <f>E277/E278*10</f>
        <v>#DIV/0!</v>
      </c>
      <c r="F279" s="214" t="e">
        <f>E279/B279</f>
        <v>#DIV/0!</v>
      </c>
      <c r="G279" s="200"/>
      <c r="H279" s="229">
        <v>21</v>
      </c>
      <c r="I279" s="283" t="e">
        <f>I277/I278*10</f>
        <v>#DIV/0!</v>
      </c>
      <c r="J279" s="283" t="e">
        <f>J277/J278*10</f>
        <v>#DIV/0!</v>
      </c>
      <c r="K279" s="283" t="e">
        <f t="shared" ref="K279:Z279" si="167">K277/K278*10</f>
        <v>#DIV/0!</v>
      </c>
      <c r="L279" s="283" t="e">
        <f>L277/L278*10</f>
        <v>#DIV/0!</v>
      </c>
      <c r="M279" s="283" t="e">
        <f t="shared" si="167"/>
        <v>#DIV/0!</v>
      </c>
      <c r="N279" s="283" t="e">
        <f t="shared" si="167"/>
        <v>#DIV/0!</v>
      </c>
      <c r="O279" s="283" t="e">
        <f t="shared" si="167"/>
        <v>#DIV/0!</v>
      </c>
      <c r="P279" s="283" t="e">
        <f t="shared" si="167"/>
        <v>#DIV/0!</v>
      </c>
      <c r="Q279" s="283" t="e">
        <f>Q277/Q278*10</f>
        <v>#DIV/0!</v>
      </c>
      <c r="R279" s="283" t="e">
        <f t="shared" si="167"/>
        <v>#DIV/0!</v>
      </c>
      <c r="S279" s="283" t="e">
        <f>S277/S278*10</f>
        <v>#DIV/0!</v>
      </c>
      <c r="T279" s="283" t="e">
        <f t="shared" si="167"/>
        <v>#DIV/0!</v>
      </c>
      <c r="U279" s="283" t="e">
        <f t="shared" si="167"/>
        <v>#DIV/0!</v>
      </c>
      <c r="V279" s="283" t="e">
        <f t="shared" si="167"/>
        <v>#DIV/0!</v>
      </c>
      <c r="W279" s="283" t="e">
        <f t="shared" si="167"/>
        <v>#DIV/0!</v>
      </c>
      <c r="X279" s="283" t="e">
        <f>X277/X278*10</f>
        <v>#DIV/0!</v>
      </c>
      <c r="Y279" s="283" t="e">
        <f t="shared" si="167"/>
        <v>#DIV/0!</v>
      </c>
      <c r="Z279" s="283" t="e">
        <f t="shared" si="167"/>
        <v>#DIV/0!</v>
      </c>
      <c r="AA279" s="283" t="e">
        <f>AA277/AA278*10</f>
        <v>#DIV/0!</v>
      </c>
      <c r="AB279" s="283" t="e">
        <f>AB277/AB278*10</f>
        <v>#DIV/0!</v>
      </c>
      <c r="AC279" s="283" t="e">
        <f t="shared" ref="AC279:AD279" si="168">AC277/AC278*10</f>
        <v>#DIV/0!</v>
      </c>
      <c r="AD279" s="59" t="e">
        <f t="shared" si="168"/>
        <v>#DIV/0!</v>
      </c>
      <c r="AE279" s="42" t="e">
        <f t="shared" si="154"/>
        <v>#DIV/0!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64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163</v>
      </c>
      <c r="B281" s="80"/>
      <c r="C281" s="80"/>
      <c r="D281" s="80"/>
      <c r="E281" s="81">
        <f>SUM(I281:AC281)</f>
        <v>0</v>
      </c>
      <c r="F281" s="74" t="e">
        <f t="shared" si="164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167</v>
      </c>
      <c r="B282" s="80">
        <v>108</v>
      </c>
      <c r="C282" s="80"/>
      <c r="D282" s="80"/>
      <c r="E282" s="81">
        <f>SUM(I282:AC282)</f>
        <v>0</v>
      </c>
      <c r="F282" s="74">
        <f t="shared" si="164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64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132</v>
      </c>
      <c r="B284" s="82"/>
      <c r="C284" s="82"/>
      <c r="D284" s="82"/>
      <c r="E284" s="83">
        <f>SUM(I284:AC284)</f>
        <v>0</v>
      </c>
      <c r="F284" s="74" t="e">
        <f t="shared" si="164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133</v>
      </c>
      <c r="B285" s="86"/>
      <c r="C285" s="86"/>
      <c r="D285" s="86"/>
      <c r="E285" s="87">
        <f>SUM(I285:AC285)</f>
        <v>0</v>
      </c>
      <c r="F285" s="74" t="e">
        <f t="shared" si="164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199</v>
      </c>
      <c r="B286" s="86"/>
      <c r="C286" s="86"/>
      <c r="D286" s="86"/>
      <c r="E286" s="87">
        <f>SUM(I286:AC286)</f>
        <v>0</v>
      </c>
      <c r="F286" s="74" t="e">
        <f t="shared" si="164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64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134</v>
      </c>
      <c r="B288" s="89"/>
      <c r="C288" s="89"/>
      <c r="D288" s="89"/>
      <c r="E288" s="88"/>
      <c r="F288" s="74" t="e">
        <f t="shared" si="164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14"/>
      <c r="B290" s="314"/>
      <c r="C290" s="314"/>
      <c r="D290" s="314"/>
      <c r="E290" s="314"/>
      <c r="F290" s="314"/>
      <c r="G290" s="314"/>
      <c r="H290" s="314"/>
      <c r="I290" s="314"/>
      <c r="J290" s="314"/>
      <c r="K290" s="314"/>
      <c r="L290" s="314"/>
      <c r="M290" s="314"/>
      <c r="N290" s="314"/>
      <c r="O290" s="314"/>
      <c r="P290" s="314"/>
      <c r="Q290" s="314"/>
      <c r="R290" s="314"/>
      <c r="S290" s="314"/>
      <c r="T290" s="314"/>
      <c r="U290" s="314"/>
      <c r="V290" s="314"/>
      <c r="W290" s="314"/>
      <c r="X290" s="314"/>
      <c r="Y290" s="314"/>
      <c r="Z290" s="314"/>
      <c r="AA290" s="314"/>
      <c r="AB290" s="314"/>
      <c r="AC290" s="314"/>
    </row>
    <row r="291" spans="1:46" ht="20.25" hidden="1" customHeight="1" x14ac:dyDescent="0.25">
      <c r="A291" s="312"/>
      <c r="B291" s="313"/>
      <c r="C291" s="313"/>
      <c r="D291" s="313"/>
      <c r="E291" s="313"/>
      <c r="F291" s="313"/>
      <c r="G291" s="313"/>
      <c r="H291" s="313"/>
      <c r="I291" s="313"/>
      <c r="J291" s="313"/>
      <c r="K291" s="313"/>
      <c r="L291" s="313"/>
      <c r="M291" s="313"/>
      <c r="N291" s="313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135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136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137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137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74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140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143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152</v>
      </c>
      <c r="W306" s="11" t="s">
        <v>155</v>
      </c>
      <c r="Y306" s="11" t="s">
        <v>153</v>
      </c>
      <c r="AB306" s="11" t="s">
        <v>154</v>
      </c>
      <c r="AC306" s="11" t="s">
        <v>151</v>
      </c>
    </row>
    <row r="307" spans="1:45" ht="16.5" hidden="1" customHeight="1" x14ac:dyDescent="0.25"/>
    <row r="308" spans="1:45" ht="22.5" hidden="1" customHeight="1" x14ac:dyDescent="0.25">
      <c r="A308" s="73" t="s">
        <v>168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-26591.9</v>
      </c>
      <c r="I316" s="66">
        <f t="shared" ref="I316:AC316" si="169">I19-I315</f>
        <v>-2125.3000000000002</v>
      </c>
      <c r="J316" s="66">
        <f t="shared" si="169"/>
        <v>134</v>
      </c>
      <c r="K316" s="66">
        <f t="shared" si="169"/>
        <v>-1543</v>
      </c>
      <c r="L316" s="66">
        <f t="shared" si="169"/>
        <v>179.10000000000036</v>
      </c>
      <c r="M316" s="66">
        <f t="shared" si="169"/>
        <v>-517</v>
      </c>
      <c r="N316" s="66">
        <f t="shared" si="169"/>
        <v>-5799</v>
      </c>
      <c r="O316" s="66">
        <f t="shared" si="169"/>
        <v>-862</v>
      </c>
      <c r="P316" s="66">
        <f t="shared" si="169"/>
        <v>-2187</v>
      </c>
      <c r="Q316" s="66">
        <f t="shared" si="169"/>
        <v>-87.699999999999818</v>
      </c>
      <c r="R316" s="66">
        <f t="shared" si="169"/>
        <v>89</v>
      </c>
      <c r="S316" s="66">
        <f t="shared" si="169"/>
        <v>1082.5999999999999</v>
      </c>
      <c r="T316" s="66">
        <f t="shared" si="169"/>
        <v>-7055</v>
      </c>
      <c r="U316" s="66">
        <f t="shared" si="169"/>
        <v>-2104</v>
      </c>
      <c r="V316" s="66">
        <f t="shared" si="169"/>
        <v>5.5</v>
      </c>
      <c r="W316" s="66">
        <f t="shared" si="169"/>
        <v>-573</v>
      </c>
      <c r="X316" s="66">
        <f t="shared" si="169"/>
        <v>-560</v>
      </c>
      <c r="Y316" s="66">
        <f t="shared" si="169"/>
        <v>-2292</v>
      </c>
      <c r="Z316" s="66">
        <f t="shared" si="169"/>
        <v>243</v>
      </c>
      <c r="AA316" s="66">
        <f t="shared" si="169"/>
        <v>-192.10000000000036</v>
      </c>
      <c r="AB316" s="66">
        <f t="shared" si="169"/>
        <v>-1839</v>
      </c>
      <c r="AC316" s="66">
        <f t="shared" si="169"/>
        <v>-589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196</v>
      </c>
      <c r="B320" s="99">
        <f>B41/$E41</f>
        <v>0</v>
      </c>
      <c r="C320" s="99"/>
      <c r="D320" s="99"/>
      <c r="E320" s="99">
        <f>E41/$E41</f>
        <v>1</v>
      </c>
      <c r="F320" s="99" t="e">
        <f>F41/$E41</f>
        <v>#DIV/0!</v>
      </c>
      <c r="G320" s="99"/>
      <c r="H320" s="99">
        <f t="shared" ref="H320:AC320" si="170">H41/$E41</f>
        <v>5.8823529411764705E-3</v>
      </c>
      <c r="I320" s="67">
        <f t="shared" si="170"/>
        <v>0</v>
      </c>
      <c r="J320" s="67">
        <f t="shared" si="170"/>
        <v>0</v>
      </c>
      <c r="K320" s="67">
        <f t="shared" si="170"/>
        <v>0</v>
      </c>
      <c r="L320" s="67">
        <f t="shared" si="170"/>
        <v>0</v>
      </c>
      <c r="M320" s="67">
        <f t="shared" si="170"/>
        <v>0</v>
      </c>
      <c r="N320" s="67">
        <f t="shared" si="170"/>
        <v>0</v>
      </c>
      <c r="O320" s="67">
        <f t="shared" si="170"/>
        <v>0</v>
      </c>
      <c r="P320" s="67">
        <f t="shared" si="170"/>
        <v>0</v>
      </c>
      <c r="Q320" s="67">
        <f t="shared" si="170"/>
        <v>0</v>
      </c>
      <c r="R320" s="67">
        <f t="shared" si="170"/>
        <v>0</v>
      </c>
      <c r="S320" s="67">
        <f t="shared" si="170"/>
        <v>0</v>
      </c>
      <c r="T320" s="67">
        <f t="shared" si="170"/>
        <v>0</v>
      </c>
      <c r="U320" s="67">
        <f t="shared" si="170"/>
        <v>1</v>
      </c>
      <c r="V320" s="67">
        <f t="shared" si="170"/>
        <v>0</v>
      </c>
      <c r="W320" s="67">
        <f t="shared" si="170"/>
        <v>0</v>
      </c>
      <c r="X320" s="67">
        <f t="shared" si="170"/>
        <v>0</v>
      </c>
      <c r="Y320" s="67">
        <f t="shared" si="170"/>
        <v>0</v>
      </c>
      <c r="Z320" s="67">
        <f t="shared" si="170"/>
        <v>0</v>
      </c>
      <c r="AA320" s="67">
        <f t="shared" si="170"/>
        <v>0</v>
      </c>
      <c r="AB320" s="67">
        <f t="shared" si="170"/>
        <v>0</v>
      </c>
      <c r="AC320" s="67">
        <f t="shared" si="170"/>
        <v>0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E321-E41</f>
        <v>222174</v>
      </c>
      <c r="AR322" s="11"/>
      <c r="AS322" s="11"/>
    </row>
    <row r="323" spans="1:45" x14ac:dyDescent="0.25">
      <c r="E323" s="12">
        <f>E322/6000</f>
        <v>37.029000000000003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71">I63/$E63</f>
        <v>0</v>
      </c>
      <c r="J325" s="67">
        <f t="shared" si="171"/>
        <v>0</v>
      </c>
      <c r="K325" s="67">
        <f t="shared" si="171"/>
        <v>0</v>
      </c>
      <c r="L325" s="67">
        <f t="shared" si="171"/>
        <v>0</v>
      </c>
      <c r="M325" s="67">
        <f t="shared" si="171"/>
        <v>0</v>
      </c>
      <c r="N325" s="67">
        <f t="shared" si="171"/>
        <v>0</v>
      </c>
      <c r="O325" s="67">
        <f t="shared" si="171"/>
        <v>0</v>
      </c>
      <c r="P325" s="67">
        <f t="shared" si="171"/>
        <v>0</v>
      </c>
      <c r="Q325" s="67">
        <f>Q63/$E63</f>
        <v>0</v>
      </c>
      <c r="R325" s="67">
        <f t="shared" si="171"/>
        <v>0</v>
      </c>
      <c r="S325" s="67">
        <f t="shared" si="171"/>
        <v>0</v>
      </c>
      <c r="T325" s="67">
        <f t="shared" si="171"/>
        <v>0</v>
      </c>
      <c r="U325" s="67">
        <f t="shared" si="171"/>
        <v>0</v>
      </c>
      <c r="V325" s="67">
        <f t="shared" si="171"/>
        <v>0</v>
      </c>
      <c r="W325" s="67">
        <f t="shared" si="171"/>
        <v>0</v>
      </c>
      <c r="X325" s="67">
        <f t="shared" si="171"/>
        <v>1</v>
      </c>
      <c r="Y325" s="67">
        <f t="shared" si="171"/>
        <v>0</v>
      </c>
      <c r="Z325" s="67">
        <f t="shared" si="171"/>
        <v>0</v>
      </c>
      <c r="AA325" s="67">
        <f t="shared" si="171"/>
        <v>0</v>
      </c>
      <c r="AB325" s="67">
        <f t="shared" si="171"/>
        <v>0</v>
      </c>
      <c r="AC325" s="67">
        <f t="shared" si="171"/>
        <v>0</v>
      </c>
      <c r="AD325" s="67">
        <f t="shared" si="171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 t="e">
        <f t="shared" ref="K326:AC326" si="172">K69/$E69</f>
        <v>#DIV/0!</v>
      </c>
      <c r="L326" s="67" t="e">
        <f t="shared" si="172"/>
        <v>#DIV/0!</v>
      </c>
      <c r="M326" s="67" t="e">
        <f t="shared" si="172"/>
        <v>#DIV/0!</v>
      </c>
      <c r="N326" s="67" t="e">
        <f t="shared" si="172"/>
        <v>#DIV/0!</v>
      </c>
      <c r="O326" s="67" t="e">
        <f t="shared" si="172"/>
        <v>#DIV/0!</v>
      </c>
      <c r="P326" s="67" t="e">
        <f t="shared" si="172"/>
        <v>#DIV/0!</v>
      </c>
      <c r="Q326" s="67" t="e">
        <f t="shared" si="172"/>
        <v>#DIV/0!</v>
      </c>
      <c r="R326" s="67" t="e">
        <f t="shared" si="172"/>
        <v>#DIV/0!</v>
      </c>
      <c r="S326" s="67" t="e">
        <f t="shared" si="172"/>
        <v>#DIV/0!</v>
      </c>
      <c r="T326" s="67" t="e">
        <f t="shared" si="172"/>
        <v>#DIV/0!</v>
      </c>
      <c r="U326" s="67" t="e">
        <f t="shared" si="172"/>
        <v>#DIV/0!</v>
      </c>
      <c r="V326" s="67" t="e">
        <f t="shared" si="172"/>
        <v>#DIV/0!</v>
      </c>
      <c r="W326" s="67" t="e">
        <f t="shared" si="172"/>
        <v>#DIV/0!</v>
      </c>
      <c r="X326" s="67" t="e">
        <f t="shared" si="172"/>
        <v>#DIV/0!</v>
      </c>
      <c r="Y326" s="67" t="e">
        <f t="shared" si="172"/>
        <v>#DIV/0!</v>
      </c>
      <c r="Z326" s="67" t="e">
        <f t="shared" si="172"/>
        <v>#DIV/0!</v>
      </c>
      <c r="AA326" s="67" t="e">
        <f t="shared" si="172"/>
        <v>#DIV/0!</v>
      </c>
      <c r="AB326" s="67" t="e">
        <f t="shared" si="172"/>
        <v>#DIV/0!</v>
      </c>
      <c r="AC326" s="67" t="e">
        <f t="shared" si="172"/>
        <v>#DIV/0!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378</v>
      </c>
      <c r="I330" s="66">
        <f t="shared" ref="I330:AC330" si="173">I41+I54+I58+I60+I62++I63</f>
        <v>0</v>
      </c>
      <c r="J330" s="66">
        <f t="shared" si="173"/>
        <v>0</v>
      </c>
      <c r="K330" s="66">
        <f t="shared" si="173"/>
        <v>5</v>
      </c>
      <c r="L330" s="66">
        <f t="shared" si="173"/>
        <v>0</v>
      </c>
      <c r="M330" s="66">
        <f t="shared" si="173"/>
        <v>0</v>
      </c>
      <c r="N330" s="66">
        <f t="shared" si="173"/>
        <v>0</v>
      </c>
      <c r="O330" s="66">
        <f t="shared" si="173"/>
        <v>0</v>
      </c>
      <c r="P330" s="66">
        <f t="shared" si="173"/>
        <v>0</v>
      </c>
      <c r="Q330" s="66">
        <f t="shared" si="173"/>
        <v>0</v>
      </c>
      <c r="R330" s="66">
        <f t="shared" si="173"/>
        <v>0</v>
      </c>
      <c r="S330" s="66">
        <f t="shared" si="173"/>
        <v>0</v>
      </c>
      <c r="T330" s="66">
        <f t="shared" si="173"/>
        <v>0</v>
      </c>
      <c r="U330" s="66">
        <f t="shared" si="173"/>
        <v>170</v>
      </c>
      <c r="V330" s="66">
        <f t="shared" si="173"/>
        <v>0</v>
      </c>
      <c r="W330" s="66">
        <f t="shared" si="173"/>
        <v>0</v>
      </c>
      <c r="X330" s="66">
        <f t="shared" si="173"/>
        <v>203</v>
      </c>
      <c r="Y330" s="66">
        <f t="shared" si="173"/>
        <v>0</v>
      </c>
      <c r="Z330" s="66">
        <f t="shared" si="173"/>
        <v>0</v>
      </c>
      <c r="AA330" s="66">
        <f t="shared" si="173"/>
        <v>0</v>
      </c>
      <c r="AB330" s="66">
        <f t="shared" si="173"/>
        <v>0</v>
      </c>
      <c r="AC330" s="66">
        <f t="shared" si="173"/>
        <v>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AD40-AD19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L358" s="11">
        <v>19910</v>
      </c>
      <c r="O358" s="11">
        <v>3416.2</v>
      </c>
    </row>
    <row r="359" spans="9:15" x14ac:dyDescent="0.25">
      <c r="I359" s="11">
        <v>4000</v>
      </c>
      <c r="L359" s="11">
        <v>140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" right="0" top="0" bottom="0" header="0" footer="0"/>
  <pageSetup paperSize="8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2024-12-25T13:48:20Z</cp:lastPrinted>
  <dcterms:created xsi:type="dcterms:W3CDTF">2017-06-08T05:54:08Z</dcterms:created>
  <dcterms:modified xsi:type="dcterms:W3CDTF">2025-04-01T11:46:18Z</dcterms:modified>
</cp:coreProperties>
</file>