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mary_priom\Desktop\ЛОКАЛЬНЫЙ ДИСК D\ПОСТАНОВЛЕНИЯ-2026\"/>
    </mc:Choice>
  </mc:AlternateContent>
  <xr:revisionPtr revIDLastSave="0" documentId="8_{149EF69C-F5D3-49F7-8E86-B53BC13A7FA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Перечень" sheetId="1" r:id="rId1"/>
    <sheet name="реестр" sheetId="4" r:id="rId2"/>
    <sheet name="Планируемые показатели" sheetId="3" r:id="rId3"/>
  </sheets>
  <definedNames>
    <definedName name="_xlnm.Print_Titles" localSheetId="1">реестр!$12:$12</definedName>
    <definedName name="_xlnm.Print_Area" localSheetId="1">реестр!$A$1:$S$34</definedName>
  </definedNames>
  <calcPr calcId="191029"/>
</workbook>
</file>

<file path=xl/calcChain.xml><?xml version="1.0" encoding="utf-8"?>
<calcChain xmlns="http://schemas.openxmlformats.org/spreadsheetml/2006/main">
  <c r="O24" i="1" l="1"/>
  <c r="O34" i="1" s="1"/>
  <c r="K33" i="1" l="1"/>
  <c r="Q23" i="4" l="1"/>
  <c r="M23" i="1"/>
  <c r="R23" i="1" s="1"/>
  <c r="R23" i="4" l="1"/>
  <c r="D23" i="4" s="1"/>
  <c r="J27" i="3" l="1"/>
  <c r="I27" i="3"/>
  <c r="I20" i="3"/>
  <c r="I13" i="3"/>
  <c r="E13" i="3"/>
  <c r="D13" i="3"/>
  <c r="I28" i="3" l="1"/>
  <c r="M32" i="1"/>
  <c r="R32" i="1" s="1"/>
  <c r="M31" i="1"/>
  <c r="R31" i="1" s="1"/>
  <c r="M30" i="1"/>
  <c r="R30" i="1" s="1"/>
  <c r="M29" i="1"/>
  <c r="R29" i="1" s="1"/>
  <c r="M28" i="1"/>
  <c r="R28" i="1" s="1"/>
  <c r="M27" i="1"/>
  <c r="R27" i="1" s="1"/>
  <c r="M22" i="1"/>
  <c r="R22" i="1" s="1"/>
  <c r="H19" i="1"/>
  <c r="I19" i="1"/>
  <c r="J19" i="1"/>
  <c r="K19" i="1"/>
  <c r="Q19" i="1"/>
  <c r="M18" i="1"/>
  <c r="R18" i="1" s="1"/>
  <c r="M17" i="1"/>
  <c r="R17" i="1" s="1"/>
  <c r="M16" i="1"/>
  <c r="R16" i="1" s="1"/>
  <c r="M15" i="1"/>
  <c r="C32" i="4"/>
  <c r="C31" i="4"/>
  <c r="C30" i="4"/>
  <c r="C29" i="4"/>
  <c r="C28" i="4"/>
  <c r="C27" i="4"/>
  <c r="C22" i="4"/>
  <c r="G19" i="4"/>
  <c r="F19" i="4"/>
  <c r="D19" i="4"/>
  <c r="C18" i="4"/>
  <c r="N12" i="3" l="1"/>
  <c r="N13" i="3" s="1"/>
  <c r="M19" i="1"/>
  <c r="R15" i="1"/>
  <c r="R19" i="1" l="1"/>
  <c r="J20" i="3"/>
  <c r="O12" i="3"/>
  <c r="O13" i="3" s="1"/>
  <c r="J12" i="3"/>
  <c r="J13" i="3" s="1"/>
  <c r="J28" i="3" l="1"/>
  <c r="R24" i="4"/>
  <c r="Q24" i="4"/>
  <c r="G24" i="4"/>
  <c r="D24" i="4"/>
  <c r="K24" i="1"/>
  <c r="J24" i="1"/>
  <c r="I24" i="1"/>
  <c r="Q24" i="1"/>
  <c r="E19" i="3" l="1"/>
  <c r="E20" i="3" s="1"/>
  <c r="K34" i="1"/>
  <c r="F24" i="4"/>
  <c r="H24" i="1" l="1"/>
  <c r="D19" i="3" s="1"/>
  <c r="D20" i="3" s="1"/>
  <c r="D33" i="4" l="1"/>
  <c r="D34" i="4" s="1"/>
  <c r="F33" i="4"/>
  <c r="F34" i="4" s="1"/>
  <c r="G33" i="4"/>
  <c r="G34" i="4" s="1"/>
  <c r="Q33" i="4"/>
  <c r="R33" i="4"/>
  <c r="C24" i="4" l="1"/>
  <c r="C33" i="4"/>
  <c r="Q33" i="1"/>
  <c r="J33" i="1"/>
  <c r="I33" i="1"/>
  <c r="I34" i="1" s="1"/>
  <c r="H33" i="1"/>
  <c r="N26" i="3" l="1"/>
  <c r="Q34" i="1"/>
  <c r="E26" i="3"/>
  <c r="E27" i="3" s="1"/>
  <c r="E28" i="3" s="1"/>
  <c r="H34" i="1"/>
  <c r="D26" i="3"/>
  <c r="D27" i="3" s="1"/>
  <c r="D28" i="3" s="1"/>
  <c r="M24" i="1"/>
  <c r="M33" i="1"/>
  <c r="R33" i="1" s="1"/>
  <c r="N19" i="3" l="1"/>
  <c r="M34" i="1"/>
  <c r="O26" i="3"/>
  <c r="O27" i="3" s="1"/>
  <c r="N27" i="3"/>
  <c r="R34" i="1"/>
  <c r="R24" i="1"/>
  <c r="J34" i="1"/>
  <c r="R19" i="4"/>
  <c r="R34" i="4" s="1"/>
  <c r="Q19" i="4"/>
  <c r="Q34" i="4" s="1"/>
  <c r="C19" i="4"/>
  <c r="C34" i="4" s="1"/>
  <c r="N20" i="3" l="1"/>
  <c r="N28" i="3" s="1"/>
  <c r="O19" i="3"/>
  <c r="O20" i="3" s="1"/>
  <c r="O28" i="3" s="1"/>
</calcChain>
</file>

<file path=xl/sharedStrings.xml><?xml version="1.0" encoding="utf-8"?>
<sst xmlns="http://schemas.openxmlformats.org/spreadsheetml/2006/main" count="255" uniqueCount="140">
  <si>
    <t>№ п/п</t>
  </si>
  <si>
    <t>Адрес многоквартирного дома</t>
  </si>
  <si>
    <t>Год</t>
  </si>
  <si>
    <t>Материал стен</t>
  </si>
  <si>
    <t>Количество этажей в многоквартирном доме</t>
  </si>
  <si>
    <t>Количество подъездов в многоквартирном доме</t>
  </si>
  <si>
    <t>Общая площадь МКД, всего</t>
  </si>
  <si>
    <t>Площадь помещений МКД</t>
  </si>
  <si>
    <t>Удельная стоимость капитального ремонта 1 кв. м общей площади помещений МКД</t>
  </si>
  <si>
    <t>Предельная стоимость капитального ремонта 1 кв. м общей площади помещений МКД</t>
  </si>
  <si>
    <t>Способ формиро-вания фонда капитального ремонта</t>
  </si>
  <si>
    <t>Минимальный размер фонда капитального ремонта (для домов, выбравших спецсчет)</t>
  </si>
  <si>
    <t>Год проведения капитального ремонта общего имущества в многоквартирных домах</t>
  </si>
  <si>
    <t>ввода в 
экс-
плуата-
цию мно-
гоквар-
тирного дома</t>
  </si>
  <si>
    <t>Завершение последнего капитального ремонта в многоквартирном доме</t>
  </si>
  <si>
    <t>Всего</t>
  </si>
  <si>
    <t>В том числе жилых помещений, находящихся в собственности граждан</t>
  </si>
  <si>
    <t>Всего:</t>
  </si>
  <si>
    <t>за счет средств государственной и муниципальной поддержки</t>
  </si>
  <si>
    <t>За счет средств местного бюджета</t>
  </si>
  <si>
    <t>За счет средств собственников помещений в МКД</t>
  </si>
  <si>
    <t>кв.метров</t>
  </si>
  <si>
    <t>чел.</t>
  </si>
  <si>
    <t>рублей</t>
  </si>
  <si>
    <t>рублей/кв.м</t>
  </si>
  <si>
    <t>ремонт крыши</t>
  </si>
  <si>
    <t>на счете рег. оператора</t>
  </si>
  <si>
    <t>Ремонт крыши</t>
  </si>
  <si>
    <t>Ремонт, замена, модернизация лифтов, ремонт лифтовых шахт,  машинных и блочных помещений</t>
  </si>
  <si>
    <t>Ремонт подвальных помещений, относящихся к общему имуществу в многоквартирном доме</t>
  </si>
  <si>
    <t xml:space="preserve">Утепление и ремонт фасада многоквартирного дома </t>
  </si>
  <si>
    <t>Ремонт фундамента   многоквартирного дома</t>
  </si>
  <si>
    <t>ед.</t>
  </si>
  <si>
    <t>2025 г.</t>
  </si>
  <si>
    <t>2026 г.</t>
  </si>
  <si>
    <t>кирпич</t>
  </si>
  <si>
    <t>Итого по округу</t>
  </si>
  <si>
    <t>2024 г.</t>
  </si>
  <si>
    <t>Урмарский муниципальный округ</t>
  </si>
  <si>
    <t>ремонт системы электроснабжения</t>
  </si>
  <si>
    <t>ремонт системы водоотведения</t>
  </si>
  <si>
    <t>ремонт систем холодного водоснабжения, водоотведения</t>
  </si>
  <si>
    <t>ремонт систем холодного водоснабжения, теплоснабжения, водоотведения</t>
  </si>
  <si>
    <t xml:space="preserve">ремонт крыши </t>
  </si>
  <si>
    <t>ремонт  системы электроснабжения</t>
  </si>
  <si>
    <t>№
пп</t>
  </si>
  <si>
    <t xml:space="preserve">Адрес многоквартирного дома 
</t>
  </si>
  <si>
    <t>Ремонт  внутридомовых 
инженерных систем</t>
  </si>
  <si>
    <t>Установка и замена коллективных (общедомовых) 
ПУ и УУ</t>
  </si>
  <si>
    <t>Энергетическое обследование многоквартир-ного дома</t>
  </si>
  <si>
    <t>Разработка проектной документации</t>
  </si>
  <si>
    <t>Услуги по строительному контролю</t>
  </si>
  <si>
    <t>улица, № дома</t>
  </si>
  <si>
    <t>кв. м</t>
  </si>
  <si>
    <t>куб. м</t>
  </si>
  <si>
    <t>2024 год</t>
  </si>
  <si>
    <t>2025 год</t>
  </si>
  <si>
    <t>Урмарский  муниципальный округ</t>
  </si>
  <si>
    <t>2026 год</t>
  </si>
  <si>
    <t>Количество многоквартирных домов</t>
  </si>
  <si>
    <t xml:space="preserve">П Е Р Е Ч Е Н Ь
многоквартирных домов, расположенных на территории Урмарского муниципального округа Чувашской Республики, в отношении которых в 2024–2026 годах  планируется проведение  капитального ремонта общего имущества                      </t>
  </si>
  <si>
    <t>Вид услуг и (или) работ по капитальному ремонту общего имущества в многоквартирном доме</t>
  </si>
  <si>
    <t>Стоимость услуг и (или) работ по капитальному ремонту общего имущества в многоквартирном доме</t>
  </si>
  <si>
    <t>за счет средств государственной корпорации – Фонда содействия реформированию жилищно-коммунального хозяйства</t>
  </si>
  <si>
    <t>За счет средств республиканского бюджета Чувашской Республики</t>
  </si>
  <si>
    <t>Количество жителей, зарегистрированных в МКД на дату утверждения Республиканской программы капитального ремонта общего имущества в МКД, расположенных на территории Урмарского муниципального округа Чувашской Республики, на 2014–2055 годы</t>
  </si>
  <si>
    <t>Стоимость  услуг и (или) работ по капитальному ремонту общего имущества в многоквартирном доме – всего</t>
  </si>
  <si>
    <t>всего</t>
  </si>
  <si>
    <t>IV квартал 2026 г.</t>
  </si>
  <si>
    <t>IV квартал 2025 г.</t>
  </si>
  <si>
    <t>IV квартал 2024 г.</t>
  </si>
  <si>
    <t>№ 
пп</t>
  </si>
  <si>
    <t>№ пп</t>
  </si>
  <si>
    <t>Наименование  муниципального образования</t>
  </si>
  <si>
    <t>Общая площадь многоквар-тирных 
домов</t>
  </si>
  <si>
    <t>Количество жителей, зарегистри-рованных в многоквар-тирных домах на дату утверждения кратко-срочного плана</t>
  </si>
  <si>
    <t>Стоимость услуг и (или) работ по капитальному ремонту общего имущества
 в многоквартирном доме</t>
  </si>
  <si>
    <t>I квартал 2024 г.</t>
  </si>
  <si>
    <t>II квартал 2024 г.</t>
  </si>
  <si>
    <t>III квартал 2024 г.</t>
  </si>
  <si>
    <t>I квартал 
2024 г.</t>
  </si>
  <si>
    <t xml:space="preserve">   II квартал   2024 г.</t>
  </si>
  <si>
    <t xml:space="preserve">   III квартал   2024 г.</t>
  </si>
  <si>
    <t>IV квартал 
2024 г.</t>
  </si>
  <si>
    <t>Количество жителей, зарегистри-рованных в многоквар-тирных домах на дату утверждения краткосроч-ного плана</t>
  </si>
  <si>
    <t>Стоимость капитального ремонта общего имущества
 в многоквартирных домах</t>
  </si>
  <si>
    <t>I квартал 2025 г.</t>
  </si>
  <si>
    <t>II квартал 2025 г.</t>
  </si>
  <si>
    <t>III квартал 2025 г.</t>
  </si>
  <si>
    <t>I квартал 
2025 г.</t>
  </si>
  <si>
    <t xml:space="preserve">  II квартал   2025 г.</t>
  </si>
  <si>
    <t xml:space="preserve">  III квартал   2025 г.</t>
  </si>
  <si>
    <t>IV квартал 
2025 г.</t>
  </si>
  <si>
    <t>I квартал 2026 г.</t>
  </si>
  <si>
    <t>II квартал 2026 г.</t>
  </si>
  <si>
    <t>III квартал 2026 г.</t>
  </si>
  <si>
    <t>I квартал 
2026 г.</t>
  </si>
  <si>
    <t>II квартал          2026 г.</t>
  </si>
  <si>
    <t>III квартал     2026 г.</t>
  </si>
  <si>
    <t>IV квартал 
2026 г.</t>
  </si>
  <si>
    <t>кв. метров</t>
  </si>
  <si>
    <t>Единого портала</t>
  </si>
  <si>
    <t>ПЛАНИРУЕМЫЕ ПОКАЗАТЕЛИ
выполнения услуг и (или) работ по капитальному ремонту общего имущества в многоквартирных домах, 
расположенных на территории Урмарского муниципального округа Чувашской Республики, в 2024–2026 годах</t>
  </si>
  <si>
    <t>пгт Урмары,                      ул. Заводская, д. 31</t>
  </si>
  <si>
    <t>пгт Урмары,                      ул. Заводская, д. 33</t>
  </si>
  <si>
    <t>пгт Урмары,                       ул. Заводская, д. 43</t>
  </si>
  <si>
    <t>пгт Урмары,                     ул. К. Иванова, д. 1</t>
  </si>
  <si>
    <t>пгт Урмары,                       пер. Школьный, д. 6</t>
  </si>
  <si>
    <t>пгт Урмары,                     ул. Заводская, д. 39</t>
  </si>
  <si>
    <t>пгт Урмары,                       ул. Механизаторов, д. 1</t>
  </si>
  <si>
    <t>пгт Урмары,                       ул. Механизаторов, д. 14</t>
  </si>
  <si>
    <t>пгт Урмары, ул. Мира,       д. 12</t>
  </si>
  <si>
    <t>пгт Урмары, ул. Мира,       д. 14</t>
  </si>
  <si>
    <t>пгт Урмары, пер. Зеленый, д.7</t>
  </si>
  <si>
    <t>пгт Урмары, ул. Ленина,   д. 35</t>
  </si>
  <si>
    <t>пгт Урмары, ул. Заводская,  д. 31</t>
  </si>
  <si>
    <t>пгт Урмары, ул. Заводская,  д. 33</t>
  </si>
  <si>
    <t>пгт Урмары, ул. Заводская,  д. 43</t>
  </si>
  <si>
    <t>пгт Урмары,                          ул. К. Иванова, д. 1</t>
  </si>
  <si>
    <t>Итого: 4 дома</t>
  </si>
  <si>
    <t>пгт Урмары, 
пер. Школьный, д. 6</t>
  </si>
  <si>
    <t>10,94</t>
  </si>
  <si>
    <t>пгт Урмары, ул. Заводская,  д. 39</t>
  </si>
  <si>
    <t>пгт Урмары,                          ул. Механизаторов, д. 1</t>
  </si>
  <si>
    <t>пгт Урмары,                          ул. Механизаторов, д. 14</t>
  </si>
  <si>
    <t>пгт Урмары, ул. Мира,                  д. 12</t>
  </si>
  <si>
    <t>пгт Урмары, ул. Мира,                   д. 14</t>
  </si>
  <si>
    <t>пгт Урмары, ул.Ленина, д. 35</t>
  </si>
  <si>
    <t>пгт Урмары, пер.Зеленый, д.7</t>
  </si>
  <si>
    <t xml:space="preserve">Р Е Е С Т Р                                                                                                                                                                                                                                                                            
многоквартирных домов, расположенных на территории Урмарского муниципального округа Чувашской Республики, в отношении которых планируется проведение капитального ремонта 
общего имущества, по видам услуг и (или) работ    </t>
  </si>
  <si>
    <t>Итого</t>
  </si>
  <si>
    <t>ремонт систем холодного водоснабжения,  электроснабжения</t>
  </si>
  <si>
    <t>ремонт систем холодного водоснабжения, водоотведения, элетроснабжения</t>
  </si>
  <si>
    <t>Итого: 6 домов</t>
  </si>
  <si>
    <t>Итого: 2 дома</t>
  </si>
  <si>
    <t>Итого за 2024–2026 годы: 12 домов</t>
  </si>
  <si>
    <t xml:space="preserve">Приложение № 1                                                                                                                к постановлению администрации Урмарского                               муниципального округа Чувашской Республики                                                                                            от 05.05.2026  № 426 </t>
  </si>
  <si>
    <t>Приложение № 2                                                                                              к постановлению администрации Урмарского муниципального округа Чувашской Республики          от 05.05.2026  № 426</t>
  </si>
  <si>
    <t>Приложение № 3                                                                                             к постановлению администрации                                                    Урмарского муниципального округа                                              Чувашской Республики                                                                                     от  05.05.2026 №  426</t>
  </si>
  <si>
    <r>
      <t>Всего по Урмарскому муниципальному округу за 2024</t>
    </r>
    <r>
      <rPr>
        <b/>
        <sz val="13"/>
        <rFont val="Arial Cyr"/>
      </rPr>
      <t>–</t>
    </r>
    <r>
      <rPr>
        <b/>
        <sz val="13"/>
        <rFont val="Times New Roman"/>
        <family val="1"/>
        <charset val="204"/>
      </rPr>
      <t>2026 годы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</si>
</sst>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&quot;$&quot;* #,##0.00_);_(&quot;$&quot;* \(#,##0.00\);_(&quot;$&quot;* &quot;-&quot;??_);_(@_)"/>
    <numFmt numFmtId="168" formatCode="_(&quot;$&quot;* #,##0_);_(&quot;$&quot;* \(#,##0\);_(&quot;$&quot;* &quot;-&quot;_);_(@_)"/>
    <numFmt numFmtId="169" formatCode="_ * #,##0.00_ ;_ * \-#,##0.00_ ;_ * &quot;-&quot;??_ ;_ @_ "/>
    <numFmt numFmtId="170" formatCode="_ * #,##0_ ;_ * \-#,##0_ ;_ * &quot;-&quot;_ ;_ @_ "/>
    <numFmt numFmtId="171" formatCode="0.0"/>
  </numFmts>
  <fonts count="5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  <charset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b/>
      <sz val="11"/>
      <name val="Times New Roman"/>
      <family val="1"/>
    </font>
    <font>
      <sz val="12"/>
      <color indexed="8"/>
      <name val="Times New Roman"/>
      <family val="1"/>
      <charset val="204"/>
    </font>
    <font>
      <sz val="11"/>
      <color rgb="FFFF0000"/>
      <name val="Arial Cyr"/>
      <charset val="204"/>
    </font>
    <font>
      <sz val="11"/>
      <color rgb="FFFF000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7.5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</font>
    <font>
      <b/>
      <sz val="13"/>
      <name val="Arial Cyr"/>
    </font>
    <font>
      <sz val="11"/>
      <name val="Times New Roman"/>
    </font>
    <font>
      <sz val="12"/>
      <name val="Times New Roman"/>
      <family val="1"/>
      <charset val="204"/>
    </font>
    <font>
      <sz val="12"/>
      <name val="Arial Cyr"/>
      <charset val="204"/>
    </font>
    <font>
      <sz val="13"/>
      <color theme="1"/>
      <name val="Calibri"/>
      <family val="2"/>
      <charset val="204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157">
    <xf numFmtId="0" fontId="0" fillId="0" borderId="0"/>
    <xf numFmtId="0" fontId="16" fillId="0" borderId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>
      <alignment vertical="center"/>
    </xf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/>
    <xf numFmtId="0" fontId="18" fillId="23" borderId="0" applyNumberFormat="0" applyBorder="0" applyAlignment="0" applyProtection="0">
      <alignment vertical="center"/>
    </xf>
    <xf numFmtId="0" fontId="18" fillId="16" borderId="0" applyNumberFormat="0" applyBorder="0" applyAlignment="0" applyProtection="0"/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/>
    <xf numFmtId="0" fontId="18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/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/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/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/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/>
    <xf numFmtId="0" fontId="18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/>
    <xf numFmtId="0" fontId="18" fillId="35" borderId="0" applyNumberFormat="0" applyBorder="0" applyAlignment="0" applyProtection="0">
      <alignment vertical="center"/>
    </xf>
    <xf numFmtId="0" fontId="18" fillId="24" borderId="0" applyNumberFormat="0" applyBorder="0" applyAlignment="0" applyProtection="0"/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/>
    <xf numFmtId="0" fontId="18" fillId="27" borderId="0" applyNumberFormat="0" applyBorder="0" applyAlignment="0" applyProtection="0">
      <alignment vertical="center"/>
    </xf>
    <xf numFmtId="0" fontId="18" fillId="36" borderId="0" applyNumberFormat="0" applyBorder="0" applyAlignment="0" applyProtection="0"/>
    <xf numFmtId="0" fontId="18" fillId="37" borderId="0" applyNumberFormat="0" applyBorder="0" applyAlignment="0" applyProtection="0">
      <alignment vertical="center"/>
    </xf>
    <xf numFmtId="0" fontId="19" fillId="12" borderId="9" applyNumberFormat="0" applyAlignment="0" applyProtection="0"/>
    <xf numFmtId="0" fontId="19" fillId="12" borderId="9" applyNumberFormat="0" applyAlignment="0" applyProtection="0"/>
    <xf numFmtId="0" fontId="19" fillId="12" borderId="9" applyNumberFormat="0" applyAlignment="0" applyProtection="0"/>
    <xf numFmtId="0" fontId="19" fillId="13" borderId="9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20" fillId="38" borderId="10" applyNumberFormat="0" applyAlignment="0" applyProtection="0"/>
    <xf numFmtId="0" fontId="20" fillId="38" borderId="10" applyNumberFormat="0" applyAlignment="0" applyProtection="0"/>
    <xf numFmtId="0" fontId="20" fillId="38" borderId="10" applyNumberFormat="0" applyAlignment="0" applyProtection="0"/>
    <xf numFmtId="0" fontId="20" fillId="39" borderId="10" applyNumberFormat="0" applyAlignment="0" applyProtection="0">
      <alignment vertical="center"/>
    </xf>
    <xf numFmtId="0" fontId="20" fillId="39" borderId="10" applyNumberFormat="0" applyAlignment="0" applyProtection="0">
      <alignment vertical="center"/>
    </xf>
    <xf numFmtId="0" fontId="20" fillId="39" borderId="10" applyNumberFormat="0" applyAlignment="0" applyProtection="0">
      <alignment vertical="center"/>
    </xf>
    <xf numFmtId="0" fontId="21" fillId="38" borderId="9" applyNumberFormat="0" applyAlignment="0" applyProtection="0"/>
    <xf numFmtId="0" fontId="21" fillId="38" borderId="9" applyNumberFormat="0" applyAlignment="0" applyProtection="0"/>
    <xf numFmtId="0" fontId="21" fillId="38" borderId="9" applyNumberFormat="0" applyAlignment="0" applyProtection="0"/>
    <xf numFmtId="0" fontId="21" fillId="39" borderId="9" applyNumberFormat="0" applyAlignment="0" applyProtection="0">
      <alignment vertical="center"/>
    </xf>
    <xf numFmtId="0" fontId="21" fillId="39" borderId="9" applyNumberFormat="0" applyAlignment="0" applyProtection="0">
      <alignment vertical="center"/>
    </xf>
    <xf numFmtId="0" fontId="21" fillId="39" borderId="9" applyNumberFormat="0" applyAlignment="0" applyProtection="0">
      <alignment vertical="center"/>
    </xf>
    <xf numFmtId="0" fontId="22" fillId="0" borderId="0" applyNumberForma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7" fontId="23" fillId="0" borderId="0" applyFont="0" applyFill="0" applyBorder="0" applyAlignment="0" applyProtection="0">
      <alignment vertical="center"/>
    </xf>
    <xf numFmtId="167" fontId="23" fillId="0" borderId="0" applyFont="0" applyFill="0" applyBorder="0" applyAlignment="0" applyProtection="0">
      <alignment vertical="center"/>
    </xf>
    <xf numFmtId="168" fontId="23" fillId="0" borderId="0" applyFont="0" applyFill="0" applyBorder="0" applyAlignment="0" applyProtection="0">
      <alignment vertical="center"/>
    </xf>
    <xf numFmtId="168" fontId="23" fillId="0" borderId="0" applyFont="0" applyFill="0" applyBorder="0" applyAlignment="0" applyProtection="0">
      <alignment vertical="center"/>
    </xf>
    <xf numFmtId="0" fontId="24" fillId="0" borderId="11" applyNumberFormat="0" applyFill="0" applyAlignment="0" applyProtection="0"/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/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/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center"/>
    </xf>
    <xf numFmtId="169" fontId="23" fillId="0" borderId="0" applyFont="0" applyFill="0" applyBorder="0" applyAlignment="0" applyProtection="0">
      <alignment vertical="center"/>
    </xf>
    <xf numFmtId="169" fontId="23" fillId="0" borderId="0" applyFont="0" applyFill="0" applyBorder="0" applyAlignment="0" applyProtection="0">
      <alignment vertical="center"/>
    </xf>
    <xf numFmtId="170" fontId="23" fillId="0" borderId="0" applyFont="0" applyFill="0" applyBorder="0" applyAlignment="0" applyProtection="0">
      <alignment vertical="center"/>
    </xf>
    <xf numFmtId="170" fontId="23" fillId="0" borderId="0" applyFont="0" applyFill="0" applyBorder="0" applyAlignment="0" applyProtection="0">
      <alignment vertical="center"/>
    </xf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40" borderId="15" applyNumberFormat="0" applyAlignment="0" applyProtection="0"/>
    <xf numFmtId="0" fontId="28" fillId="41" borderId="15" applyNumberFormat="0" applyAlignment="0" applyProtection="0">
      <alignment vertical="center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center"/>
    </xf>
    <xf numFmtId="0" fontId="31" fillId="42" borderId="0" applyNumberFormat="0" applyBorder="0" applyAlignment="0" applyProtection="0"/>
    <xf numFmtId="0" fontId="31" fillId="43" borderId="0" applyNumberFormat="0" applyBorder="0" applyAlignment="0" applyProtection="0">
      <alignment vertical="center"/>
    </xf>
    <xf numFmtId="0" fontId="32" fillId="0" borderId="0"/>
    <xf numFmtId="0" fontId="23" fillId="0" borderId="0"/>
    <xf numFmtId="0" fontId="16" fillId="0" borderId="0"/>
    <xf numFmtId="0" fontId="33" fillId="0" borderId="0"/>
    <xf numFmtId="0" fontId="17" fillId="0" borderId="0">
      <alignment vertical="center"/>
    </xf>
    <xf numFmtId="0" fontId="16" fillId="0" borderId="0"/>
    <xf numFmtId="0" fontId="16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>
      <alignment vertical="center"/>
    </xf>
    <xf numFmtId="0" fontId="16" fillId="0" borderId="0"/>
    <xf numFmtId="0" fontId="10" fillId="0" borderId="0"/>
    <xf numFmtId="0" fontId="10" fillId="0" borderId="0"/>
    <xf numFmtId="0" fontId="34" fillId="4" borderId="0" applyNumberFormat="0" applyBorder="0" applyAlignment="0" applyProtection="0"/>
    <xf numFmtId="0" fontId="34" fillId="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center"/>
    </xf>
    <xf numFmtId="0" fontId="17" fillId="44" borderId="16" applyNumberFormat="0" applyFont="0" applyAlignment="0" applyProtection="0"/>
    <xf numFmtId="0" fontId="17" fillId="44" borderId="16" applyNumberFormat="0" applyFont="0" applyAlignment="0" applyProtection="0"/>
    <xf numFmtId="0" fontId="17" fillId="44" borderId="16" applyNumberFormat="0" applyFont="0" applyAlignment="0" applyProtection="0"/>
    <xf numFmtId="0" fontId="17" fillId="44" borderId="16" applyNumberFormat="0" applyFont="0" applyAlignment="0" applyProtection="0"/>
    <xf numFmtId="0" fontId="17" fillId="44" borderId="16" applyNumberFormat="0" applyFont="0" applyAlignment="0" applyProtection="0"/>
    <xf numFmtId="0" fontId="17" fillId="44" borderId="16" applyNumberFormat="0" applyFont="0" applyAlignment="0" applyProtection="0"/>
    <xf numFmtId="0" fontId="23" fillId="45" borderId="16" applyNumberFormat="0" applyFont="0" applyAlignment="0" applyProtection="0">
      <alignment vertical="center"/>
    </xf>
    <xf numFmtId="0" fontId="23" fillId="45" borderId="16" applyNumberFormat="0" applyFont="0" applyAlignment="0" applyProtection="0">
      <alignment vertical="center"/>
    </xf>
    <xf numFmtId="0" fontId="23" fillId="45" borderId="16" applyNumberFormat="0" applyFont="0" applyAlignment="0" applyProtection="0">
      <alignment vertical="center"/>
    </xf>
    <xf numFmtId="0" fontId="23" fillId="45" borderId="16" applyNumberFormat="0" applyFont="0" applyAlignment="0" applyProtection="0">
      <alignment vertical="center"/>
    </xf>
    <xf numFmtId="0" fontId="23" fillId="45" borderId="16" applyNumberFormat="0" applyFont="0" applyAlignment="0" applyProtection="0">
      <alignment vertical="center"/>
    </xf>
    <xf numFmtId="0" fontId="23" fillId="45" borderId="16" applyNumberFormat="0" applyFont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36" fillId="0" borderId="17" applyNumberFormat="0" applyFill="0" applyAlignment="0" applyProtection="0"/>
    <xf numFmtId="0" fontId="36" fillId="0" borderId="17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center"/>
    </xf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>
      <alignment vertical="center"/>
    </xf>
  </cellStyleXfs>
  <cellXfs count="218">
    <xf numFmtId="0" fontId="0" fillId="0" borderId="0" xfId="0"/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textRotation="90" wrapText="1"/>
    </xf>
    <xf numFmtId="3" fontId="2" fillId="0" borderId="2" xfId="0" applyNumberFormat="1" applyFont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center" vertical="top" wrapText="1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top" wrapText="1"/>
    </xf>
    <xf numFmtId="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0" xfId="0" applyFont="1" applyFill="1"/>
    <xf numFmtId="49" fontId="1" fillId="0" borderId="3" xfId="0" applyNumberFormat="1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" fontId="1" fillId="0" borderId="5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49" fontId="1" fillId="0" borderId="2" xfId="1" quotePrefix="1" applyNumberFormat="1" applyFont="1" applyBorder="1" applyAlignment="1">
      <alignment horizontal="left" vertical="top" wrapText="1"/>
    </xf>
    <xf numFmtId="0" fontId="16" fillId="0" borderId="0" xfId="1" applyFill="1"/>
    <xf numFmtId="0" fontId="16" fillId="0" borderId="0" xfId="1" applyFill="1" applyBorder="1"/>
    <xf numFmtId="0" fontId="11" fillId="0" borderId="0" xfId="1" applyFont="1" applyFill="1" applyBorder="1"/>
    <xf numFmtId="0" fontId="11" fillId="0" borderId="0" xfId="1" applyFont="1" applyFill="1"/>
    <xf numFmtId="0" fontId="11" fillId="0" borderId="0" xfId="1" applyFont="1" applyFill="1" applyBorder="1" applyAlignment="1">
      <alignment horizontal="center"/>
    </xf>
    <xf numFmtId="4" fontId="11" fillId="0" borderId="0" xfId="1" applyNumberFormat="1" applyFont="1" applyFill="1"/>
    <xf numFmtId="2" fontId="11" fillId="0" borderId="0" xfId="1" applyNumberFormat="1" applyFont="1" applyFill="1"/>
    <xf numFmtId="4" fontId="1" fillId="0" borderId="0" xfId="1" applyNumberFormat="1" applyFont="1" applyFill="1" applyBorder="1" applyAlignment="1">
      <alignment horizontal="center" vertical="top" wrapText="1"/>
    </xf>
    <xf numFmtId="4" fontId="1" fillId="0" borderId="0" xfId="1" quotePrefix="1" applyNumberFormat="1" applyFont="1" applyFill="1" applyBorder="1" applyAlignment="1">
      <alignment horizontal="center" wrapText="1"/>
    </xf>
    <xf numFmtId="3" fontId="1" fillId="0" borderId="0" xfId="1" quotePrefix="1" applyNumberFormat="1" applyFont="1" applyFill="1" applyBorder="1" applyAlignment="1">
      <alignment horizontal="center" wrapText="1"/>
    </xf>
    <xf numFmtId="49" fontId="1" fillId="0" borderId="0" xfId="1" quotePrefix="1" applyNumberFormat="1" applyFont="1" applyFill="1" applyBorder="1" applyAlignment="1">
      <alignment horizontal="left" vertical="top" wrapText="1"/>
    </xf>
    <xf numFmtId="0" fontId="16" fillId="0" borderId="0" xfId="1"/>
    <xf numFmtId="4" fontId="1" fillId="0" borderId="2" xfId="1" quotePrefix="1" applyNumberFormat="1" applyFont="1" applyBorder="1" applyAlignment="1">
      <alignment horizontal="center" vertical="top" wrapText="1"/>
    </xf>
    <xf numFmtId="3" fontId="1" fillId="0" borderId="2" xfId="1" quotePrefix="1" applyNumberFormat="1" applyFont="1" applyBorder="1" applyAlignment="1">
      <alignment horizontal="center" vertical="top" wrapText="1"/>
    </xf>
    <xf numFmtId="2" fontId="15" fillId="0" borderId="6" xfId="1" applyNumberFormat="1" applyFont="1" applyBorder="1" applyAlignment="1">
      <alignment horizontal="center" vertical="top" wrapText="1"/>
    </xf>
    <xf numFmtId="0" fontId="14" fillId="0" borderId="4" xfId="1" applyFont="1" applyBorder="1" applyAlignment="1">
      <alignment horizontal="center" vertical="top"/>
    </xf>
    <xf numFmtId="0" fontId="1" fillId="0" borderId="6" xfId="1" applyFont="1" applyBorder="1" applyAlignment="1">
      <alignment horizontal="center" vertical="top"/>
    </xf>
    <xf numFmtId="4" fontId="1" fillId="0" borderId="2" xfId="1" applyNumberFormat="1" applyFont="1" applyBorder="1" applyAlignment="1">
      <alignment horizontal="center" vertical="top" wrapText="1"/>
    </xf>
    <xf numFmtId="2" fontId="1" fillId="0" borderId="2" xfId="1" applyNumberFormat="1" applyFont="1" applyBorder="1" applyAlignment="1">
      <alignment horizontal="center" vertical="top" wrapText="1"/>
    </xf>
    <xf numFmtId="0" fontId="1" fillId="0" borderId="2" xfId="1" applyFont="1" applyBorder="1" applyAlignment="1">
      <alignment horizontal="left" vertical="top" wrapText="1"/>
    </xf>
    <xf numFmtId="0" fontId="1" fillId="0" borderId="4" xfId="1" applyFont="1" applyBorder="1" applyAlignment="1">
      <alignment horizontal="center"/>
    </xf>
    <xf numFmtId="0" fontId="3" fillId="0" borderId="6" xfId="1" applyFont="1" applyBorder="1" applyAlignment="1">
      <alignment horizontal="center" vertical="top"/>
    </xf>
    <xf numFmtId="2" fontId="15" fillId="0" borderId="6" xfId="1" applyNumberFormat="1" applyFont="1" applyBorder="1" applyAlignment="1">
      <alignment vertical="top" wrapText="1"/>
    </xf>
    <xf numFmtId="0" fontId="16" fillId="0" borderId="0" xfId="1" applyFont="1" applyFill="1"/>
    <xf numFmtId="0" fontId="16" fillId="0" borderId="0" xfId="1" applyFont="1" applyFill="1" applyBorder="1"/>
    <xf numFmtId="0" fontId="1" fillId="0" borderId="6" xfId="1" applyFont="1" applyBorder="1" applyAlignment="1">
      <alignment horizontal="center" vertical="top" wrapText="1"/>
    </xf>
    <xf numFmtId="0" fontId="2" fillId="0" borderId="6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left" vertical="top" wrapText="1"/>
    </xf>
    <xf numFmtId="0" fontId="11" fillId="0" borderId="4" xfId="1" applyFont="1" applyFill="1" applyBorder="1" applyAlignment="1">
      <alignment horizontal="center"/>
    </xf>
    <xf numFmtId="0" fontId="13" fillId="0" borderId="2" xfId="1" applyFont="1" applyFill="1" applyBorder="1" applyAlignment="1">
      <alignment horizontal="center" vertical="top" wrapText="1"/>
    </xf>
    <xf numFmtId="0" fontId="2" fillId="0" borderId="2" xfId="1" quotePrefix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vertical="top" wrapText="1"/>
    </xf>
    <xf numFmtId="0" fontId="2" fillId="0" borderId="2" xfId="1" quotePrefix="1" applyFont="1" applyFill="1" applyBorder="1" applyAlignment="1">
      <alignment horizontal="center" vertical="top" wrapText="1"/>
    </xf>
    <xf numFmtId="0" fontId="40" fillId="0" borderId="20" xfId="0" applyFont="1" applyBorder="1" applyAlignment="1">
      <alignment horizontal="center" vertical="top" wrapText="1"/>
    </xf>
    <xf numFmtId="0" fontId="40" fillId="0" borderId="19" xfId="0" applyFont="1" applyBorder="1" applyAlignment="1">
      <alignment horizontal="center" vertical="top" wrapText="1"/>
    </xf>
    <xf numFmtId="0" fontId="40" fillId="0" borderId="21" xfId="0" applyFont="1" applyBorder="1" applyAlignment="1">
      <alignment vertical="top" wrapText="1"/>
    </xf>
    <xf numFmtId="4" fontId="40" fillId="0" borderId="19" xfId="0" applyNumberFormat="1" applyFont="1" applyBorder="1" applyAlignment="1">
      <alignment horizontal="center" vertical="top" wrapText="1"/>
    </xf>
    <xf numFmtId="3" fontId="40" fillId="0" borderId="19" xfId="0" applyNumberFormat="1" applyFont="1" applyBorder="1" applyAlignment="1">
      <alignment horizontal="center" vertical="top" wrapText="1"/>
    </xf>
    <xf numFmtId="1" fontId="40" fillId="0" borderId="19" xfId="0" applyNumberFormat="1" applyFont="1" applyBorder="1" applyAlignment="1">
      <alignment horizontal="center" vertical="top" wrapText="1"/>
    </xf>
    <xf numFmtId="1" fontId="40" fillId="46" borderId="19" xfId="0" applyNumberFormat="1" applyFont="1" applyFill="1" applyBorder="1" applyAlignment="1">
      <alignment horizontal="center" vertical="top" wrapText="1"/>
    </xf>
    <xf numFmtId="0" fontId="40" fillId="46" borderId="19" xfId="0" applyFont="1" applyFill="1" applyBorder="1" applyAlignment="1">
      <alignment horizontal="center" vertical="top" wrapText="1"/>
    </xf>
    <xf numFmtId="2" fontId="40" fillId="0" borderId="19" xfId="0" applyNumberFormat="1" applyFont="1" applyBorder="1" applyAlignment="1">
      <alignment horizontal="center" vertical="top" wrapText="1"/>
    </xf>
    <xf numFmtId="4" fontId="40" fillId="0" borderId="20" xfId="0" applyNumberFormat="1" applyFont="1" applyBorder="1" applyAlignment="1">
      <alignment horizontal="center" vertical="top" wrapText="1"/>
    </xf>
    <xf numFmtId="0" fontId="41" fillId="0" borderId="0" xfId="0" applyFont="1" applyAlignment="1">
      <alignment horizontal="center" vertical="top"/>
    </xf>
    <xf numFmtId="0" fontId="41" fillId="0" borderId="0" xfId="0" applyFont="1" applyAlignment="1">
      <alignment vertical="top"/>
    </xf>
    <xf numFmtId="0" fontId="42" fillId="0" borderId="0" xfId="0" applyFont="1" applyAlignment="1">
      <alignment vertical="top"/>
    </xf>
    <xf numFmtId="2" fontId="42" fillId="0" borderId="0" xfId="0" applyNumberFormat="1" applyFont="1" applyAlignment="1">
      <alignment vertical="top"/>
    </xf>
    <xf numFmtId="0" fontId="40" fillId="0" borderId="19" xfId="0" applyFont="1" applyBorder="1" applyAlignment="1">
      <alignment horizontal="center"/>
    </xf>
    <xf numFmtId="0" fontId="40" fillId="0" borderId="0" xfId="0" applyFont="1"/>
    <xf numFmtId="0" fontId="42" fillId="0" borderId="0" xfId="0" applyFont="1"/>
    <xf numFmtId="0" fontId="39" fillId="0" borderId="0" xfId="0" applyFont="1" applyAlignment="1">
      <alignment horizontal="center" vertical="top" wrapText="1"/>
    </xf>
    <xf numFmtId="0" fontId="42" fillId="0" borderId="0" xfId="0" applyFont="1" applyAlignment="1">
      <alignment horizontal="left" vertical="top"/>
    </xf>
    <xf numFmtId="0" fontId="42" fillId="0" borderId="0" xfId="0" applyFont="1" applyAlignment="1">
      <alignment horizontal="center" vertical="top"/>
    </xf>
    <xf numFmtId="4" fontId="42" fillId="0" borderId="0" xfId="0" applyNumberFormat="1" applyFont="1"/>
    <xf numFmtId="4" fontId="42" fillId="0" borderId="0" xfId="0" applyNumberFormat="1" applyFont="1" applyAlignment="1">
      <alignment vertical="top"/>
    </xf>
    <xf numFmtId="4" fontId="43" fillId="0" borderId="0" xfId="0" applyNumberFormat="1" applyFont="1" applyAlignment="1">
      <alignment horizontal="center" wrapText="1"/>
    </xf>
    <xf numFmtId="4" fontId="44" fillId="0" borderId="0" xfId="0" applyNumberFormat="1" applyFont="1" applyAlignment="1">
      <alignment horizontal="center" vertical="top" wrapText="1"/>
    </xf>
    <xf numFmtId="4" fontId="41" fillId="0" borderId="0" xfId="0" applyNumberFormat="1" applyFont="1" applyAlignment="1">
      <alignment vertical="top"/>
    </xf>
    <xf numFmtId="0" fontId="40" fillId="0" borderId="25" xfId="0" applyFont="1" applyBorder="1" applyAlignment="1">
      <alignment horizontal="center"/>
    </xf>
    <xf numFmtId="0" fontId="2" fillId="47" borderId="21" xfId="0" applyFont="1" applyFill="1" applyBorder="1" applyAlignment="1">
      <alignment horizontal="center" vertical="top" wrapText="1"/>
    </xf>
    <xf numFmtId="0" fontId="2" fillId="47" borderId="8" xfId="0" applyFont="1" applyFill="1" applyBorder="1" applyAlignment="1">
      <alignment vertical="top" wrapText="1"/>
    </xf>
    <xf numFmtId="4" fontId="2" fillId="47" borderId="19" xfId="0" applyNumberFormat="1" applyFont="1" applyFill="1" applyBorder="1" applyAlignment="1">
      <alignment horizontal="center" vertical="top" wrapText="1"/>
    </xf>
    <xf numFmtId="2" fontId="1" fillId="47" borderId="19" xfId="0" applyNumberFormat="1" applyFont="1" applyFill="1" applyBorder="1" applyAlignment="1">
      <alignment horizontal="center" vertical="top" wrapText="1"/>
    </xf>
    <xf numFmtId="4" fontId="2" fillId="47" borderId="20" xfId="0" applyNumberFormat="1" applyFont="1" applyFill="1" applyBorder="1" applyAlignment="1">
      <alignment horizontal="center" vertical="top" wrapText="1"/>
    </xf>
    <xf numFmtId="4" fontId="2" fillId="47" borderId="22" xfId="0" applyNumberFormat="1" applyFont="1" applyFill="1" applyBorder="1" applyAlignment="1">
      <alignment horizontal="center" vertical="top" wrapText="1"/>
    </xf>
    <xf numFmtId="0" fontId="45" fillId="47" borderId="0" xfId="0" applyFont="1" applyFill="1"/>
    <xf numFmtId="0" fontId="45" fillId="0" borderId="0" xfId="0" applyFont="1"/>
    <xf numFmtId="2" fontId="2" fillId="47" borderId="19" xfId="0" applyNumberFormat="1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4" fontId="2" fillId="0" borderId="19" xfId="0" applyNumberFormat="1" applyFont="1" applyBorder="1" applyAlignment="1">
      <alignment horizontal="center" vertical="top" wrapText="1"/>
    </xf>
    <xf numFmtId="4" fontId="2" fillId="0" borderId="20" xfId="0" applyNumberFormat="1" applyFont="1" applyBorder="1" applyAlignment="1">
      <alignment horizontal="center" vertical="top" wrapText="1"/>
    </xf>
    <xf numFmtId="4" fontId="2" fillId="0" borderId="22" xfId="0" applyNumberFormat="1" applyFont="1" applyBorder="1" applyAlignment="1">
      <alignment horizontal="center" vertical="top" wrapText="1"/>
    </xf>
    <xf numFmtId="49" fontId="2" fillId="0" borderId="19" xfId="0" applyNumberFormat="1" applyFont="1" applyBorder="1" applyAlignment="1">
      <alignment vertical="top" wrapText="1"/>
    </xf>
    <xf numFmtId="2" fontId="1" fillId="0" borderId="19" xfId="0" applyNumberFormat="1" applyFont="1" applyBorder="1" applyAlignment="1">
      <alignment horizontal="center" vertical="top" wrapText="1"/>
    </xf>
    <xf numFmtId="49" fontId="2" fillId="47" borderId="27" xfId="0" applyNumberFormat="1" applyFont="1" applyFill="1" applyBorder="1" applyAlignment="1">
      <alignment vertical="top" wrapText="1"/>
    </xf>
    <xf numFmtId="4" fontId="2" fillId="47" borderId="28" xfId="0" applyNumberFormat="1" applyFont="1" applyFill="1" applyBorder="1" applyAlignment="1">
      <alignment horizontal="center" vertical="top" wrapText="1"/>
    </xf>
    <xf numFmtId="2" fontId="1" fillId="47" borderId="28" xfId="0" applyNumberFormat="1" applyFont="1" applyFill="1" applyBorder="1" applyAlignment="1">
      <alignment horizontal="center" vertical="top" wrapText="1"/>
    </xf>
    <xf numFmtId="0" fontId="2" fillId="0" borderId="21" xfId="0" applyFont="1" applyBorder="1" applyAlignment="1">
      <alignment vertical="top" wrapText="1"/>
    </xf>
    <xf numFmtId="0" fontId="2" fillId="47" borderId="8" xfId="0" applyFont="1" applyFill="1" applyBorder="1" applyAlignment="1">
      <alignment horizontal="left" vertical="top" wrapText="1"/>
    </xf>
    <xf numFmtId="0" fontId="2" fillId="47" borderId="19" xfId="0" applyFont="1" applyFill="1" applyBorder="1" applyAlignment="1">
      <alignment horizontal="center" vertical="top" wrapText="1"/>
    </xf>
    <xf numFmtId="49" fontId="2" fillId="47" borderId="19" xfId="0" applyNumberFormat="1" applyFont="1" applyFill="1" applyBorder="1" applyAlignment="1">
      <alignment horizontal="center" vertical="top" wrapText="1"/>
    </xf>
    <xf numFmtId="1" fontId="2" fillId="47" borderId="19" xfId="0" applyNumberFormat="1" applyFont="1" applyFill="1" applyBorder="1" applyAlignment="1">
      <alignment horizontal="center" vertical="top" wrapText="1"/>
    </xf>
    <xf numFmtId="0" fontId="2" fillId="47" borderId="5" xfId="0" applyFont="1" applyFill="1" applyBorder="1" applyAlignment="1">
      <alignment horizontal="center" vertical="top" wrapText="1"/>
    </xf>
    <xf numFmtId="4" fontId="2" fillId="47" borderId="5" xfId="0" applyNumberFormat="1" applyFont="1" applyFill="1" applyBorder="1" applyAlignment="1">
      <alignment horizontal="center" vertical="top" wrapText="1"/>
    </xf>
    <xf numFmtId="2" fontId="2" fillId="47" borderId="7" xfId="0" applyNumberFormat="1" applyFont="1" applyFill="1" applyBorder="1" applyAlignment="1">
      <alignment horizontal="center" vertical="top" wrapText="1"/>
    </xf>
    <xf numFmtId="0" fontId="0" fillId="47" borderId="0" xfId="0" applyFill="1"/>
    <xf numFmtId="3" fontId="2" fillId="0" borderId="21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center" vertical="top" wrapText="1"/>
    </xf>
    <xf numFmtId="49" fontId="2" fillId="0" borderId="19" xfId="0" applyNumberFormat="1" applyFont="1" applyBorder="1" applyAlignment="1">
      <alignment horizontal="center" vertical="top" wrapText="1"/>
    </xf>
    <xf numFmtId="3" fontId="2" fillId="0" borderId="19" xfId="0" applyNumberFormat="1" applyFont="1" applyBorder="1" applyAlignment="1">
      <alignment horizontal="center" vertical="top" wrapText="1"/>
    </xf>
    <xf numFmtId="49" fontId="2" fillId="0" borderId="20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 wrapText="1"/>
    </xf>
    <xf numFmtId="49" fontId="2" fillId="0" borderId="19" xfId="0" applyNumberFormat="1" applyFont="1" applyBorder="1" applyAlignment="1">
      <alignment horizontal="left" vertical="top" wrapText="1"/>
    </xf>
    <xf numFmtId="0" fontId="9" fillId="0" borderId="19" xfId="0" applyFont="1" applyBorder="1" applyAlignment="1">
      <alignment horizontal="center" vertical="top"/>
    </xf>
    <xf numFmtId="2" fontId="9" fillId="0" borderId="19" xfId="0" applyNumberFormat="1" applyFont="1" applyBorder="1" applyAlignment="1">
      <alignment horizontal="center" vertical="top"/>
    </xf>
    <xf numFmtId="2" fontId="9" fillId="0" borderId="19" xfId="0" applyNumberFormat="1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2" fontId="2" fillId="0" borderId="19" xfId="0" applyNumberFormat="1" applyFont="1" applyBorder="1" applyAlignment="1">
      <alignment horizontal="center" vertical="top" wrapText="1"/>
    </xf>
    <xf numFmtId="49" fontId="2" fillId="47" borderId="27" xfId="0" applyNumberFormat="1" applyFont="1" applyFill="1" applyBorder="1" applyAlignment="1">
      <alignment horizontal="left" vertical="top" wrapText="1"/>
    </xf>
    <xf numFmtId="0" fontId="2" fillId="47" borderId="0" xfId="0" applyFont="1" applyFill="1" applyAlignment="1">
      <alignment horizontal="center" vertical="top" wrapText="1"/>
    </xf>
    <xf numFmtId="49" fontId="2" fillId="47" borderId="18" xfId="0" applyNumberFormat="1" applyFont="1" applyFill="1" applyBorder="1" applyAlignment="1">
      <alignment horizontal="center" vertical="top" wrapText="1"/>
    </xf>
    <xf numFmtId="0" fontId="2" fillId="47" borderId="18" xfId="0" applyFont="1" applyFill="1" applyBorder="1" applyAlignment="1">
      <alignment horizontal="center" vertical="top" wrapText="1"/>
    </xf>
    <xf numFmtId="4" fontId="2" fillId="47" borderId="18" xfId="0" applyNumberFormat="1" applyFont="1" applyFill="1" applyBorder="1" applyAlignment="1">
      <alignment horizontal="center" vertical="top" wrapText="1"/>
    </xf>
    <xf numFmtId="4" fontId="2" fillId="47" borderId="0" xfId="0" applyNumberFormat="1" applyFont="1" applyFill="1" applyAlignment="1">
      <alignment horizontal="center" vertical="top" wrapText="1"/>
    </xf>
    <xf numFmtId="1" fontId="2" fillId="47" borderId="0" xfId="0" applyNumberFormat="1" applyFont="1" applyFill="1" applyAlignment="1">
      <alignment horizontal="center" vertical="top" wrapText="1"/>
    </xf>
    <xf numFmtId="49" fontId="4" fillId="47" borderId="26" xfId="0" applyNumberFormat="1" applyFont="1" applyFill="1" applyBorder="1" applyAlignment="1">
      <alignment horizontal="center" vertical="top" wrapText="1"/>
    </xf>
    <xf numFmtId="4" fontId="2" fillId="0" borderId="27" xfId="0" applyNumberFormat="1" applyFont="1" applyBorder="1" applyAlignment="1">
      <alignment horizontal="center" vertical="top" wrapText="1"/>
    </xf>
    <xf numFmtId="4" fontId="2" fillId="0" borderId="21" xfId="0" applyNumberFormat="1" applyFont="1" applyBorder="1" applyAlignment="1">
      <alignment horizontal="center" vertical="top" wrapText="1"/>
    </xf>
    <xf numFmtId="49" fontId="2" fillId="47" borderId="25" xfId="0" applyNumberFormat="1" applyFont="1" applyFill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" fontId="1" fillId="47" borderId="19" xfId="0" applyNumberFormat="1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19" xfId="0" applyFont="1" applyFill="1" applyBorder="1" applyAlignment="1">
      <alignment horizontal="center" vertical="top" wrapText="1"/>
    </xf>
    <xf numFmtId="49" fontId="2" fillId="0" borderId="19" xfId="0" applyNumberFormat="1" applyFont="1" applyFill="1" applyBorder="1" applyAlignment="1">
      <alignment horizontal="center" vertical="top" wrapText="1"/>
    </xf>
    <xf numFmtId="171" fontId="2" fillId="0" borderId="19" xfId="0" applyNumberFormat="1" applyFont="1" applyFill="1" applyBorder="1" applyAlignment="1">
      <alignment horizontal="center" vertical="top" wrapText="1"/>
    </xf>
    <xf numFmtId="3" fontId="2" fillId="0" borderId="19" xfId="0" applyNumberFormat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4" fontId="2" fillId="0" borderId="19" xfId="0" applyNumberFormat="1" applyFont="1" applyFill="1" applyBorder="1" applyAlignment="1">
      <alignment horizontal="center" vertical="top" wrapText="1"/>
    </xf>
    <xf numFmtId="49" fontId="2" fillId="0" borderId="20" xfId="0" applyNumberFormat="1" applyFont="1" applyFill="1" applyBorder="1" applyAlignment="1">
      <alignment horizontal="center" vertical="top" wrapText="1"/>
    </xf>
    <xf numFmtId="0" fontId="0" fillId="0" borderId="0" xfId="0" applyFill="1"/>
    <xf numFmtId="4" fontId="47" fillId="0" borderId="19" xfId="0" applyNumberFormat="1" applyFont="1" applyBorder="1" applyAlignment="1">
      <alignment horizontal="center" vertical="top" wrapText="1"/>
    </xf>
    <xf numFmtId="4" fontId="47" fillId="47" borderId="19" xfId="0" applyNumberFormat="1" applyFont="1" applyFill="1" applyBorder="1" applyAlignment="1">
      <alignment horizontal="center" vertical="top" wrapText="1"/>
    </xf>
    <xf numFmtId="0" fontId="40" fillId="0" borderId="0" xfId="0" applyFont="1" applyBorder="1" applyAlignment="1">
      <alignment horizontal="center" vertical="top" wrapText="1"/>
    </xf>
    <xf numFmtId="0" fontId="40" fillId="0" borderId="21" xfId="0" applyFont="1" applyBorder="1" applyAlignment="1">
      <alignment horizontal="center" vertical="top" wrapText="1"/>
    </xf>
    <xf numFmtId="0" fontId="40" fillId="0" borderId="22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wrapText="1"/>
    </xf>
    <xf numFmtId="49" fontId="2" fillId="0" borderId="18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left" vertical="center" wrapText="1"/>
    </xf>
    <xf numFmtId="2" fontId="7" fillId="0" borderId="6" xfId="0" applyNumberFormat="1" applyFont="1" applyBorder="1" applyAlignment="1">
      <alignment horizontal="left" vertical="center" wrapText="1"/>
    </xf>
    <xf numFmtId="2" fontId="7" fillId="0" borderId="4" xfId="0" applyNumberFormat="1" applyFont="1" applyBorder="1" applyAlignment="1">
      <alignment horizontal="left" vertical="center" wrapText="1"/>
    </xf>
    <xf numFmtId="49" fontId="1" fillId="0" borderId="4" xfId="1" applyNumberFormat="1" applyFont="1" applyBorder="1" applyAlignment="1">
      <alignment horizontal="center" vertical="top" wrapText="1"/>
    </xf>
    <xf numFmtId="49" fontId="1" fillId="0" borderId="2" xfId="1" applyNumberFormat="1" applyFont="1" applyBorder="1" applyAlignment="1">
      <alignment horizontal="center" vertical="top" wrapText="1"/>
    </xf>
    <xf numFmtId="49" fontId="1" fillId="0" borderId="3" xfId="1" applyNumberFormat="1" applyFont="1" applyBorder="1" applyAlignment="1">
      <alignment horizontal="center" vertical="top" wrapText="1"/>
    </xf>
    <xf numFmtId="0" fontId="1" fillId="0" borderId="6" xfId="1" applyFont="1" applyBorder="1" applyAlignment="1">
      <alignment horizontal="center" vertical="top"/>
    </xf>
    <xf numFmtId="0" fontId="1" fillId="0" borderId="4" xfId="1" applyFont="1" applyBorder="1" applyAlignment="1">
      <alignment horizontal="center" vertical="top"/>
    </xf>
    <xf numFmtId="0" fontId="1" fillId="0" borderId="2" xfId="1" applyFont="1" applyBorder="1" applyAlignment="1">
      <alignment horizontal="center" vertical="top"/>
    </xf>
    <xf numFmtId="0" fontId="1" fillId="0" borderId="3" xfId="1" applyFont="1" applyBorder="1" applyAlignment="1">
      <alignment horizontal="center" vertical="top"/>
    </xf>
    <xf numFmtId="0" fontId="2" fillId="0" borderId="0" xfId="1" quotePrefix="1" applyFont="1" applyFill="1" applyBorder="1" applyAlignment="1">
      <alignment horizontal="center" vertical="top" wrapText="1"/>
    </xf>
    <xf numFmtId="0" fontId="2" fillId="0" borderId="2" xfId="1" quotePrefix="1" applyFont="1" applyFill="1" applyBorder="1" applyAlignment="1">
      <alignment horizontal="center" vertical="top" wrapText="1"/>
    </xf>
    <xf numFmtId="0" fontId="12" fillId="0" borderId="0" xfId="1" applyFont="1" applyFill="1" applyBorder="1" applyAlignment="1">
      <alignment horizontal="center" vertical="top" wrapText="1"/>
    </xf>
    <xf numFmtId="0" fontId="12" fillId="0" borderId="0" xfId="1" quotePrefix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39" fillId="0" borderId="0" xfId="0" applyFont="1" applyAlignment="1">
      <alignment horizontal="center" vertical="top" wrapText="1"/>
    </xf>
    <xf numFmtId="0" fontId="39" fillId="0" borderId="22" xfId="0" applyFont="1" applyBorder="1" applyAlignment="1">
      <alignment horizontal="center" vertical="top" wrapText="1"/>
    </xf>
    <xf numFmtId="0" fontId="39" fillId="0" borderId="21" xfId="0" applyFont="1" applyBorder="1" applyAlignment="1">
      <alignment horizontal="center" vertical="top" wrapText="1"/>
    </xf>
    <xf numFmtId="0" fontId="40" fillId="0" borderId="23" xfId="0" applyFont="1" applyBorder="1" applyAlignment="1">
      <alignment horizontal="center" vertical="top" wrapText="1"/>
    </xf>
    <xf numFmtId="0" fontId="40" fillId="0" borderId="0" xfId="0" applyFont="1" applyBorder="1" applyAlignment="1">
      <alignment horizontal="center" vertical="top" wrapText="1"/>
    </xf>
    <xf numFmtId="0" fontId="40" fillId="0" borderId="1" xfId="0" applyFont="1" applyBorder="1" applyAlignment="1">
      <alignment horizontal="center" vertical="top" wrapText="1"/>
    </xf>
    <xf numFmtId="0" fontId="40" fillId="0" borderId="21" xfId="0" applyFont="1" applyBorder="1" applyAlignment="1">
      <alignment horizontal="center" vertical="top" wrapText="1"/>
    </xf>
    <xf numFmtId="0" fontId="40" fillId="0" borderId="24" xfId="0" applyFont="1" applyBorder="1" applyAlignment="1">
      <alignment horizontal="center" vertical="top" wrapText="1"/>
    </xf>
    <xf numFmtId="0" fontId="40" fillId="0" borderId="25" xfId="0" applyFont="1" applyBorder="1" applyAlignment="1">
      <alignment horizontal="center" vertical="top" wrapText="1"/>
    </xf>
    <xf numFmtId="0" fontId="40" fillId="0" borderId="8" xfId="0" applyFont="1" applyBorder="1" applyAlignment="1">
      <alignment horizontal="center" vertical="top" wrapText="1"/>
    </xf>
    <xf numFmtId="0" fontId="40" fillId="0" borderId="18" xfId="0" applyFont="1" applyBorder="1" applyAlignment="1">
      <alignment horizontal="center" vertical="top" wrapText="1"/>
    </xf>
    <xf numFmtId="0" fontId="40" fillId="0" borderId="5" xfId="0" applyFont="1" applyBorder="1" applyAlignment="1">
      <alignment horizontal="center" vertical="top" wrapText="1"/>
    </xf>
    <xf numFmtId="0" fontId="40" fillId="0" borderId="22" xfId="0" applyFont="1" applyBorder="1" applyAlignment="1">
      <alignment horizontal="center" vertical="top" wrapText="1"/>
    </xf>
    <xf numFmtId="4" fontId="40" fillId="0" borderId="0" xfId="0" applyNumberFormat="1" applyFont="1" applyAlignment="1">
      <alignment horizontal="center" vertical="top" wrapText="1"/>
    </xf>
    <xf numFmtId="0" fontId="40" fillId="0" borderId="0" xfId="0" applyFont="1" applyAlignment="1">
      <alignment horizontal="center" vertical="top" wrapText="1"/>
    </xf>
    <xf numFmtId="0" fontId="41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48" fillId="0" borderId="0" xfId="0" quotePrefix="1" applyFont="1" applyAlignment="1">
      <alignment horizontal="center" vertical="top" wrapText="1"/>
    </xf>
    <xf numFmtId="0" fontId="49" fillId="0" borderId="0" xfId="0" applyFont="1" applyAlignment="1">
      <alignment vertical="top"/>
    </xf>
    <xf numFmtId="0" fontId="7" fillId="0" borderId="22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50" fillId="0" borderId="21" xfId="0" applyFont="1" applyBorder="1" applyAlignment="1">
      <alignment horizontal="center" vertical="top" wrapText="1"/>
    </xf>
    <xf numFmtId="0" fontId="39" fillId="0" borderId="22" xfId="0" applyFont="1" applyBorder="1" applyAlignment="1">
      <alignment horizontal="left" vertical="top" wrapText="1"/>
    </xf>
    <xf numFmtId="0" fontId="50" fillId="0" borderId="21" xfId="0" applyFont="1" applyBorder="1" applyAlignment="1">
      <alignment vertical="top" wrapText="1"/>
    </xf>
    <xf numFmtId="4" fontId="39" fillId="0" borderId="20" xfId="0" applyNumberFormat="1" applyFont="1" applyBorder="1" applyAlignment="1">
      <alignment horizontal="center" vertical="top" wrapText="1"/>
    </xf>
    <xf numFmtId="3" fontId="39" fillId="0" borderId="20" xfId="0" applyNumberFormat="1" applyFont="1" applyBorder="1" applyAlignment="1">
      <alignment horizontal="center" vertical="top" wrapText="1"/>
    </xf>
    <xf numFmtId="4" fontId="39" fillId="0" borderId="19" xfId="0" applyNumberFormat="1" applyFont="1" applyBorder="1" applyAlignment="1">
      <alignment horizontal="center" vertical="top" wrapText="1"/>
    </xf>
    <xf numFmtId="0" fontId="50" fillId="0" borderId="25" xfId="0" applyFont="1" applyBorder="1" applyAlignment="1">
      <alignment horizontal="center" vertical="top" wrapText="1"/>
    </xf>
    <xf numFmtId="0" fontId="50" fillId="0" borderId="8" xfId="0" applyFont="1" applyBorder="1" applyAlignment="1">
      <alignment horizontal="center" vertical="top" wrapText="1"/>
    </xf>
    <xf numFmtId="3" fontId="39" fillId="0" borderId="19" xfId="0" applyNumberFormat="1" applyFont="1" applyBorder="1" applyAlignment="1">
      <alignment horizontal="center" vertical="top" wrapText="1"/>
    </xf>
    <xf numFmtId="0" fontId="40" fillId="0" borderId="0" xfId="0" applyFont="1" applyAlignment="1">
      <alignment horizontal="center" vertical="top"/>
    </xf>
    <xf numFmtId="0" fontId="50" fillId="0" borderId="0" xfId="0" applyFont="1"/>
    <xf numFmtId="0" fontId="50" fillId="0" borderId="21" xfId="0" applyFont="1" applyBorder="1" applyAlignment="1">
      <alignment vertical="top"/>
    </xf>
  </cellXfs>
  <cellStyles count="157">
    <cellStyle name="20% - Акцент1 2" xfId="2" xr:uid="{00000000-0005-0000-0000-000000000000}"/>
    <cellStyle name="20% - Акцент1 2 2" xfId="3" xr:uid="{00000000-0005-0000-0000-000001000000}"/>
    <cellStyle name="20% - Акцент1 3" xfId="4" xr:uid="{00000000-0005-0000-0000-000002000000}"/>
    <cellStyle name="20% - Акцент2 2" xfId="5" xr:uid="{00000000-0005-0000-0000-000003000000}"/>
    <cellStyle name="20% - Акцент2 2 2" xfId="6" xr:uid="{00000000-0005-0000-0000-000004000000}"/>
    <cellStyle name="20% - Акцент2 3" xfId="7" xr:uid="{00000000-0005-0000-0000-000005000000}"/>
    <cellStyle name="20% - Акцент3 2" xfId="8" xr:uid="{00000000-0005-0000-0000-000006000000}"/>
    <cellStyle name="20% - Акцент3 2 2" xfId="9" xr:uid="{00000000-0005-0000-0000-000007000000}"/>
    <cellStyle name="20% - Акцент3 3" xfId="10" xr:uid="{00000000-0005-0000-0000-000008000000}"/>
    <cellStyle name="20% - Акцент4 2" xfId="11" xr:uid="{00000000-0005-0000-0000-000009000000}"/>
    <cellStyle name="20% - Акцент4 2 2" xfId="12" xr:uid="{00000000-0005-0000-0000-00000A000000}"/>
    <cellStyle name="20% - Акцент4 3" xfId="13" xr:uid="{00000000-0005-0000-0000-00000B000000}"/>
    <cellStyle name="20% - Акцент5 2" xfId="14" xr:uid="{00000000-0005-0000-0000-00000C000000}"/>
    <cellStyle name="20% - Акцент5 2 2" xfId="15" xr:uid="{00000000-0005-0000-0000-00000D000000}"/>
    <cellStyle name="20% - Акцент5 3" xfId="16" xr:uid="{00000000-0005-0000-0000-00000E000000}"/>
    <cellStyle name="20% - Акцент6 2" xfId="17" xr:uid="{00000000-0005-0000-0000-00000F000000}"/>
    <cellStyle name="20% - Акцент6 2 2" xfId="18" xr:uid="{00000000-0005-0000-0000-000010000000}"/>
    <cellStyle name="20% - Акцент6 3" xfId="19" xr:uid="{00000000-0005-0000-0000-000011000000}"/>
    <cellStyle name="40% - Акцент1 2" xfId="20" xr:uid="{00000000-0005-0000-0000-000012000000}"/>
    <cellStyle name="40% - Акцент1 2 2" xfId="21" xr:uid="{00000000-0005-0000-0000-000013000000}"/>
    <cellStyle name="40% - Акцент1 3" xfId="22" xr:uid="{00000000-0005-0000-0000-000014000000}"/>
    <cellStyle name="40% - Акцент2 2" xfId="23" xr:uid="{00000000-0005-0000-0000-000015000000}"/>
    <cellStyle name="40% - Акцент2 2 2" xfId="24" xr:uid="{00000000-0005-0000-0000-000016000000}"/>
    <cellStyle name="40% - Акцент2 3" xfId="25" xr:uid="{00000000-0005-0000-0000-000017000000}"/>
    <cellStyle name="40% - Акцент3 2" xfId="26" xr:uid="{00000000-0005-0000-0000-000018000000}"/>
    <cellStyle name="40% - Акцент3 2 2" xfId="27" xr:uid="{00000000-0005-0000-0000-000019000000}"/>
    <cellStyle name="40% - Акцент3 3" xfId="28" xr:uid="{00000000-0005-0000-0000-00001A000000}"/>
    <cellStyle name="40% - Акцент4 2" xfId="29" xr:uid="{00000000-0005-0000-0000-00001B000000}"/>
    <cellStyle name="40% - Акцент4 2 2" xfId="30" xr:uid="{00000000-0005-0000-0000-00001C000000}"/>
    <cellStyle name="40% - Акцент4 3" xfId="31" xr:uid="{00000000-0005-0000-0000-00001D000000}"/>
    <cellStyle name="40% - Акцент5 2" xfId="32" xr:uid="{00000000-0005-0000-0000-00001E000000}"/>
    <cellStyle name="40% - Акцент5 2 2" xfId="33" xr:uid="{00000000-0005-0000-0000-00001F000000}"/>
    <cellStyle name="40% - Акцент5 3" xfId="34" xr:uid="{00000000-0005-0000-0000-000020000000}"/>
    <cellStyle name="40% - Акцент6 2" xfId="35" xr:uid="{00000000-0005-0000-0000-000021000000}"/>
    <cellStyle name="40% - Акцент6 2 2" xfId="36" xr:uid="{00000000-0005-0000-0000-000022000000}"/>
    <cellStyle name="40% - Акцент6 3" xfId="37" xr:uid="{00000000-0005-0000-0000-000023000000}"/>
    <cellStyle name="60% - Акцент1 2" xfId="38" xr:uid="{00000000-0005-0000-0000-000024000000}"/>
    <cellStyle name="60% - Акцент1 3" xfId="39" xr:uid="{00000000-0005-0000-0000-000025000000}"/>
    <cellStyle name="60% - Акцент2 2" xfId="40" xr:uid="{00000000-0005-0000-0000-000026000000}"/>
    <cellStyle name="60% - Акцент2 3" xfId="41" xr:uid="{00000000-0005-0000-0000-000027000000}"/>
    <cellStyle name="60% - Акцент3 2" xfId="42" xr:uid="{00000000-0005-0000-0000-000028000000}"/>
    <cellStyle name="60% - Акцент3 3" xfId="43" xr:uid="{00000000-0005-0000-0000-000029000000}"/>
    <cellStyle name="60% - Акцент4 2" xfId="44" xr:uid="{00000000-0005-0000-0000-00002A000000}"/>
    <cellStyle name="60% - Акцент4 3" xfId="45" xr:uid="{00000000-0005-0000-0000-00002B000000}"/>
    <cellStyle name="60% - Акцент5 2" xfId="46" xr:uid="{00000000-0005-0000-0000-00002C000000}"/>
    <cellStyle name="60% - Акцент5 3" xfId="47" xr:uid="{00000000-0005-0000-0000-00002D000000}"/>
    <cellStyle name="60% - Акцент6 2" xfId="48" xr:uid="{00000000-0005-0000-0000-00002E000000}"/>
    <cellStyle name="60% - Акцент6 3" xfId="49" xr:uid="{00000000-0005-0000-0000-00002F000000}"/>
    <cellStyle name="Акцент1 2" xfId="50" xr:uid="{00000000-0005-0000-0000-000030000000}"/>
    <cellStyle name="Акцент1 3" xfId="51" xr:uid="{00000000-0005-0000-0000-000031000000}"/>
    <cellStyle name="Акцент2 2" xfId="52" xr:uid="{00000000-0005-0000-0000-000032000000}"/>
    <cellStyle name="Акцент2 3" xfId="53" xr:uid="{00000000-0005-0000-0000-000033000000}"/>
    <cellStyle name="Акцент3 2" xfId="54" xr:uid="{00000000-0005-0000-0000-000034000000}"/>
    <cellStyle name="Акцент3 3" xfId="55" xr:uid="{00000000-0005-0000-0000-000035000000}"/>
    <cellStyle name="Акцент4 2" xfId="56" xr:uid="{00000000-0005-0000-0000-000036000000}"/>
    <cellStyle name="Акцент4 3" xfId="57" xr:uid="{00000000-0005-0000-0000-000037000000}"/>
    <cellStyle name="Акцент5 2" xfId="58" xr:uid="{00000000-0005-0000-0000-000038000000}"/>
    <cellStyle name="Акцент5 3" xfId="59" xr:uid="{00000000-0005-0000-0000-000039000000}"/>
    <cellStyle name="Акцент6 2" xfId="60" xr:uid="{00000000-0005-0000-0000-00003A000000}"/>
    <cellStyle name="Акцент6 3" xfId="61" xr:uid="{00000000-0005-0000-0000-00003B000000}"/>
    <cellStyle name="Ввод  2" xfId="62" xr:uid="{00000000-0005-0000-0000-00003C000000}"/>
    <cellStyle name="Ввод  2 2" xfId="63" xr:uid="{00000000-0005-0000-0000-00003D000000}"/>
    <cellStyle name="Ввод  2 3" xfId="64" xr:uid="{00000000-0005-0000-0000-00003E000000}"/>
    <cellStyle name="Ввод  3" xfId="65" xr:uid="{00000000-0005-0000-0000-00003F000000}"/>
    <cellStyle name="Ввод  3 2" xfId="66" xr:uid="{00000000-0005-0000-0000-000040000000}"/>
    <cellStyle name="Ввод  3 3" xfId="67" xr:uid="{00000000-0005-0000-0000-000041000000}"/>
    <cellStyle name="Вывод 2" xfId="68" xr:uid="{00000000-0005-0000-0000-000042000000}"/>
    <cellStyle name="Вывод 2 2" xfId="69" xr:uid="{00000000-0005-0000-0000-000043000000}"/>
    <cellStyle name="Вывод 2 3" xfId="70" xr:uid="{00000000-0005-0000-0000-000044000000}"/>
    <cellStyle name="Вывод 3" xfId="71" xr:uid="{00000000-0005-0000-0000-000045000000}"/>
    <cellStyle name="Вывод 3 2" xfId="72" xr:uid="{00000000-0005-0000-0000-000046000000}"/>
    <cellStyle name="Вывод 3 3" xfId="73" xr:uid="{00000000-0005-0000-0000-000047000000}"/>
    <cellStyle name="Вычисление 2" xfId="74" xr:uid="{00000000-0005-0000-0000-000048000000}"/>
    <cellStyle name="Вычисление 2 2" xfId="75" xr:uid="{00000000-0005-0000-0000-000049000000}"/>
    <cellStyle name="Вычисление 2 3" xfId="76" xr:uid="{00000000-0005-0000-0000-00004A000000}"/>
    <cellStyle name="Вычисление 3" xfId="77" xr:uid="{00000000-0005-0000-0000-00004B000000}"/>
    <cellStyle name="Вычисление 3 2" xfId="78" xr:uid="{00000000-0005-0000-0000-00004C000000}"/>
    <cellStyle name="Вычисление 3 3" xfId="79" xr:uid="{00000000-0005-0000-0000-00004D000000}"/>
    <cellStyle name="Гиперссылка 2" xfId="80" xr:uid="{00000000-0005-0000-0000-00004E000000}"/>
    <cellStyle name="Денежный 2" xfId="81" xr:uid="{00000000-0005-0000-0000-00004F000000}"/>
    <cellStyle name="Денежный 2 2" xfId="82" xr:uid="{00000000-0005-0000-0000-000050000000}"/>
    <cellStyle name="Денежный 3" xfId="83" xr:uid="{00000000-0005-0000-0000-000051000000}"/>
    <cellStyle name="Денежный 3 2" xfId="84" xr:uid="{00000000-0005-0000-0000-000052000000}"/>
    <cellStyle name="Денежный[0]" xfId="85" xr:uid="{00000000-0005-0000-0000-000053000000}"/>
    <cellStyle name="Денежный[0] 2" xfId="86" xr:uid="{00000000-0005-0000-0000-000054000000}"/>
    <cellStyle name="Заголовок 1 2" xfId="87" xr:uid="{00000000-0005-0000-0000-000055000000}"/>
    <cellStyle name="Заголовок 1 3" xfId="88" xr:uid="{00000000-0005-0000-0000-000056000000}"/>
    <cellStyle name="Заголовок 2 2" xfId="89" xr:uid="{00000000-0005-0000-0000-000057000000}"/>
    <cellStyle name="Заголовок 2 3" xfId="90" xr:uid="{00000000-0005-0000-0000-000058000000}"/>
    <cellStyle name="Заголовок 3 2" xfId="91" xr:uid="{00000000-0005-0000-0000-000059000000}"/>
    <cellStyle name="Заголовок 3 3" xfId="92" xr:uid="{00000000-0005-0000-0000-00005A000000}"/>
    <cellStyle name="Заголовок 4 2" xfId="93" xr:uid="{00000000-0005-0000-0000-00005B000000}"/>
    <cellStyle name="Заголовок 4 3" xfId="94" xr:uid="{00000000-0005-0000-0000-00005C000000}"/>
    <cellStyle name="Запятая" xfId="95" xr:uid="{00000000-0005-0000-0000-00005D000000}"/>
    <cellStyle name="Запятая 2" xfId="96" xr:uid="{00000000-0005-0000-0000-00005E000000}"/>
    <cellStyle name="Запятая[0]" xfId="97" xr:uid="{00000000-0005-0000-0000-00005F000000}"/>
    <cellStyle name="Запятая[0] 2" xfId="98" xr:uid="{00000000-0005-0000-0000-000060000000}"/>
    <cellStyle name="Итог 2" xfId="99" xr:uid="{00000000-0005-0000-0000-000061000000}"/>
    <cellStyle name="Итог 2 2" xfId="100" xr:uid="{00000000-0005-0000-0000-000062000000}"/>
    <cellStyle name="Итог 2 3" xfId="101" xr:uid="{00000000-0005-0000-0000-000063000000}"/>
    <cellStyle name="Итог 3" xfId="102" xr:uid="{00000000-0005-0000-0000-000064000000}"/>
    <cellStyle name="Итог 3 2" xfId="103" xr:uid="{00000000-0005-0000-0000-000065000000}"/>
    <cellStyle name="Итог 3 3" xfId="104" xr:uid="{00000000-0005-0000-0000-000066000000}"/>
    <cellStyle name="Контрольная ячейка 2" xfId="105" xr:uid="{00000000-0005-0000-0000-000067000000}"/>
    <cellStyle name="Контрольная ячейка 3" xfId="106" xr:uid="{00000000-0005-0000-0000-000068000000}"/>
    <cellStyle name="Название 2" xfId="107" xr:uid="{00000000-0005-0000-0000-000069000000}"/>
    <cellStyle name="Название 3" xfId="108" xr:uid="{00000000-0005-0000-0000-00006A000000}"/>
    <cellStyle name="Нейтральный 2" xfId="109" xr:uid="{00000000-0005-0000-0000-00006B000000}"/>
    <cellStyle name="Нейтральный 3" xfId="110" xr:uid="{00000000-0005-0000-0000-00006C000000}"/>
    <cellStyle name="Обычный" xfId="0" builtinId="0"/>
    <cellStyle name="Обычный 10" xfId="1" xr:uid="{00000000-0005-0000-0000-00006E000000}"/>
    <cellStyle name="Обычный 11" xfId="111" xr:uid="{00000000-0005-0000-0000-00006F000000}"/>
    <cellStyle name="Обычный 2" xfId="112" xr:uid="{00000000-0005-0000-0000-000070000000}"/>
    <cellStyle name="Обычный 2 2" xfId="113" xr:uid="{00000000-0005-0000-0000-000071000000}"/>
    <cellStyle name="Обычный 2 2 2" xfId="114" xr:uid="{00000000-0005-0000-0000-000072000000}"/>
    <cellStyle name="Обычный 2 3" xfId="115" xr:uid="{00000000-0005-0000-0000-000073000000}"/>
    <cellStyle name="Обычный 3" xfId="116" xr:uid="{00000000-0005-0000-0000-000074000000}"/>
    <cellStyle name="Обычный 4" xfId="117" xr:uid="{00000000-0005-0000-0000-000075000000}"/>
    <cellStyle name="Обычный 5" xfId="118" xr:uid="{00000000-0005-0000-0000-000076000000}"/>
    <cellStyle name="Обычный 6" xfId="119" xr:uid="{00000000-0005-0000-0000-000077000000}"/>
    <cellStyle name="Обычный 6 2" xfId="120" xr:uid="{00000000-0005-0000-0000-000078000000}"/>
    <cellStyle name="Обычный 6 3" xfId="121" xr:uid="{00000000-0005-0000-0000-000079000000}"/>
    <cellStyle name="Обычный 6 4" xfId="122" xr:uid="{00000000-0005-0000-0000-00007A000000}"/>
    <cellStyle name="Обычный 7" xfId="123" xr:uid="{00000000-0005-0000-0000-00007B000000}"/>
    <cellStyle name="Обычный 8" xfId="124" xr:uid="{00000000-0005-0000-0000-00007C000000}"/>
    <cellStyle name="Обычный 8 2" xfId="125" xr:uid="{00000000-0005-0000-0000-00007D000000}"/>
    <cellStyle name="Обычный 9" xfId="126" xr:uid="{00000000-0005-0000-0000-00007E000000}"/>
    <cellStyle name="Плохой 2" xfId="127" xr:uid="{00000000-0005-0000-0000-00007F000000}"/>
    <cellStyle name="Плохой 3" xfId="128" xr:uid="{00000000-0005-0000-0000-000080000000}"/>
    <cellStyle name="Пояснение 2" xfId="129" xr:uid="{00000000-0005-0000-0000-000081000000}"/>
    <cellStyle name="Пояснение 3" xfId="130" xr:uid="{00000000-0005-0000-0000-000082000000}"/>
    <cellStyle name="Примечание 2" xfId="131" xr:uid="{00000000-0005-0000-0000-000083000000}"/>
    <cellStyle name="Примечание 2 2" xfId="132" xr:uid="{00000000-0005-0000-0000-000084000000}"/>
    <cellStyle name="Примечание 2 2 2" xfId="133" xr:uid="{00000000-0005-0000-0000-000085000000}"/>
    <cellStyle name="Примечание 2 2 3" xfId="134" xr:uid="{00000000-0005-0000-0000-000086000000}"/>
    <cellStyle name="Примечание 2 3" xfId="135" xr:uid="{00000000-0005-0000-0000-000087000000}"/>
    <cellStyle name="Примечание 2 4" xfId="136" xr:uid="{00000000-0005-0000-0000-000088000000}"/>
    <cellStyle name="Примечание 3" xfId="137" xr:uid="{00000000-0005-0000-0000-000089000000}"/>
    <cellStyle name="Примечание 3 2" xfId="138" xr:uid="{00000000-0005-0000-0000-00008A000000}"/>
    <cellStyle name="Примечание 3 2 2" xfId="139" xr:uid="{00000000-0005-0000-0000-00008B000000}"/>
    <cellStyle name="Примечание 3 2 3" xfId="140" xr:uid="{00000000-0005-0000-0000-00008C000000}"/>
    <cellStyle name="Примечание 3 3" xfId="141" xr:uid="{00000000-0005-0000-0000-00008D000000}"/>
    <cellStyle name="Примечание 3 4" xfId="142" xr:uid="{00000000-0005-0000-0000-00008E000000}"/>
    <cellStyle name="Процентная" xfId="143" xr:uid="{00000000-0005-0000-0000-00008F000000}"/>
    <cellStyle name="Процентная 2" xfId="144" xr:uid="{00000000-0005-0000-0000-000090000000}"/>
    <cellStyle name="Связанная ячейка 2" xfId="145" xr:uid="{00000000-0005-0000-0000-000091000000}"/>
    <cellStyle name="Связанная ячейка 3" xfId="146" xr:uid="{00000000-0005-0000-0000-000092000000}"/>
    <cellStyle name="Текст предупреждения 2" xfId="147" xr:uid="{00000000-0005-0000-0000-000093000000}"/>
    <cellStyle name="Текст предупреждения 3" xfId="148" xr:uid="{00000000-0005-0000-0000-000094000000}"/>
    <cellStyle name="Финансовый 2" xfId="149" xr:uid="{00000000-0005-0000-0000-000095000000}"/>
    <cellStyle name="Финансовый 2 2" xfId="150" xr:uid="{00000000-0005-0000-0000-000096000000}"/>
    <cellStyle name="Финансовый 3" xfId="151" xr:uid="{00000000-0005-0000-0000-000097000000}"/>
    <cellStyle name="Финансовый 3 2" xfId="152" xr:uid="{00000000-0005-0000-0000-000098000000}"/>
    <cellStyle name="Финансовый 4" xfId="153" xr:uid="{00000000-0005-0000-0000-000099000000}"/>
    <cellStyle name="Финансовый 6" xfId="154" xr:uid="{00000000-0005-0000-0000-00009A000000}"/>
    <cellStyle name="Хороший 2" xfId="155" xr:uid="{00000000-0005-0000-0000-00009B000000}"/>
    <cellStyle name="Хороший 3" xfId="156" xr:uid="{00000000-0005-0000-0000-00009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C34"/>
  <sheetViews>
    <sheetView view="pageBreakPreview" zoomScale="90" zoomScaleNormal="90" zoomScaleSheetLayoutView="90" workbookViewId="0">
      <selection activeCell="Q1" sqref="Q1:U6"/>
    </sheetView>
  </sheetViews>
  <sheetFormatPr defaultRowHeight="15" x14ac:dyDescent="0.25"/>
  <cols>
    <col min="1" max="1" width="9.140625" style="10"/>
    <col min="2" max="2" width="22.28515625" style="10" customWidth="1"/>
    <col min="3" max="3" width="9.140625" style="10"/>
    <col min="4" max="4" width="12.5703125" style="10" customWidth="1"/>
    <col min="5" max="5" width="11" style="10" customWidth="1"/>
    <col min="6" max="6" width="11.85546875" style="10" customWidth="1"/>
    <col min="7" max="7" width="12.85546875" style="10" customWidth="1"/>
    <col min="8" max="8" width="14.5703125" style="10" customWidth="1"/>
    <col min="9" max="9" width="16.85546875" style="10" customWidth="1"/>
    <col min="10" max="10" width="12.5703125" style="10" customWidth="1"/>
    <col min="11" max="11" width="12.85546875" style="10" customWidth="1"/>
    <col min="12" max="12" width="21.85546875" style="10" customWidth="1"/>
    <col min="13" max="13" width="14.7109375" style="10" customWidth="1"/>
    <col min="14" max="14" width="9.140625" style="10"/>
    <col min="15" max="15" width="13.28515625" style="10" customWidth="1"/>
    <col min="16" max="16" width="9.140625" style="10"/>
    <col min="17" max="18" width="14.42578125" style="10" customWidth="1"/>
    <col min="19" max="19" width="13" style="10" customWidth="1"/>
    <col min="20" max="20" width="14" style="10" customWidth="1"/>
    <col min="21" max="21" width="10.28515625" style="10" customWidth="1"/>
    <col min="22" max="16384" width="9.140625" style="10"/>
  </cols>
  <sheetData>
    <row r="1" spans="1:22" x14ac:dyDescent="0.25">
      <c r="Q1" s="201" t="s">
        <v>136</v>
      </c>
      <c r="R1" s="201"/>
      <c r="S1" s="201"/>
      <c r="T1" s="201"/>
      <c r="U1" s="201"/>
    </row>
    <row r="2" spans="1:22" x14ac:dyDescent="0.25">
      <c r="Q2" s="201"/>
      <c r="R2" s="201"/>
      <c r="S2" s="201"/>
      <c r="T2" s="201"/>
      <c r="U2" s="201"/>
    </row>
    <row r="3" spans="1:22" x14ac:dyDescent="0.25">
      <c r="Q3" s="201"/>
      <c r="R3" s="201"/>
      <c r="S3" s="201"/>
      <c r="T3" s="201"/>
      <c r="U3" s="201"/>
    </row>
    <row r="4" spans="1:22" x14ac:dyDescent="0.25">
      <c r="Q4" s="201"/>
      <c r="R4" s="201"/>
      <c r="S4" s="201"/>
      <c r="T4" s="201"/>
      <c r="U4" s="201"/>
    </row>
    <row r="5" spans="1:22" x14ac:dyDescent="0.25">
      <c r="Q5" s="201"/>
      <c r="R5" s="201"/>
      <c r="S5" s="201"/>
      <c r="T5" s="201"/>
      <c r="U5" s="201"/>
    </row>
    <row r="6" spans="1:22" x14ac:dyDescent="0.25">
      <c r="Q6" s="201"/>
      <c r="R6" s="201"/>
      <c r="S6" s="201"/>
      <c r="T6" s="201"/>
      <c r="U6" s="201"/>
    </row>
    <row r="7" spans="1:22" ht="38.25" customHeight="1" x14ac:dyDescent="0.25">
      <c r="A7" s="1"/>
      <c r="B7" s="168" t="s">
        <v>60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2"/>
      <c r="V7" s="2"/>
    </row>
    <row r="8" spans="1:22" ht="29.25" customHeight="1" x14ac:dyDescent="0.25">
      <c r="A8" s="163" t="s">
        <v>0</v>
      </c>
      <c r="B8" s="163" t="s">
        <v>1</v>
      </c>
      <c r="C8" s="163" t="s">
        <v>2</v>
      </c>
      <c r="D8" s="163"/>
      <c r="E8" s="163" t="s">
        <v>3</v>
      </c>
      <c r="F8" s="163" t="s">
        <v>4</v>
      </c>
      <c r="G8" s="163" t="s">
        <v>5</v>
      </c>
      <c r="H8" s="163" t="s">
        <v>6</v>
      </c>
      <c r="I8" s="163" t="s">
        <v>7</v>
      </c>
      <c r="J8" s="163"/>
      <c r="K8" s="164" t="s">
        <v>65</v>
      </c>
      <c r="L8" s="163" t="s">
        <v>61</v>
      </c>
      <c r="M8" s="163" t="s">
        <v>62</v>
      </c>
      <c r="N8" s="163"/>
      <c r="O8" s="163"/>
      <c r="P8" s="163"/>
      <c r="Q8" s="163"/>
      <c r="R8" s="163" t="s">
        <v>8</v>
      </c>
      <c r="S8" s="163" t="s">
        <v>9</v>
      </c>
      <c r="T8" s="163" t="s">
        <v>10</v>
      </c>
      <c r="U8" s="163" t="s">
        <v>11</v>
      </c>
      <c r="V8" s="163" t="s">
        <v>12</v>
      </c>
    </row>
    <row r="9" spans="1:22" ht="64.5" customHeight="1" x14ac:dyDescent="0.25">
      <c r="A9" s="163"/>
      <c r="B9" s="163"/>
      <c r="C9" s="163" t="s">
        <v>13</v>
      </c>
      <c r="D9" s="163" t="s">
        <v>14</v>
      </c>
      <c r="E9" s="163"/>
      <c r="F9" s="163"/>
      <c r="G9" s="163"/>
      <c r="H9" s="163"/>
      <c r="I9" s="163" t="s">
        <v>15</v>
      </c>
      <c r="J9" s="163" t="s">
        <v>16</v>
      </c>
      <c r="K9" s="164"/>
      <c r="L9" s="163"/>
      <c r="M9" s="163" t="s">
        <v>17</v>
      </c>
      <c r="N9" s="163" t="s">
        <v>63</v>
      </c>
      <c r="O9" s="163" t="s">
        <v>18</v>
      </c>
      <c r="P9" s="163"/>
      <c r="Q9" s="165" t="s">
        <v>20</v>
      </c>
      <c r="R9" s="163"/>
      <c r="S9" s="163"/>
      <c r="T9" s="163"/>
      <c r="U9" s="163"/>
      <c r="V9" s="163"/>
    </row>
    <row r="10" spans="1:22" ht="266.25" customHeight="1" x14ac:dyDescent="0.25">
      <c r="A10" s="163"/>
      <c r="B10" s="163"/>
      <c r="C10" s="163"/>
      <c r="D10" s="163"/>
      <c r="E10" s="163"/>
      <c r="F10" s="163"/>
      <c r="G10" s="163"/>
      <c r="H10" s="163"/>
      <c r="I10" s="163"/>
      <c r="J10" s="163"/>
      <c r="K10" s="164"/>
      <c r="L10" s="163"/>
      <c r="M10" s="163"/>
      <c r="N10" s="163"/>
      <c r="O10" s="3" t="s">
        <v>64</v>
      </c>
      <c r="P10" s="3" t="s">
        <v>19</v>
      </c>
      <c r="Q10" s="166"/>
      <c r="R10" s="163"/>
      <c r="S10" s="163"/>
      <c r="T10" s="163"/>
      <c r="U10" s="163"/>
      <c r="V10" s="163"/>
    </row>
    <row r="11" spans="1:22" x14ac:dyDescent="0.25">
      <c r="A11" s="163"/>
      <c r="B11" s="163"/>
      <c r="C11" s="163"/>
      <c r="D11" s="163"/>
      <c r="E11" s="163"/>
      <c r="F11" s="163"/>
      <c r="G11" s="163"/>
      <c r="H11" s="3" t="s">
        <v>21</v>
      </c>
      <c r="I11" s="3" t="s">
        <v>21</v>
      </c>
      <c r="J11" s="3" t="s">
        <v>21</v>
      </c>
      <c r="K11" s="4" t="s">
        <v>22</v>
      </c>
      <c r="L11" s="3"/>
      <c r="M11" s="3" t="s">
        <v>23</v>
      </c>
      <c r="N11" s="3" t="s">
        <v>23</v>
      </c>
      <c r="O11" s="3" t="s">
        <v>23</v>
      </c>
      <c r="P11" s="3" t="s">
        <v>23</v>
      </c>
      <c r="Q11" s="3" t="s">
        <v>23</v>
      </c>
      <c r="R11" s="3" t="s">
        <v>24</v>
      </c>
      <c r="S11" s="3" t="s">
        <v>24</v>
      </c>
      <c r="T11" s="3"/>
      <c r="U11" s="3" t="s">
        <v>23</v>
      </c>
      <c r="V11" s="5"/>
    </row>
    <row r="12" spans="1:22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4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  <c r="S12" s="6">
        <v>19</v>
      </c>
      <c r="T12" s="6">
        <v>20</v>
      </c>
      <c r="U12" s="6">
        <v>21</v>
      </c>
      <c r="V12" s="6">
        <v>22</v>
      </c>
    </row>
    <row r="13" spans="1:22" x14ac:dyDescent="0.25">
      <c r="A13" s="167" t="s">
        <v>37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6"/>
    </row>
    <row r="14" spans="1:22" ht="15" customHeight="1" x14ac:dyDescent="0.25">
      <c r="A14" s="167" t="s">
        <v>38</v>
      </c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3"/>
    </row>
    <row r="15" spans="1:22" s="118" customFormat="1" ht="61.5" customHeight="1" x14ac:dyDescent="0.25">
      <c r="A15" s="91">
        <v>1</v>
      </c>
      <c r="B15" s="111" t="s">
        <v>115</v>
      </c>
      <c r="C15" s="112">
        <v>1980</v>
      </c>
      <c r="D15" s="113"/>
      <c r="E15" s="112" t="s">
        <v>35</v>
      </c>
      <c r="F15" s="112">
        <v>2</v>
      </c>
      <c r="G15" s="112">
        <v>3</v>
      </c>
      <c r="H15" s="93">
        <v>999.8</v>
      </c>
      <c r="I15" s="93">
        <v>876.8</v>
      </c>
      <c r="J15" s="93">
        <v>493.4</v>
      </c>
      <c r="K15" s="114">
        <v>32</v>
      </c>
      <c r="L15" s="115" t="s">
        <v>41</v>
      </c>
      <c r="M15" s="116">
        <f t="shared" ref="M15:M18" si="0">N15+O15+P15+Q15</f>
        <v>500234.42</v>
      </c>
      <c r="N15" s="94"/>
      <c r="O15" s="94"/>
      <c r="P15" s="94"/>
      <c r="Q15" s="116">
        <v>500234.42</v>
      </c>
      <c r="R15" s="116">
        <f t="shared" ref="R15:R19" si="1">M15/I15</f>
        <v>570.52283302919705</v>
      </c>
      <c r="S15" s="93">
        <v>24561.9</v>
      </c>
      <c r="T15" s="112" t="s">
        <v>26</v>
      </c>
      <c r="U15" s="117">
        <v>9.2200000000000006</v>
      </c>
      <c r="V15" s="112">
        <v>2024</v>
      </c>
    </row>
    <row r="16" spans="1:22" s="118" customFormat="1" ht="75.75" customHeight="1" x14ac:dyDescent="0.25">
      <c r="A16" s="91">
        <v>2</v>
      </c>
      <c r="B16" s="111" t="s">
        <v>116</v>
      </c>
      <c r="C16" s="112">
        <v>1980</v>
      </c>
      <c r="D16" s="113"/>
      <c r="E16" s="112" t="s">
        <v>35</v>
      </c>
      <c r="F16" s="112">
        <v>2</v>
      </c>
      <c r="G16" s="112">
        <v>3</v>
      </c>
      <c r="H16" s="93">
        <v>999.8</v>
      </c>
      <c r="I16" s="93">
        <v>879.1</v>
      </c>
      <c r="J16" s="93">
        <v>493.4</v>
      </c>
      <c r="K16" s="114">
        <v>29</v>
      </c>
      <c r="L16" s="115" t="s">
        <v>42</v>
      </c>
      <c r="M16" s="116">
        <f t="shared" si="0"/>
        <v>2167647.12</v>
      </c>
      <c r="N16" s="94"/>
      <c r="O16" s="94"/>
      <c r="P16" s="94"/>
      <c r="Q16" s="93">
        <v>2167647.12</v>
      </c>
      <c r="R16" s="116">
        <f t="shared" si="1"/>
        <v>2465.7571607325676</v>
      </c>
      <c r="S16" s="93">
        <v>24561.9</v>
      </c>
      <c r="T16" s="112" t="s">
        <v>26</v>
      </c>
      <c r="U16" s="117">
        <v>9.2200000000000006</v>
      </c>
      <c r="V16" s="115">
        <v>2024</v>
      </c>
    </row>
    <row r="17" spans="1:22" s="118" customFormat="1" ht="61.5" customHeight="1" x14ac:dyDescent="0.25">
      <c r="A17" s="91">
        <v>3</v>
      </c>
      <c r="B17" s="111" t="s">
        <v>117</v>
      </c>
      <c r="C17" s="112">
        <v>1989</v>
      </c>
      <c r="D17" s="113"/>
      <c r="E17" s="112" t="s">
        <v>35</v>
      </c>
      <c r="F17" s="112">
        <v>2</v>
      </c>
      <c r="G17" s="112">
        <v>3</v>
      </c>
      <c r="H17" s="93">
        <v>917.3</v>
      </c>
      <c r="I17" s="93">
        <v>832.4</v>
      </c>
      <c r="J17" s="93">
        <v>481.3</v>
      </c>
      <c r="K17" s="114">
        <v>38</v>
      </c>
      <c r="L17" s="115" t="s">
        <v>41</v>
      </c>
      <c r="M17" s="116">
        <f t="shared" si="0"/>
        <v>499322.19</v>
      </c>
      <c r="N17" s="94"/>
      <c r="O17" s="94"/>
      <c r="P17" s="94"/>
      <c r="Q17" s="93">
        <v>499322.19</v>
      </c>
      <c r="R17" s="116">
        <f t="shared" si="1"/>
        <v>599.85846948582412</v>
      </c>
      <c r="S17" s="93">
        <v>24561.9</v>
      </c>
      <c r="T17" s="112" t="s">
        <v>26</v>
      </c>
      <c r="U17" s="117">
        <v>9.2200000000000006</v>
      </c>
      <c r="V17" s="115">
        <v>2024</v>
      </c>
    </row>
    <row r="18" spans="1:22" s="118" customFormat="1" ht="30" x14ac:dyDescent="0.25">
      <c r="A18" s="91">
        <v>4</v>
      </c>
      <c r="B18" s="111" t="s">
        <v>118</v>
      </c>
      <c r="C18" s="112">
        <v>1986</v>
      </c>
      <c r="D18" s="113"/>
      <c r="E18" s="112" t="s">
        <v>35</v>
      </c>
      <c r="F18" s="112">
        <v>3</v>
      </c>
      <c r="G18" s="112">
        <v>4</v>
      </c>
      <c r="H18" s="93">
        <v>3347.6</v>
      </c>
      <c r="I18" s="93">
        <v>2267.6</v>
      </c>
      <c r="J18" s="93">
        <v>1277</v>
      </c>
      <c r="K18" s="114">
        <v>82</v>
      </c>
      <c r="L18" s="115" t="s">
        <v>25</v>
      </c>
      <c r="M18" s="116">
        <f t="shared" si="0"/>
        <v>11802157.460000001</v>
      </c>
      <c r="N18" s="99"/>
      <c r="O18" s="99"/>
      <c r="P18" s="99"/>
      <c r="Q18" s="93">
        <v>11802157.460000001</v>
      </c>
      <c r="R18" s="116">
        <f t="shared" si="1"/>
        <v>5204.6910654436415</v>
      </c>
      <c r="S18" s="93">
        <v>24561.9</v>
      </c>
      <c r="T18" s="112" t="s">
        <v>26</v>
      </c>
      <c r="U18" s="117">
        <v>9.2200000000000006</v>
      </c>
      <c r="V18" s="115">
        <v>2024</v>
      </c>
    </row>
    <row r="19" spans="1:22" ht="15" customHeight="1" x14ac:dyDescent="0.25">
      <c r="A19" s="19"/>
      <c r="B19" s="20" t="s">
        <v>119</v>
      </c>
      <c r="C19" s="21"/>
      <c r="D19" s="21"/>
      <c r="E19" s="21"/>
      <c r="F19" s="21"/>
      <c r="G19" s="21"/>
      <c r="H19" s="22">
        <f>SUM(H15:H18)</f>
        <v>6264.5</v>
      </c>
      <c r="I19" s="22">
        <f>SUM(I15:I18)</f>
        <v>4855.8999999999996</v>
      </c>
      <c r="J19" s="22">
        <f>SUM(J15:J18)</f>
        <v>2745.1</v>
      </c>
      <c r="K19" s="23">
        <f>SUM(K15:K18)</f>
        <v>181</v>
      </c>
      <c r="L19" s="22"/>
      <c r="M19" s="22">
        <f>SUM(M15:M18)</f>
        <v>14969361.190000001</v>
      </c>
      <c r="N19" s="22"/>
      <c r="O19" s="22"/>
      <c r="P19" s="22"/>
      <c r="Q19" s="22">
        <f>SUM(Q15:Q18)</f>
        <v>14969361.190000001</v>
      </c>
      <c r="R19" s="147">
        <f t="shared" si="1"/>
        <v>3082.7161164768636</v>
      </c>
      <c r="S19" s="21"/>
      <c r="T19" s="21"/>
      <c r="U19" s="21"/>
      <c r="V19" s="21"/>
    </row>
    <row r="20" spans="1:22" x14ac:dyDescent="0.25">
      <c r="A20" s="169" t="s">
        <v>33</v>
      </c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</row>
    <row r="21" spans="1:22" ht="15" customHeight="1" x14ac:dyDescent="0.25">
      <c r="A21" s="169" t="s">
        <v>38</v>
      </c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69"/>
    </row>
    <row r="22" spans="1:22" customFormat="1" ht="30" x14ac:dyDescent="0.25">
      <c r="A22" s="119">
        <v>1</v>
      </c>
      <c r="B22" s="120" t="s">
        <v>120</v>
      </c>
      <c r="C22" s="121">
        <v>2004</v>
      </c>
      <c r="D22" s="122"/>
      <c r="E22" s="122" t="s">
        <v>35</v>
      </c>
      <c r="F22" s="121">
        <v>4</v>
      </c>
      <c r="G22" s="121">
        <v>2</v>
      </c>
      <c r="H22" s="121">
        <v>1699.1</v>
      </c>
      <c r="I22" s="121">
        <v>1469.8</v>
      </c>
      <c r="J22" s="121">
        <v>791.6</v>
      </c>
      <c r="K22" s="123">
        <v>41</v>
      </c>
      <c r="L22" s="102" t="s">
        <v>43</v>
      </c>
      <c r="M22" s="102">
        <f t="shared" ref="M22:M23" si="2">N22+O22+P22+Q22</f>
        <v>7349760</v>
      </c>
      <c r="N22" s="102"/>
      <c r="O22" s="158">
        <v>6863992.3099999996</v>
      </c>
      <c r="P22" s="102"/>
      <c r="Q22" s="159">
        <v>485767.69</v>
      </c>
      <c r="R22" s="102">
        <f t="shared" ref="R22:R24" si="3">M22/I22</f>
        <v>5000.517077153354</v>
      </c>
      <c r="S22" s="102">
        <v>24561.9</v>
      </c>
      <c r="T22" s="102" t="s">
        <v>26</v>
      </c>
      <c r="U22" s="124" t="s">
        <v>121</v>
      </c>
      <c r="V22" s="121">
        <v>2025</v>
      </c>
    </row>
    <row r="23" spans="1:22" s="157" customFormat="1" ht="75" x14ac:dyDescent="0.25">
      <c r="A23" s="148">
        <v>2</v>
      </c>
      <c r="B23" s="149" t="s">
        <v>122</v>
      </c>
      <c r="C23" s="150">
        <v>1981</v>
      </c>
      <c r="D23" s="151"/>
      <c r="E23" s="151" t="s">
        <v>35</v>
      </c>
      <c r="F23" s="150">
        <v>2</v>
      </c>
      <c r="G23" s="150">
        <v>3</v>
      </c>
      <c r="H23" s="152">
        <v>957</v>
      </c>
      <c r="I23" s="150">
        <v>872.5</v>
      </c>
      <c r="J23" s="150">
        <v>486.6</v>
      </c>
      <c r="K23" s="153">
        <v>25</v>
      </c>
      <c r="L23" s="154" t="s">
        <v>132</v>
      </c>
      <c r="M23" s="155">
        <f t="shared" si="2"/>
        <v>2464275</v>
      </c>
      <c r="N23" s="155"/>
      <c r="O23" s="155"/>
      <c r="P23" s="155"/>
      <c r="Q23" s="155">
        <v>2464275</v>
      </c>
      <c r="R23" s="155">
        <f t="shared" si="3"/>
        <v>2824.3839541547277</v>
      </c>
      <c r="S23" s="155">
        <v>24561.9</v>
      </c>
      <c r="T23" s="155" t="s">
        <v>26</v>
      </c>
      <c r="U23" s="156" t="s">
        <v>121</v>
      </c>
      <c r="V23" s="150">
        <v>2025</v>
      </c>
    </row>
    <row r="24" spans="1:22" ht="15" customHeight="1" x14ac:dyDescent="0.25">
      <c r="A24" s="19"/>
      <c r="B24" s="24" t="s">
        <v>134</v>
      </c>
      <c r="C24" s="25"/>
      <c r="D24" s="25"/>
      <c r="E24" s="25"/>
      <c r="F24" s="25"/>
      <c r="G24" s="25"/>
      <c r="H24" s="26">
        <f>SUM(H22:H23)</f>
        <v>2656.1</v>
      </c>
      <c r="I24" s="26">
        <f>SUM(I22:I23)</f>
        <v>2342.3000000000002</v>
      </c>
      <c r="J24" s="26">
        <f>SUM(J22:J23)</f>
        <v>1278.2</v>
      </c>
      <c r="K24" s="27">
        <f>SUM(K22:K23)</f>
        <v>66</v>
      </c>
      <c r="L24" s="26"/>
      <c r="M24" s="26">
        <f>SUM(M22:M23)</f>
        <v>9814035</v>
      </c>
      <c r="N24" s="26"/>
      <c r="O24" s="26">
        <f>SUM(O22:O23)</f>
        <v>6863992.3099999996</v>
      </c>
      <c r="P24" s="26"/>
      <c r="Q24" s="26">
        <f>SUM(Q22:Q23)</f>
        <v>2950042.69</v>
      </c>
      <c r="R24" s="147">
        <f t="shared" si="3"/>
        <v>4189.9137599795067</v>
      </c>
      <c r="S24" s="25"/>
      <c r="T24" s="25"/>
      <c r="U24" s="25"/>
      <c r="V24" s="21"/>
    </row>
    <row r="25" spans="1:22" s="8" customFormat="1" ht="14.25" x14ac:dyDescent="0.2">
      <c r="A25" s="169" t="s">
        <v>34</v>
      </c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</row>
    <row r="26" spans="1:22" s="8" customFormat="1" ht="14.25" customHeight="1" x14ac:dyDescent="0.2">
      <c r="A26" s="169" t="s">
        <v>38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</row>
    <row r="27" spans="1:22" customFormat="1" ht="31.5" customHeight="1" x14ac:dyDescent="0.25">
      <c r="A27" s="100">
        <v>1</v>
      </c>
      <c r="B27" s="126" t="s">
        <v>123</v>
      </c>
      <c r="C27" s="127">
        <v>1968</v>
      </c>
      <c r="D27" s="127"/>
      <c r="E27" s="121" t="s">
        <v>35</v>
      </c>
      <c r="F27" s="127">
        <v>2</v>
      </c>
      <c r="G27" s="127">
        <v>2</v>
      </c>
      <c r="H27" s="128">
        <v>535.1</v>
      </c>
      <c r="I27" s="129">
        <v>496.1</v>
      </c>
      <c r="J27" s="130">
        <v>334.6</v>
      </c>
      <c r="K27" s="130">
        <v>17</v>
      </c>
      <c r="L27" s="131" t="s">
        <v>40</v>
      </c>
      <c r="M27" s="102">
        <f t="shared" ref="M27:M32" si="4">N27+O27+P27+Q27</f>
        <v>441992.60000000003</v>
      </c>
      <c r="N27" s="106"/>
      <c r="O27" s="106"/>
      <c r="P27" s="106"/>
      <c r="Q27" s="102">
        <v>441992.60000000003</v>
      </c>
      <c r="R27" s="102">
        <f t="shared" ref="R27:R33" si="5">M27/I27</f>
        <v>890.93448901431168</v>
      </c>
      <c r="S27" s="102">
        <v>24561.9</v>
      </c>
      <c r="T27" s="102" t="s">
        <v>26</v>
      </c>
      <c r="U27" s="132">
        <v>10.94</v>
      </c>
      <c r="V27" s="122">
        <v>2026</v>
      </c>
    </row>
    <row r="28" spans="1:22" customFormat="1" ht="30" customHeight="1" x14ac:dyDescent="0.25">
      <c r="A28" s="100">
        <v>2</v>
      </c>
      <c r="B28" s="126" t="s">
        <v>124</v>
      </c>
      <c r="C28" s="121">
        <v>1990</v>
      </c>
      <c r="D28" s="122"/>
      <c r="E28" s="121" t="s">
        <v>35</v>
      </c>
      <c r="F28" s="121">
        <v>2</v>
      </c>
      <c r="G28" s="121">
        <v>1</v>
      </c>
      <c r="H28" s="102">
        <v>387.7</v>
      </c>
      <c r="I28" s="102">
        <v>367.7</v>
      </c>
      <c r="J28" s="102">
        <v>219.8</v>
      </c>
      <c r="K28" s="125">
        <v>15</v>
      </c>
      <c r="L28" s="131" t="s">
        <v>44</v>
      </c>
      <c r="M28" s="102">
        <f t="shared" si="4"/>
        <v>448568.89999999997</v>
      </c>
      <c r="N28" s="106"/>
      <c r="O28" s="106"/>
      <c r="P28" s="106"/>
      <c r="Q28" s="102">
        <v>448568.89999999997</v>
      </c>
      <c r="R28" s="102">
        <f t="shared" si="5"/>
        <v>1219.9317378297524</v>
      </c>
      <c r="S28" s="102">
        <v>24561.9</v>
      </c>
      <c r="T28" s="102" t="s">
        <v>26</v>
      </c>
      <c r="U28" s="133">
        <v>10.94</v>
      </c>
      <c r="V28" s="122">
        <v>2026</v>
      </c>
    </row>
    <row r="29" spans="1:22" customFormat="1" ht="60.75" customHeight="1" x14ac:dyDescent="0.25">
      <c r="A29" s="100">
        <v>3</v>
      </c>
      <c r="B29" s="126" t="s">
        <v>125</v>
      </c>
      <c r="C29" s="121">
        <v>1985</v>
      </c>
      <c r="D29" s="122"/>
      <c r="E29" s="121" t="s">
        <v>35</v>
      </c>
      <c r="F29" s="121">
        <v>2</v>
      </c>
      <c r="G29" s="121">
        <v>3</v>
      </c>
      <c r="H29" s="102">
        <v>1026.0999999999999</v>
      </c>
      <c r="I29" s="102">
        <v>825.2</v>
      </c>
      <c r="J29" s="102">
        <v>465.6</v>
      </c>
      <c r="K29" s="125">
        <v>34</v>
      </c>
      <c r="L29" s="122" t="s">
        <v>131</v>
      </c>
      <c r="M29" s="102">
        <f t="shared" si="4"/>
        <v>1794648.9</v>
      </c>
      <c r="N29" s="106"/>
      <c r="O29" s="106"/>
      <c r="P29" s="106"/>
      <c r="Q29" s="102">
        <v>1794648.9</v>
      </c>
      <c r="R29" s="102">
        <f t="shared" si="5"/>
        <v>2174.8047746000966</v>
      </c>
      <c r="S29" s="102">
        <v>24561.9</v>
      </c>
      <c r="T29" s="102" t="s">
        <v>26</v>
      </c>
      <c r="U29" s="133">
        <v>10.94</v>
      </c>
      <c r="V29" s="122">
        <v>2026</v>
      </c>
    </row>
    <row r="30" spans="1:22" customFormat="1" ht="29.25" customHeight="1" x14ac:dyDescent="0.25">
      <c r="A30" s="100">
        <v>4</v>
      </c>
      <c r="B30" s="126" t="s">
        <v>126</v>
      </c>
      <c r="C30" s="121">
        <v>1980</v>
      </c>
      <c r="D30" s="122"/>
      <c r="E30" s="121" t="s">
        <v>35</v>
      </c>
      <c r="F30" s="121">
        <v>2</v>
      </c>
      <c r="G30" s="121">
        <v>3</v>
      </c>
      <c r="H30" s="102">
        <v>967</v>
      </c>
      <c r="I30" s="102">
        <v>870.1</v>
      </c>
      <c r="J30" s="102">
        <v>493.4</v>
      </c>
      <c r="K30" s="125">
        <v>33</v>
      </c>
      <c r="L30" s="131" t="s">
        <v>44</v>
      </c>
      <c r="M30" s="102">
        <f t="shared" si="4"/>
        <v>1118819</v>
      </c>
      <c r="N30" s="106"/>
      <c r="O30" s="106"/>
      <c r="P30" s="106"/>
      <c r="Q30" s="102">
        <v>1118819</v>
      </c>
      <c r="R30" s="102">
        <f t="shared" si="5"/>
        <v>1285.8510516032641</v>
      </c>
      <c r="S30" s="102">
        <v>24561.9</v>
      </c>
      <c r="T30" s="102" t="s">
        <v>26</v>
      </c>
      <c r="U30" s="132">
        <v>10.94</v>
      </c>
      <c r="V30" s="122">
        <v>2026</v>
      </c>
    </row>
    <row r="31" spans="1:22" customFormat="1" ht="30" x14ac:dyDescent="0.25">
      <c r="A31" s="100">
        <v>5</v>
      </c>
      <c r="B31" s="134" t="s">
        <v>128</v>
      </c>
      <c r="C31" s="135">
        <v>1987</v>
      </c>
      <c r="D31" s="136"/>
      <c r="E31" s="135" t="s">
        <v>35</v>
      </c>
      <c r="F31" s="137">
        <v>2</v>
      </c>
      <c r="G31" s="135">
        <v>3</v>
      </c>
      <c r="H31" s="138">
        <v>879.46</v>
      </c>
      <c r="I31" s="139">
        <v>879.46</v>
      </c>
      <c r="J31" s="138">
        <v>861.75</v>
      </c>
      <c r="K31" s="140">
        <v>36</v>
      </c>
      <c r="L31" s="141" t="s">
        <v>43</v>
      </c>
      <c r="M31" s="139">
        <f t="shared" si="4"/>
        <v>6324600</v>
      </c>
      <c r="N31" s="138"/>
      <c r="O31" s="139"/>
      <c r="P31" s="138"/>
      <c r="Q31" s="139">
        <v>6324600</v>
      </c>
      <c r="R31" s="93">
        <f t="shared" si="5"/>
        <v>7191.4583949241578</v>
      </c>
      <c r="S31" s="139">
        <v>24561.9</v>
      </c>
      <c r="T31" s="93" t="s">
        <v>26</v>
      </c>
      <c r="U31" s="93">
        <v>10.94</v>
      </c>
      <c r="V31" s="144">
        <v>2026</v>
      </c>
    </row>
    <row r="32" spans="1:22" customFormat="1" ht="30" x14ac:dyDescent="0.25">
      <c r="A32" s="100">
        <v>6</v>
      </c>
      <c r="B32" s="120" t="s">
        <v>127</v>
      </c>
      <c r="C32" s="121">
        <v>1962</v>
      </c>
      <c r="D32" s="122"/>
      <c r="E32" s="121" t="s">
        <v>35</v>
      </c>
      <c r="F32" s="121">
        <v>2</v>
      </c>
      <c r="G32" s="121">
        <v>1</v>
      </c>
      <c r="H32" s="102">
        <v>284.7</v>
      </c>
      <c r="I32" s="102">
        <v>264.7</v>
      </c>
      <c r="J32" s="102">
        <v>186.8</v>
      </c>
      <c r="K32" s="125">
        <v>9</v>
      </c>
      <c r="L32" s="121" t="s">
        <v>39</v>
      </c>
      <c r="M32" s="103">
        <f t="shared" si="4"/>
        <v>329397.89999999997</v>
      </c>
      <c r="N32" s="142"/>
      <c r="O32" s="142"/>
      <c r="P32" s="142"/>
      <c r="Q32" s="142">
        <v>329397.89999999997</v>
      </c>
      <c r="R32" s="142">
        <f t="shared" si="5"/>
        <v>1244.4197204382319</v>
      </c>
      <c r="S32" s="142">
        <v>24561.9</v>
      </c>
      <c r="T32" s="143" t="s">
        <v>26</v>
      </c>
      <c r="U32" s="124" t="s">
        <v>121</v>
      </c>
      <c r="V32" s="145">
        <v>2026</v>
      </c>
    </row>
    <row r="33" spans="1:913" ht="15" customHeight="1" x14ac:dyDescent="0.25">
      <c r="A33" s="8"/>
      <c r="B33" s="14" t="s">
        <v>133</v>
      </c>
      <c r="C33" s="12"/>
      <c r="D33" s="12"/>
      <c r="E33" s="12"/>
      <c r="F33" s="12"/>
      <c r="G33" s="12"/>
      <c r="H33" s="7">
        <f>SUM(H27:H32)</f>
        <v>4080.0599999999995</v>
      </c>
      <c r="I33" s="7">
        <f>SUM(I27:I32)</f>
        <v>3703.2599999999998</v>
      </c>
      <c r="J33" s="7">
        <f>SUM(J27:J32)</f>
        <v>2561.9500000000003</v>
      </c>
      <c r="K33" s="13">
        <f>SUM(K27:K32)</f>
        <v>144</v>
      </c>
      <c r="L33" s="7"/>
      <c r="M33" s="7">
        <f>SUM(M27:M32)</f>
        <v>10458027.300000001</v>
      </c>
      <c r="N33" s="7"/>
      <c r="O33" s="7"/>
      <c r="P33" s="7"/>
      <c r="Q33" s="7">
        <f>SUM(Q27:Q32)</f>
        <v>10458027.300000001</v>
      </c>
      <c r="R33" s="147">
        <f t="shared" si="5"/>
        <v>2824.005686881289</v>
      </c>
      <c r="S33" s="12"/>
      <c r="T33" s="12"/>
      <c r="U33" s="12"/>
      <c r="V33" s="146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/>
      <c r="KX33" s="9"/>
      <c r="KY33" s="9"/>
      <c r="KZ33" s="9"/>
      <c r="LA33" s="9"/>
      <c r="LB33" s="9"/>
      <c r="LC33" s="9"/>
      <c r="LD33" s="9"/>
      <c r="LE33" s="9"/>
      <c r="LF33" s="9"/>
      <c r="LG33" s="9"/>
      <c r="LH33" s="9"/>
      <c r="LI33" s="9"/>
      <c r="LJ33" s="9"/>
      <c r="LK33" s="9"/>
      <c r="LL33" s="9"/>
      <c r="LM33" s="9"/>
      <c r="LN33" s="9"/>
      <c r="LO33" s="9"/>
      <c r="LP33" s="9"/>
      <c r="LQ33" s="9"/>
      <c r="LR33" s="9"/>
      <c r="LS33" s="9"/>
      <c r="LT33" s="9"/>
      <c r="LU33" s="9"/>
      <c r="LV33" s="9"/>
      <c r="LW33" s="9"/>
      <c r="LX33" s="9"/>
      <c r="LY33" s="9"/>
      <c r="LZ33" s="9"/>
      <c r="MA33" s="9"/>
      <c r="MB33" s="9"/>
      <c r="MC33" s="9"/>
      <c r="MD33" s="9"/>
      <c r="ME33" s="9"/>
      <c r="MF33" s="9"/>
      <c r="MG33" s="9"/>
      <c r="MH33" s="9"/>
      <c r="MI33" s="9"/>
      <c r="MJ33" s="9"/>
      <c r="MK33" s="9"/>
      <c r="ML33" s="9"/>
      <c r="MM33" s="9"/>
      <c r="MN33" s="9"/>
      <c r="MO33" s="9"/>
      <c r="MP33" s="9"/>
      <c r="MQ33" s="9"/>
      <c r="MR33" s="9"/>
      <c r="MS33" s="9"/>
      <c r="MT33" s="9"/>
      <c r="MU33" s="9"/>
      <c r="MV33" s="9"/>
      <c r="MW33" s="9"/>
      <c r="MX33" s="9"/>
      <c r="MY33" s="9"/>
      <c r="MZ33" s="9"/>
      <c r="NA33" s="9"/>
      <c r="NB33" s="9"/>
      <c r="NC33" s="9"/>
      <c r="ND33" s="9"/>
      <c r="NE33" s="9"/>
      <c r="NF33" s="9"/>
      <c r="NG33" s="9"/>
      <c r="NH33" s="9"/>
      <c r="NI33" s="9"/>
      <c r="NJ33" s="9"/>
      <c r="NK33" s="9"/>
      <c r="NL33" s="9"/>
      <c r="NM33" s="9"/>
      <c r="NN33" s="9"/>
      <c r="NO33" s="9"/>
      <c r="NP33" s="9"/>
      <c r="NQ33" s="9"/>
      <c r="NR33" s="9"/>
      <c r="NS33" s="9"/>
      <c r="NT33" s="9"/>
      <c r="NU33" s="9"/>
      <c r="NV33" s="9"/>
      <c r="NW33" s="9"/>
      <c r="NX33" s="9"/>
      <c r="NY33" s="9"/>
      <c r="NZ33" s="9"/>
      <c r="OA33" s="9"/>
      <c r="OB33" s="9"/>
      <c r="OC33" s="9"/>
      <c r="OD33" s="9"/>
      <c r="OE33" s="9"/>
      <c r="OF33" s="9"/>
      <c r="OG33" s="9"/>
      <c r="OH33" s="9"/>
      <c r="OI33" s="9"/>
      <c r="OJ33" s="9"/>
      <c r="OK33" s="9"/>
      <c r="OL33" s="9"/>
      <c r="OM33" s="9"/>
      <c r="ON33" s="9"/>
      <c r="OO33" s="9"/>
      <c r="OP33" s="9"/>
      <c r="OQ33" s="9"/>
      <c r="OR33" s="9"/>
      <c r="OS33" s="9"/>
      <c r="OT33" s="9"/>
      <c r="OU33" s="9"/>
      <c r="OV33" s="9"/>
      <c r="OW33" s="9"/>
      <c r="OX33" s="9"/>
      <c r="OY33" s="9"/>
      <c r="OZ33" s="9"/>
      <c r="PA33" s="9"/>
      <c r="PB33" s="9"/>
      <c r="PC33" s="9"/>
      <c r="PD33" s="9"/>
      <c r="PE33" s="9"/>
      <c r="PF33" s="9"/>
      <c r="PG33" s="9"/>
      <c r="PH33" s="9"/>
      <c r="PI33" s="9"/>
      <c r="PJ33" s="9"/>
      <c r="PK33" s="9"/>
      <c r="PL33" s="9"/>
      <c r="PM33" s="9"/>
      <c r="PN33" s="9"/>
      <c r="PO33" s="9"/>
      <c r="PP33" s="9"/>
      <c r="PQ33" s="9"/>
      <c r="PR33" s="9"/>
      <c r="PS33" s="9"/>
      <c r="PT33" s="9"/>
      <c r="PU33" s="9"/>
      <c r="PV33" s="9"/>
      <c r="PW33" s="9"/>
      <c r="PX33" s="9"/>
      <c r="PY33" s="9"/>
      <c r="PZ33" s="9"/>
      <c r="QA33" s="9"/>
      <c r="QB33" s="9"/>
      <c r="QC33" s="9"/>
      <c r="QD33" s="9"/>
      <c r="QE33" s="9"/>
      <c r="QF33" s="9"/>
      <c r="QG33" s="9"/>
      <c r="QH33" s="9"/>
      <c r="QI33" s="9"/>
      <c r="QJ33" s="9"/>
      <c r="QK33" s="9"/>
      <c r="QL33" s="9"/>
      <c r="QM33" s="9"/>
      <c r="QN33" s="9"/>
      <c r="QO33" s="9"/>
      <c r="QP33" s="9"/>
      <c r="QQ33" s="9"/>
      <c r="QR33" s="9"/>
      <c r="QS33" s="9"/>
      <c r="QT33" s="9"/>
      <c r="QU33" s="9"/>
      <c r="QV33" s="9"/>
      <c r="QW33" s="9"/>
      <c r="QX33" s="9"/>
      <c r="QY33" s="9"/>
      <c r="QZ33" s="9"/>
      <c r="RA33" s="9"/>
      <c r="RB33" s="9"/>
      <c r="RC33" s="9"/>
      <c r="RD33" s="9"/>
      <c r="RE33" s="9"/>
      <c r="RF33" s="9"/>
      <c r="RG33" s="9"/>
      <c r="RH33" s="9"/>
      <c r="RI33" s="9"/>
      <c r="RJ33" s="9"/>
      <c r="RK33" s="9"/>
      <c r="RL33" s="9"/>
      <c r="RM33" s="9"/>
      <c r="RN33" s="9"/>
      <c r="RO33" s="9"/>
      <c r="RP33" s="9"/>
      <c r="RQ33" s="9"/>
      <c r="RR33" s="9"/>
      <c r="RS33" s="9"/>
      <c r="RT33" s="9"/>
      <c r="RU33" s="9"/>
      <c r="RV33" s="9"/>
      <c r="RW33" s="9"/>
      <c r="RX33" s="9"/>
      <c r="RY33" s="9"/>
      <c r="RZ33" s="9"/>
      <c r="SA33" s="9"/>
      <c r="SB33" s="9"/>
      <c r="SC33" s="9"/>
      <c r="SD33" s="9"/>
      <c r="SE33" s="9"/>
      <c r="SF33" s="9"/>
      <c r="SG33" s="9"/>
      <c r="SH33" s="9"/>
      <c r="SI33" s="9"/>
      <c r="SJ33" s="9"/>
      <c r="SK33" s="9"/>
      <c r="SL33" s="9"/>
      <c r="SM33" s="9"/>
      <c r="SN33" s="9"/>
      <c r="SO33" s="9"/>
      <c r="SP33" s="9"/>
      <c r="SQ33" s="9"/>
      <c r="SR33" s="9"/>
      <c r="SS33" s="9"/>
      <c r="ST33" s="9"/>
      <c r="SU33" s="9"/>
      <c r="SV33" s="9"/>
      <c r="SW33" s="9"/>
      <c r="SX33" s="9"/>
      <c r="SY33" s="9"/>
      <c r="SZ33" s="9"/>
      <c r="TA33" s="9"/>
      <c r="TB33" s="9"/>
      <c r="TC33" s="9"/>
      <c r="TD33" s="9"/>
      <c r="TE33" s="9"/>
      <c r="TF33" s="9"/>
      <c r="TG33" s="9"/>
      <c r="TH33" s="9"/>
      <c r="TI33" s="9"/>
      <c r="TJ33" s="9"/>
      <c r="TK33" s="9"/>
      <c r="TL33" s="9"/>
      <c r="TM33" s="9"/>
      <c r="TN33" s="9"/>
      <c r="TO33" s="9"/>
      <c r="TP33" s="9"/>
      <c r="TQ33" s="9"/>
      <c r="TR33" s="9"/>
      <c r="TS33" s="9"/>
      <c r="TT33" s="9"/>
      <c r="TU33" s="9"/>
      <c r="TV33" s="9"/>
      <c r="TW33" s="9"/>
      <c r="TX33" s="9"/>
      <c r="TY33" s="9"/>
      <c r="TZ33" s="9"/>
      <c r="UA33" s="9"/>
      <c r="UB33" s="9"/>
      <c r="UC33" s="9"/>
      <c r="UD33" s="9"/>
      <c r="UE33" s="9"/>
      <c r="UF33" s="9"/>
      <c r="UG33" s="9"/>
      <c r="UH33" s="9"/>
      <c r="UI33" s="9"/>
      <c r="UJ33" s="9"/>
      <c r="UK33" s="9"/>
      <c r="UL33" s="9"/>
      <c r="UM33" s="9"/>
      <c r="UN33" s="9"/>
      <c r="UO33" s="9"/>
      <c r="UP33" s="9"/>
      <c r="UQ33" s="9"/>
      <c r="UR33" s="9"/>
      <c r="US33" s="9"/>
      <c r="UT33" s="9"/>
      <c r="UU33" s="9"/>
      <c r="UV33" s="9"/>
      <c r="UW33" s="9"/>
      <c r="UX33" s="9"/>
      <c r="UY33" s="9"/>
      <c r="UZ33" s="9"/>
      <c r="VA33" s="9"/>
      <c r="VB33" s="9"/>
      <c r="VC33" s="9"/>
      <c r="VD33" s="9"/>
      <c r="VE33" s="9"/>
      <c r="VF33" s="9"/>
      <c r="VG33" s="9"/>
      <c r="VH33" s="9"/>
      <c r="VI33" s="9"/>
      <c r="VJ33" s="9"/>
      <c r="VK33" s="9"/>
      <c r="VL33" s="9"/>
      <c r="VM33" s="9"/>
      <c r="VN33" s="9"/>
      <c r="VO33" s="9"/>
      <c r="VP33" s="9"/>
      <c r="VQ33" s="9"/>
      <c r="VR33" s="9"/>
      <c r="VS33" s="9"/>
      <c r="VT33" s="9"/>
      <c r="VU33" s="9"/>
      <c r="VV33" s="9"/>
      <c r="VW33" s="9"/>
      <c r="VX33" s="9"/>
      <c r="VY33" s="9"/>
      <c r="VZ33" s="9"/>
      <c r="WA33" s="9"/>
      <c r="WB33" s="9"/>
      <c r="WC33" s="9"/>
      <c r="WD33" s="9"/>
      <c r="WE33" s="9"/>
      <c r="WF33" s="9"/>
      <c r="WG33" s="9"/>
      <c r="WH33" s="9"/>
      <c r="WI33" s="9"/>
      <c r="WJ33" s="9"/>
      <c r="WK33" s="9"/>
      <c r="WL33" s="9"/>
      <c r="WM33" s="9"/>
      <c r="WN33" s="9"/>
      <c r="WO33" s="9"/>
      <c r="WP33" s="9"/>
      <c r="WQ33" s="9"/>
      <c r="WR33" s="9"/>
      <c r="WS33" s="9"/>
      <c r="WT33" s="9"/>
      <c r="WU33" s="9"/>
      <c r="WV33" s="9"/>
      <c r="WW33" s="9"/>
      <c r="WX33" s="9"/>
      <c r="WY33" s="9"/>
      <c r="WZ33" s="9"/>
      <c r="XA33" s="9"/>
      <c r="XB33" s="9"/>
      <c r="XC33" s="9"/>
      <c r="XD33" s="9"/>
      <c r="XE33" s="9"/>
      <c r="XF33" s="9"/>
      <c r="XG33" s="9"/>
      <c r="XH33" s="9"/>
      <c r="XI33" s="9"/>
      <c r="XJ33" s="9"/>
      <c r="XK33" s="9"/>
      <c r="XL33" s="9"/>
      <c r="XM33" s="9"/>
      <c r="XN33" s="9"/>
      <c r="XO33" s="9"/>
      <c r="XP33" s="9"/>
      <c r="XQ33" s="9"/>
      <c r="XR33" s="9"/>
      <c r="XS33" s="9"/>
      <c r="XT33" s="9"/>
      <c r="XU33" s="9"/>
      <c r="XV33" s="9"/>
      <c r="XW33" s="9"/>
      <c r="XX33" s="9"/>
      <c r="XY33" s="9"/>
      <c r="XZ33" s="9"/>
      <c r="YA33" s="9"/>
      <c r="YB33" s="9"/>
      <c r="YC33" s="9"/>
      <c r="YD33" s="9"/>
      <c r="YE33" s="9"/>
      <c r="YF33" s="9"/>
      <c r="YG33" s="9"/>
      <c r="YH33" s="9"/>
      <c r="YI33" s="9"/>
      <c r="YJ33" s="9"/>
      <c r="YK33" s="9"/>
      <c r="YL33" s="9"/>
      <c r="YM33" s="9"/>
      <c r="YN33" s="9"/>
      <c r="YO33" s="9"/>
      <c r="YP33" s="9"/>
      <c r="YQ33" s="9"/>
      <c r="YR33" s="9"/>
      <c r="YS33" s="9"/>
      <c r="YT33" s="9"/>
      <c r="YU33" s="9"/>
      <c r="YV33" s="9"/>
      <c r="YW33" s="9"/>
      <c r="YX33" s="9"/>
      <c r="YY33" s="9"/>
      <c r="YZ33" s="9"/>
      <c r="ZA33" s="9"/>
      <c r="ZB33" s="9"/>
      <c r="ZC33" s="9"/>
      <c r="ZD33" s="9"/>
      <c r="ZE33" s="9"/>
      <c r="ZF33" s="9"/>
      <c r="ZG33" s="9"/>
      <c r="ZH33" s="9"/>
      <c r="ZI33" s="9"/>
      <c r="ZJ33" s="9"/>
      <c r="ZK33" s="9"/>
      <c r="ZL33" s="9"/>
      <c r="ZM33" s="9"/>
      <c r="ZN33" s="9"/>
      <c r="ZO33" s="9"/>
      <c r="ZP33" s="9"/>
      <c r="ZQ33" s="9"/>
      <c r="ZR33" s="9"/>
      <c r="ZS33" s="9"/>
      <c r="ZT33" s="9"/>
      <c r="ZU33" s="9"/>
      <c r="ZV33" s="9"/>
      <c r="ZW33" s="9"/>
      <c r="ZX33" s="9"/>
      <c r="ZY33" s="9"/>
      <c r="ZZ33" s="9"/>
      <c r="AAA33" s="9"/>
      <c r="AAB33" s="9"/>
      <c r="AAC33" s="9"/>
      <c r="AAD33" s="9"/>
      <c r="AAE33" s="9"/>
      <c r="AAF33" s="9"/>
      <c r="AAG33" s="9"/>
      <c r="AAH33" s="9"/>
      <c r="AAI33" s="9"/>
      <c r="AAJ33" s="9"/>
      <c r="AAK33" s="9"/>
      <c r="AAL33" s="9"/>
      <c r="AAM33" s="9"/>
      <c r="AAN33" s="9"/>
      <c r="AAO33" s="9"/>
      <c r="AAP33" s="9"/>
      <c r="AAQ33" s="9"/>
      <c r="AAR33" s="9"/>
      <c r="AAS33" s="9"/>
      <c r="AAT33" s="9"/>
      <c r="AAU33" s="9"/>
      <c r="AAV33" s="9"/>
      <c r="AAW33" s="9"/>
      <c r="AAX33" s="9"/>
      <c r="AAY33" s="9"/>
      <c r="AAZ33" s="9"/>
      <c r="ABA33" s="9"/>
      <c r="ABB33" s="9"/>
      <c r="ABC33" s="9"/>
      <c r="ABD33" s="9"/>
      <c r="ABE33" s="9"/>
      <c r="ABF33" s="9"/>
      <c r="ABG33" s="9"/>
      <c r="ABH33" s="9"/>
      <c r="ABI33" s="9"/>
      <c r="ABJ33" s="9"/>
      <c r="ABK33" s="9"/>
      <c r="ABL33" s="9"/>
      <c r="ABM33" s="9"/>
      <c r="ABN33" s="9"/>
      <c r="ABO33" s="9"/>
      <c r="ABP33" s="9"/>
      <c r="ABQ33" s="9"/>
      <c r="ABR33" s="9"/>
      <c r="ABS33" s="9"/>
      <c r="ABT33" s="9"/>
      <c r="ABU33" s="9"/>
      <c r="ABV33" s="9"/>
      <c r="ABW33" s="9"/>
      <c r="ABX33" s="9"/>
      <c r="ABY33" s="9"/>
      <c r="ABZ33" s="9"/>
      <c r="ACA33" s="9"/>
      <c r="ACB33" s="9"/>
      <c r="ACC33" s="9"/>
      <c r="ACD33" s="9"/>
      <c r="ACE33" s="9"/>
      <c r="ACF33" s="9"/>
      <c r="ACG33" s="9"/>
      <c r="ACH33" s="9"/>
      <c r="ACI33" s="9"/>
      <c r="ACJ33" s="9"/>
      <c r="ACK33" s="9"/>
      <c r="ACL33" s="9"/>
      <c r="ACM33" s="9"/>
      <c r="ACN33" s="9"/>
      <c r="ACO33" s="9"/>
      <c r="ACP33" s="9"/>
      <c r="ACQ33" s="9"/>
      <c r="ACR33" s="9"/>
      <c r="ACS33" s="9"/>
      <c r="ACT33" s="9"/>
      <c r="ACU33" s="9"/>
      <c r="ACV33" s="9"/>
      <c r="ACW33" s="9"/>
      <c r="ACX33" s="9"/>
      <c r="ACY33" s="9"/>
      <c r="ACZ33" s="9"/>
      <c r="ADA33" s="9"/>
      <c r="ADB33" s="9"/>
      <c r="ADC33" s="9"/>
      <c r="ADD33" s="9"/>
      <c r="ADE33" s="9"/>
      <c r="ADF33" s="9"/>
      <c r="ADG33" s="9"/>
      <c r="ADH33" s="9"/>
      <c r="ADI33" s="9"/>
      <c r="ADJ33" s="9"/>
      <c r="ADK33" s="9"/>
      <c r="ADL33" s="9"/>
      <c r="ADM33" s="9"/>
      <c r="ADN33" s="9"/>
      <c r="ADO33" s="9"/>
      <c r="ADP33" s="9"/>
      <c r="ADQ33" s="9"/>
      <c r="ADR33" s="9"/>
      <c r="ADS33" s="9"/>
      <c r="ADT33" s="9"/>
      <c r="ADU33" s="9"/>
      <c r="ADV33" s="9"/>
      <c r="ADW33" s="9"/>
      <c r="ADX33" s="9"/>
      <c r="ADY33" s="9"/>
      <c r="ADZ33" s="9"/>
      <c r="AEA33" s="9"/>
      <c r="AEB33" s="9"/>
      <c r="AEC33" s="9"/>
      <c r="AED33" s="9"/>
      <c r="AEE33" s="9"/>
      <c r="AEF33" s="9"/>
      <c r="AEG33" s="9"/>
      <c r="AEH33" s="9"/>
      <c r="AEI33" s="9"/>
      <c r="AEJ33" s="9"/>
      <c r="AEK33" s="9"/>
      <c r="AEL33" s="9"/>
      <c r="AEM33" s="9"/>
      <c r="AEN33" s="9"/>
      <c r="AEO33" s="9"/>
      <c r="AEP33" s="9"/>
      <c r="AEQ33" s="9"/>
      <c r="AER33" s="9"/>
      <c r="AES33" s="9"/>
      <c r="AET33" s="9"/>
      <c r="AEU33" s="9"/>
      <c r="AEV33" s="9"/>
      <c r="AEW33" s="9"/>
      <c r="AEX33" s="9"/>
      <c r="AEY33" s="9"/>
      <c r="AEZ33" s="9"/>
      <c r="AFA33" s="9"/>
      <c r="AFB33" s="9"/>
      <c r="AFC33" s="9"/>
      <c r="AFD33" s="9"/>
      <c r="AFE33" s="9"/>
      <c r="AFF33" s="9"/>
      <c r="AFG33" s="9"/>
      <c r="AFH33" s="9"/>
      <c r="AFI33" s="9"/>
      <c r="AFJ33" s="9"/>
      <c r="AFK33" s="9"/>
      <c r="AFL33" s="9"/>
      <c r="AFM33" s="9"/>
      <c r="AFN33" s="9"/>
      <c r="AFO33" s="9"/>
      <c r="AFP33" s="9"/>
      <c r="AFQ33" s="9"/>
      <c r="AFR33" s="9"/>
      <c r="AFS33" s="9"/>
      <c r="AFT33" s="9"/>
      <c r="AFU33" s="9"/>
      <c r="AFV33" s="9"/>
      <c r="AFW33" s="9"/>
      <c r="AFX33" s="9"/>
      <c r="AFY33" s="9"/>
      <c r="AFZ33" s="9"/>
      <c r="AGA33" s="9"/>
      <c r="AGB33" s="9"/>
      <c r="AGC33" s="9"/>
      <c r="AGD33" s="9"/>
      <c r="AGE33" s="9"/>
      <c r="AGF33" s="9"/>
      <c r="AGG33" s="9"/>
      <c r="AGH33" s="9"/>
      <c r="AGI33" s="9"/>
      <c r="AGJ33" s="9"/>
      <c r="AGK33" s="9"/>
      <c r="AGL33" s="9"/>
      <c r="AGM33" s="9"/>
      <c r="AGN33" s="9"/>
      <c r="AGO33" s="9"/>
      <c r="AGP33" s="9"/>
      <c r="AGQ33" s="9"/>
      <c r="AGR33" s="9"/>
      <c r="AGS33" s="9"/>
      <c r="AGT33" s="9"/>
      <c r="AGU33" s="9"/>
      <c r="AGV33" s="9"/>
      <c r="AGW33" s="9"/>
      <c r="AGX33" s="9"/>
      <c r="AGY33" s="9"/>
      <c r="AGZ33" s="9"/>
      <c r="AHA33" s="9"/>
      <c r="AHB33" s="9"/>
      <c r="AHC33" s="9"/>
      <c r="AHD33" s="9"/>
      <c r="AHE33" s="9"/>
      <c r="AHF33" s="9"/>
      <c r="AHG33" s="9"/>
      <c r="AHH33" s="9"/>
      <c r="AHI33" s="9"/>
      <c r="AHJ33" s="9"/>
      <c r="AHK33" s="9"/>
      <c r="AHL33" s="9"/>
      <c r="AHM33" s="9"/>
      <c r="AHN33" s="9"/>
      <c r="AHO33" s="9"/>
      <c r="AHP33" s="9"/>
      <c r="AHQ33" s="9"/>
      <c r="AHR33" s="9"/>
      <c r="AHS33" s="9"/>
      <c r="AHT33" s="9"/>
      <c r="AHU33" s="9"/>
      <c r="AHV33" s="9"/>
      <c r="AHW33" s="9"/>
      <c r="AHX33" s="9"/>
      <c r="AHY33" s="9"/>
      <c r="AHZ33" s="9"/>
      <c r="AIA33" s="9"/>
      <c r="AIB33" s="9"/>
      <c r="AIC33" s="9"/>
    </row>
    <row r="34" spans="1:913" s="11" customFormat="1" ht="15.75" x14ac:dyDescent="0.25">
      <c r="A34" s="170" t="s">
        <v>135</v>
      </c>
      <c r="B34" s="171"/>
      <c r="C34" s="172"/>
      <c r="D34" s="17"/>
      <c r="E34" s="17"/>
      <c r="F34" s="17"/>
      <c r="G34" s="17"/>
      <c r="H34" s="18">
        <f>H19+H24+H33</f>
        <v>13000.66</v>
      </c>
      <c r="I34" s="18">
        <f>I19+I24+I33</f>
        <v>10901.46</v>
      </c>
      <c r="J34" s="18">
        <f>J19+J24+J33</f>
        <v>6585.25</v>
      </c>
      <c r="K34" s="18">
        <f>K19+K24+K33</f>
        <v>391</v>
      </c>
      <c r="L34" s="18"/>
      <c r="M34" s="18">
        <f>M19+M24+M33</f>
        <v>35241423.490000002</v>
      </c>
      <c r="N34" s="18"/>
      <c r="O34" s="18">
        <f>O19+O24+O33</f>
        <v>6863992.3099999996</v>
      </c>
      <c r="P34" s="18"/>
      <c r="Q34" s="18">
        <f>Q19+Q24+Q33</f>
        <v>28377431.180000003</v>
      </c>
      <c r="R34" s="147">
        <f>M34/I34</f>
        <v>3232.7251111319038</v>
      </c>
      <c r="S34" s="15"/>
      <c r="T34" s="16"/>
      <c r="U34" s="16"/>
      <c r="V34" s="16"/>
    </row>
  </sheetData>
  <mergeCells count="33">
    <mergeCell ref="A26:V26"/>
    <mergeCell ref="A34:C34"/>
    <mergeCell ref="L8:L10"/>
    <mergeCell ref="H8:H10"/>
    <mergeCell ref="A25:V25"/>
    <mergeCell ref="A8:A11"/>
    <mergeCell ref="B8:B11"/>
    <mergeCell ref="C8:D8"/>
    <mergeCell ref="E8:E11"/>
    <mergeCell ref="F8:F11"/>
    <mergeCell ref="R8:R10"/>
    <mergeCell ref="S8:S10"/>
    <mergeCell ref="T8:T10"/>
    <mergeCell ref="U8:U10"/>
    <mergeCell ref="A21:V21"/>
    <mergeCell ref="A20:V20"/>
    <mergeCell ref="Q1:U6"/>
    <mergeCell ref="A13:U13"/>
    <mergeCell ref="A14:U14"/>
    <mergeCell ref="B7:T7"/>
    <mergeCell ref="N9:N10"/>
    <mergeCell ref="V8:V10"/>
    <mergeCell ref="C9:C11"/>
    <mergeCell ref="D9:D11"/>
    <mergeCell ref="I9:I10"/>
    <mergeCell ref="J9:J10"/>
    <mergeCell ref="G8:G11"/>
    <mergeCell ref="O9:P9"/>
    <mergeCell ref="I8:J8"/>
    <mergeCell ref="M8:Q8"/>
    <mergeCell ref="M9:M10"/>
    <mergeCell ref="K8:K10"/>
    <mergeCell ref="Q9:Q10"/>
  </mergeCells>
  <pageMargins left="0.25" right="0.25" top="0.75" bottom="0.75" header="0.3" footer="0.3"/>
  <pageSetup paperSize="9" scale="45" fitToHeight="0" orientation="landscape" r:id="rId1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Z63"/>
  <sheetViews>
    <sheetView view="pageBreakPreview" zoomScale="86" zoomScaleNormal="100" zoomScaleSheetLayoutView="86" workbookViewId="0">
      <selection activeCell="U10" sqref="U10"/>
    </sheetView>
  </sheetViews>
  <sheetFormatPr defaultRowHeight="14.25" x14ac:dyDescent="0.2"/>
  <cols>
    <col min="1" max="1" width="5" style="33" customWidth="1"/>
    <col min="2" max="2" width="24.5703125" style="32" customWidth="1"/>
    <col min="3" max="3" width="16.85546875" style="32" customWidth="1"/>
    <col min="4" max="4" width="17" style="32" customWidth="1"/>
    <col min="5" max="5" width="17.28515625" style="32" bestFit="1" customWidth="1"/>
    <col min="6" max="6" width="12.28515625" style="32" customWidth="1"/>
    <col min="7" max="7" width="14.5703125" style="32" customWidth="1"/>
    <col min="8" max="8" width="18" style="32" customWidth="1"/>
    <col min="9" max="9" width="18.85546875" style="32" customWidth="1"/>
    <col min="10" max="10" width="15.28515625" style="32" customWidth="1"/>
    <col min="11" max="11" width="17" style="32" customWidth="1"/>
    <col min="12" max="12" width="15.140625" style="32" customWidth="1"/>
    <col min="13" max="13" width="14.85546875" style="32" customWidth="1"/>
    <col min="14" max="14" width="13.28515625" style="32" customWidth="1"/>
    <col min="15" max="15" width="13.42578125" style="32" customWidth="1"/>
    <col min="16" max="16" width="17" style="32" customWidth="1"/>
    <col min="17" max="17" width="17.140625" style="32" customWidth="1"/>
    <col min="18" max="18" width="17.28515625" style="32" customWidth="1"/>
    <col min="19" max="19" width="3.7109375" style="31" hidden="1" customWidth="1"/>
    <col min="20" max="20" width="15.42578125" style="30" bestFit="1" customWidth="1"/>
    <col min="21" max="16384" width="9.140625" style="29"/>
  </cols>
  <sheetData>
    <row r="1" spans="1:52" ht="11.25" customHeight="1" x14ac:dyDescent="0.2"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180"/>
      <c r="Q1" s="180"/>
      <c r="R1" s="180"/>
      <c r="S1" s="180"/>
    </row>
    <row r="2" spans="1:52" ht="14.25" customHeight="1" x14ac:dyDescent="0.2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180" t="s">
        <v>137</v>
      </c>
      <c r="Q2" s="180"/>
      <c r="R2" s="180"/>
      <c r="S2" s="180"/>
    </row>
    <row r="3" spans="1:52" ht="14.25" customHeight="1" x14ac:dyDescent="0.2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180"/>
      <c r="Q3" s="180"/>
      <c r="R3" s="180"/>
      <c r="S3" s="180"/>
    </row>
    <row r="4" spans="1:52" ht="14.25" customHeight="1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180"/>
      <c r="Q4" s="180"/>
      <c r="R4" s="180"/>
      <c r="S4" s="180"/>
    </row>
    <row r="5" spans="1:52" ht="14.25" customHeight="1" x14ac:dyDescent="0.2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180"/>
      <c r="Q5" s="180"/>
      <c r="R5" s="180"/>
      <c r="S5" s="180"/>
    </row>
    <row r="6" spans="1:52" ht="14.25" customHeight="1" x14ac:dyDescent="0.2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180"/>
      <c r="Q6" s="180"/>
      <c r="R6" s="180"/>
      <c r="S6" s="180"/>
    </row>
    <row r="7" spans="1:52" ht="1.5" customHeight="1" x14ac:dyDescent="0.2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180"/>
      <c r="Q7" s="180"/>
      <c r="R7" s="180"/>
      <c r="S7" s="180"/>
    </row>
    <row r="8" spans="1:52" ht="60.75" customHeight="1" x14ac:dyDescent="0.2">
      <c r="A8" s="182" t="s">
        <v>129</v>
      </c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</row>
    <row r="9" spans="1:52" ht="15.75" customHeight="1" x14ac:dyDescent="0.2"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31"/>
    </row>
    <row r="10" spans="1:52" s="52" customFormat="1" ht="124.5" customHeight="1" x14ac:dyDescent="0.2">
      <c r="A10" s="62" t="s">
        <v>45</v>
      </c>
      <c r="B10" s="56" t="s">
        <v>46</v>
      </c>
      <c r="C10" s="64" t="s">
        <v>66</v>
      </c>
      <c r="D10" s="61" t="s">
        <v>47</v>
      </c>
      <c r="E10" s="61" t="s">
        <v>48</v>
      </c>
      <c r="F10" s="184" t="s">
        <v>27</v>
      </c>
      <c r="G10" s="184"/>
      <c r="H10" s="184" t="s">
        <v>28</v>
      </c>
      <c r="I10" s="184"/>
      <c r="J10" s="184" t="s">
        <v>29</v>
      </c>
      <c r="K10" s="184"/>
      <c r="L10" s="184" t="s">
        <v>30</v>
      </c>
      <c r="M10" s="184"/>
      <c r="N10" s="181" t="s">
        <v>31</v>
      </c>
      <c r="O10" s="181"/>
      <c r="P10" s="56" t="s">
        <v>49</v>
      </c>
      <c r="Q10" s="60" t="s">
        <v>50</v>
      </c>
      <c r="R10" s="60" t="s">
        <v>51</v>
      </c>
      <c r="S10" s="55"/>
      <c r="T10" s="53"/>
    </row>
    <row r="11" spans="1:52" s="52" customFormat="1" ht="15" x14ac:dyDescent="0.2">
      <c r="A11" s="59"/>
      <c r="B11" s="58" t="s">
        <v>52</v>
      </c>
      <c r="C11" s="56" t="s">
        <v>23</v>
      </c>
      <c r="D11" s="56" t="s">
        <v>23</v>
      </c>
      <c r="E11" s="56" t="s">
        <v>23</v>
      </c>
      <c r="F11" s="56" t="s">
        <v>53</v>
      </c>
      <c r="G11" s="56" t="s">
        <v>23</v>
      </c>
      <c r="H11" s="56" t="s">
        <v>32</v>
      </c>
      <c r="I11" s="56" t="s">
        <v>23</v>
      </c>
      <c r="J11" s="56" t="s">
        <v>53</v>
      </c>
      <c r="K11" s="56" t="s">
        <v>23</v>
      </c>
      <c r="L11" s="56" t="s">
        <v>53</v>
      </c>
      <c r="M11" s="56" t="s">
        <v>23</v>
      </c>
      <c r="N11" s="56" t="s">
        <v>54</v>
      </c>
      <c r="O11" s="56" t="s">
        <v>23</v>
      </c>
      <c r="P11" s="56" t="s">
        <v>23</v>
      </c>
      <c r="Q11" s="56" t="s">
        <v>23</v>
      </c>
      <c r="R11" s="56" t="s">
        <v>23</v>
      </c>
      <c r="S11" s="55"/>
      <c r="T11" s="53"/>
    </row>
    <row r="12" spans="1:52" s="52" customFormat="1" ht="15" x14ac:dyDescent="0.25">
      <c r="A12" s="57">
        <v>1</v>
      </c>
      <c r="B12" s="56">
        <v>2</v>
      </c>
      <c r="C12" s="56">
        <v>3</v>
      </c>
      <c r="D12" s="56">
        <v>4</v>
      </c>
      <c r="E12" s="56">
        <v>5</v>
      </c>
      <c r="F12" s="56">
        <v>6</v>
      </c>
      <c r="G12" s="56">
        <v>7</v>
      </c>
      <c r="H12" s="56">
        <v>8</v>
      </c>
      <c r="I12" s="56">
        <v>9</v>
      </c>
      <c r="J12" s="56">
        <v>10</v>
      </c>
      <c r="K12" s="56">
        <v>11</v>
      </c>
      <c r="L12" s="56">
        <v>12</v>
      </c>
      <c r="M12" s="56">
        <v>13</v>
      </c>
      <c r="N12" s="56">
        <v>14</v>
      </c>
      <c r="O12" s="56">
        <v>15</v>
      </c>
      <c r="P12" s="56">
        <v>16</v>
      </c>
      <c r="Q12" s="56">
        <v>17</v>
      </c>
      <c r="R12" s="56">
        <v>18</v>
      </c>
      <c r="S12" s="55"/>
      <c r="T12" s="53"/>
    </row>
    <row r="13" spans="1:52" s="52" customFormat="1" ht="15" customHeight="1" x14ac:dyDescent="0.2">
      <c r="A13" s="173" t="s">
        <v>55</v>
      </c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50"/>
      <c r="T13" s="53"/>
    </row>
    <row r="14" spans="1:52" s="52" customFormat="1" ht="15" customHeight="1" x14ac:dyDescent="0.2">
      <c r="A14" s="173" t="s">
        <v>38</v>
      </c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50"/>
      <c r="T14" s="53"/>
    </row>
    <row r="15" spans="1:52" s="98" customFormat="1" ht="31.5" customHeight="1" x14ac:dyDescent="0.25">
      <c r="A15" s="91">
        <v>1</v>
      </c>
      <c r="B15" s="92" t="s">
        <v>103</v>
      </c>
      <c r="C15" s="116">
        <v>500234.42</v>
      </c>
      <c r="D15" s="102">
        <v>460341.77</v>
      </c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102">
        <v>30731.85</v>
      </c>
      <c r="R15" s="103">
        <v>9160.7999999999993</v>
      </c>
      <c r="S15" s="96"/>
      <c r="T15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</row>
    <row r="16" spans="1:52" s="98" customFormat="1" ht="28.5" customHeight="1" x14ac:dyDescent="0.25">
      <c r="A16" s="91">
        <v>2</v>
      </c>
      <c r="B16" s="92" t="s">
        <v>104</v>
      </c>
      <c r="C16" s="93">
        <v>2167647.12</v>
      </c>
      <c r="D16" s="93">
        <v>2037138.07</v>
      </c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3">
        <v>89970</v>
      </c>
      <c r="R16" s="95">
        <v>40539.050000000003</v>
      </c>
      <c r="S16" s="96"/>
      <c r="T16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</row>
    <row r="17" spans="1:52" s="98" customFormat="1" ht="30.75" customHeight="1" x14ac:dyDescent="0.25">
      <c r="A17" s="91">
        <v>3</v>
      </c>
      <c r="B17" s="92" t="s">
        <v>105</v>
      </c>
      <c r="C17" s="93">
        <v>499322.19</v>
      </c>
      <c r="D17" s="93">
        <v>461933.75</v>
      </c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3">
        <v>28195.96</v>
      </c>
      <c r="R17" s="95">
        <v>9192.48</v>
      </c>
      <c r="S17" s="96"/>
      <c r="T1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</row>
    <row r="18" spans="1:52" s="98" customFormat="1" ht="32.25" customHeight="1" x14ac:dyDescent="0.25">
      <c r="A18" s="91">
        <v>4</v>
      </c>
      <c r="B18" s="92" t="s">
        <v>106</v>
      </c>
      <c r="C18" s="93">
        <f>D18+E18+G18+I18+K18+M18+O18+P18+Q18+R18</f>
        <v>11802157.460000001</v>
      </c>
      <c r="D18" s="93"/>
      <c r="E18" s="99"/>
      <c r="F18" s="93">
        <v>1361</v>
      </c>
      <c r="G18" s="93">
        <v>11798617.880000001</v>
      </c>
      <c r="H18" s="99"/>
      <c r="I18" s="99"/>
      <c r="J18" s="99"/>
      <c r="K18" s="99"/>
      <c r="L18" s="99"/>
      <c r="M18" s="99"/>
      <c r="N18" s="99"/>
      <c r="O18" s="99"/>
      <c r="P18" s="99"/>
      <c r="Q18" s="93"/>
      <c r="R18" s="95">
        <v>3539.58</v>
      </c>
      <c r="S18" s="96"/>
      <c r="T18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</row>
    <row r="19" spans="1:52" s="52" customFormat="1" ht="21.75" customHeight="1" x14ac:dyDescent="0.25">
      <c r="A19" s="49"/>
      <c r="B19" s="48" t="s">
        <v>36</v>
      </c>
      <c r="C19" s="46">
        <f>SUM(C14:C18)</f>
        <v>14969361.190000001</v>
      </c>
      <c r="D19" s="46">
        <f>SUM(D14:D18)</f>
        <v>2959413.59</v>
      </c>
      <c r="E19" s="46"/>
      <c r="F19" s="46">
        <f>SUM(F14:F18)</f>
        <v>1361</v>
      </c>
      <c r="G19" s="46">
        <f>SUM(G14:G18)</f>
        <v>11798617.880000001</v>
      </c>
      <c r="H19" s="46"/>
      <c r="I19" s="46"/>
      <c r="J19" s="46"/>
      <c r="K19" s="46"/>
      <c r="L19" s="46"/>
      <c r="M19" s="46"/>
      <c r="N19" s="46"/>
      <c r="O19" s="46"/>
      <c r="P19" s="46"/>
      <c r="Q19" s="46">
        <f>SUM(Q14:Q18)</f>
        <v>148897.81</v>
      </c>
      <c r="R19" s="46">
        <f>SUM(R14:R18)</f>
        <v>62431.91</v>
      </c>
      <c r="S19" s="54"/>
      <c r="T19"/>
    </row>
    <row r="20" spans="1:52" ht="14.25" customHeight="1" x14ac:dyDescent="0.25">
      <c r="A20" s="176" t="s">
        <v>56</v>
      </c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7"/>
      <c r="S20" s="51"/>
      <c r="T20"/>
    </row>
    <row r="21" spans="1:52" ht="15" customHeight="1" x14ac:dyDescent="0.25">
      <c r="A21" s="173" t="s">
        <v>57</v>
      </c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50"/>
      <c r="T21"/>
    </row>
    <row r="22" spans="1:52" customFormat="1" ht="29.25" customHeight="1" x14ac:dyDescent="0.25">
      <c r="A22" s="100">
        <v>1</v>
      </c>
      <c r="B22" s="101" t="s">
        <v>107</v>
      </c>
      <c r="C22" s="102">
        <f t="shared" ref="C22" si="0">D22+E22+G22+I22+K22+M22+O22+P22+Q22+R22</f>
        <v>7349760</v>
      </c>
      <c r="D22" s="102"/>
      <c r="E22" s="102"/>
      <c r="F22" s="102">
        <v>720</v>
      </c>
      <c r="G22" s="102">
        <v>7192475.1399999997</v>
      </c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3">
        <v>157284.85999999999</v>
      </c>
      <c r="S22" s="104"/>
    </row>
    <row r="23" spans="1:52" customFormat="1" ht="32.25" customHeight="1" x14ac:dyDescent="0.25">
      <c r="A23" s="100">
        <v>2</v>
      </c>
      <c r="B23" s="101" t="s">
        <v>108</v>
      </c>
      <c r="C23" s="102">
        <v>2464275</v>
      </c>
      <c r="D23" s="102">
        <f>C23-Q23-R23</f>
        <v>2288325.7650000001</v>
      </c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>
        <f>C23*0.05</f>
        <v>123213.75</v>
      </c>
      <c r="R23" s="103">
        <f>C23*0.0214</f>
        <v>52735.485000000001</v>
      </c>
      <c r="S23" s="104"/>
    </row>
    <row r="24" spans="1:52" ht="20.25" customHeight="1" x14ac:dyDescent="0.25">
      <c r="A24" s="49"/>
      <c r="B24" s="48" t="s">
        <v>36</v>
      </c>
      <c r="C24" s="46">
        <f>SUM(C22:C23)</f>
        <v>9814035</v>
      </c>
      <c r="D24" s="46">
        <f>SUM(D22:D23)</f>
        <v>2288325.7650000001</v>
      </c>
      <c r="E24" s="46"/>
      <c r="F24" s="46">
        <f>SUM(F22:F23)</f>
        <v>720</v>
      </c>
      <c r="G24" s="46">
        <f>SUM(G22:G23)</f>
        <v>7192475.1399999997</v>
      </c>
      <c r="H24" s="47"/>
      <c r="I24" s="47"/>
      <c r="J24" s="47"/>
      <c r="K24" s="47"/>
      <c r="L24" s="47"/>
      <c r="M24" s="47"/>
      <c r="N24" s="47"/>
      <c r="O24" s="47"/>
      <c r="P24" s="47"/>
      <c r="Q24" s="46">
        <f>SUM(Q22:Q23)</f>
        <v>123213.75</v>
      </c>
      <c r="R24" s="46">
        <f>SUM(R22:R23)</f>
        <v>210020.34499999997</v>
      </c>
      <c r="S24" s="45"/>
      <c r="T24"/>
    </row>
    <row r="25" spans="1:52" ht="15" x14ac:dyDescent="0.25">
      <c r="A25" s="177" t="s">
        <v>58</v>
      </c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9"/>
      <c r="T25"/>
    </row>
    <row r="26" spans="1:52" ht="14.25" customHeight="1" x14ac:dyDescent="0.25">
      <c r="A26" s="173" t="s">
        <v>57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5"/>
      <c r="T26"/>
    </row>
    <row r="27" spans="1:52" customFormat="1" ht="30.75" customHeight="1" x14ac:dyDescent="0.25">
      <c r="A27" s="100">
        <v>1</v>
      </c>
      <c r="B27" s="105" t="s">
        <v>109</v>
      </c>
      <c r="C27" s="102">
        <f t="shared" ref="C27:C32" si="1">D27+E27+G27+I27+K27+M27+O27+P27+Q27+R27</f>
        <v>441992.60000000003</v>
      </c>
      <c r="D27" s="102">
        <v>410434.33</v>
      </c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2">
        <v>22099.63</v>
      </c>
      <c r="R27" s="103">
        <v>9458.64</v>
      </c>
      <c r="S27" s="104"/>
    </row>
    <row r="28" spans="1:52" customFormat="1" ht="33.75" customHeight="1" x14ac:dyDescent="0.25">
      <c r="A28" s="100">
        <v>2</v>
      </c>
      <c r="B28" s="105" t="s">
        <v>110</v>
      </c>
      <c r="C28" s="102">
        <f t="shared" si="1"/>
        <v>448568.9</v>
      </c>
      <c r="D28" s="102">
        <v>416541.08</v>
      </c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2">
        <v>22428.45</v>
      </c>
      <c r="R28" s="103">
        <v>9599.3700000000008</v>
      </c>
      <c r="S28" s="104"/>
    </row>
    <row r="29" spans="1:52" customFormat="1" ht="35.25" customHeight="1" x14ac:dyDescent="0.25">
      <c r="A29" s="100">
        <v>3</v>
      </c>
      <c r="B29" s="105" t="s">
        <v>111</v>
      </c>
      <c r="C29" s="102">
        <f t="shared" si="1"/>
        <v>1794648.9</v>
      </c>
      <c r="D29" s="102">
        <v>1666510.97</v>
      </c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2">
        <v>89732.44</v>
      </c>
      <c r="R29" s="103">
        <v>38405.49</v>
      </c>
      <c r="S29" s="104"/>
    </row>
    <row r="30" spans="1:52" customFormat="1" ht="29.25" customHeight="1" x14ac:dyDescent="0.25">
      <c r="A30" s="100">
        <v>4</v>
      </c>
      <c r="B30" s="105" t="s">
        <v>112</v>
      </c>
      <c r="C30" s="102">
        <f t="shared" si="1"/>
        <v>1118819</v>
      </c>
      <c r="D30" s="102">
        <v>1038935.32</v>
      </c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2">
        <v>55940.95</v>
      </c>
      <c r="R30" s="103">
        <v>23942.73</v>
      </c>
      <c r="S30" s="104"/>
    </row>
    <row r="31" spans="1:52" customFormat="1" ht="29.25" customHeight="1" x14ac:dyDescent="0.25">
      <c r="A31" s="100">
        <v>5</v>
      </c>
      <c r="B31" s="107" t="s">
        <v>113</v>
      </c>
      <c r="C31" s="108">
        <f t="shared" si="1"/>
        <v>6324600</v>
      </c>
      <c r="D31" s="108"/>
      <c r="E31" s="109"/>
      <c r="F31" s="108">
        <v>762</v>
      </c>
      <c r="G31" s="108">
        <v>6189253.5599999996</v>
      </c>
      <c r="H31" s="109"/>
      <c r="I31" s="109"/>
      <c r="J31" s="109"/>
      <c r="K31" s="109"/>
      <c r="L31" s="109"/>
      <c r="M31" s="109"/>
      <c r="N31" s="109"/>
      <c r="O31" s="109"/>
      <c r="P31" s="109"/>
      <c r="Q31" s="108"/>
      <c r="R31" s="108">
        <v>135346.44</v>
      </c>
      <c r="S31" s="104"/>
    </row>
    <row r="32" spans="1:52" customFormat="1" ht="29.25" customHeight="1" x14ac:dyDescent="0.25">
      <c r="A32" s="100">
        <v>6</v>
      </c>
      <c r="B32" s="110" t="s">
        <v>114</v>
      </c>
      <c r="C32" s="102">
        <f t="shared" si="1"/>
        <v>329397.90000000002</v>
      </c>
      <c r="D32" s="102">
        <v>305878.89</v>
      </c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>
        <v>16469.900000000001</v>
      </c>
      <c r="R32" s="103">
        <v>7049.11</v>
      </c>
      <c r="S32" s="104"/>
    </row>
    <row r="33" spans="1:19" ht="23.25" customHeight="1" x14ac:dyDescent="0.2">
      <c r="A33" s="49"/>
      <c r="B33" s="48" t="s">
        <v>36</v>
      </c>
      <c r="C33" s="46">
        <f>SUM(C27:C32)</f>
        <v>10458027.300000001</v>
      </c>
      <c r="D33" s="46">
        <f>SUM(D27:D32)</f>
        <v>3838300.59</v>
      </c>
      <c r="E33" s="46"/>
      <c r="F33" s="46">
        <f>SUM(F27:F32)</f>
        <v>762</v>
      </c>
      <c r="G33" s="46">
        <f>SUM(G27:G32)</f>
        <v>6189253.5599999996</v>
      </c>
      <c r="H33" s="47"/>
      <c r="I33" s="47"/>
      <c r="J33" s="47"/>
      <c r="K33" s="47"/>
      <c r="L33" s="47"/>
      <c r="M33" s="47"/>
      <c r="N33" s="47"/>
      <c r="O33" s="47"/>
      <c r="P33" s="47"/>
      <c r="Q33" s="46">
        <f>SUM(Q27:Q32)</f>
        <v>206671.37000000002</v>
      </c>
      <c r="R33" s="46">
        <f>SUM(R27:R32)</f>
        <v>223801.77999999997</v>
      </c>
      <c r="S33" s="45"/>
    </row>
    <row r="34" spans="1:19" ht="42.75" customHeight="1" x14ac:dyDescent="0.2">
      <c r="A34" s="44"/>
      <c r="B34" s="28" t="s">
        <v>135</v>
      </c>
      <c r="C34" s="41">
        <f>C33+C24+C19</f>
        <v>35241423.490000002</v>
      </c>
      <c r="D34" s="41">
        <f>D19+D24+D33</f>
        <v>9086039.9450000003</v>
      </c>
      <c r="E34" s="41"/>
      <c r="F34" s="41">
        <f>F19+F24+F33</f>
        <v>2843</v>
      </c>
      <c r="G34" s="41">
        <f>G19+G24+G33</f>
        <v>25180346.579999998</v>
      </c>
      <c r="H34" s="42"/>
      <c r="I34" s="41"/>
      <c r="J34" s="41"/>
      <c r="K34" s="41"/>
      <c r="L34" s="41"/>
      <c r="M34" s="41"/>
      <c r="N34" s="41"/>
      <c r="O34" s="41"/>
      <c r="P34" s="41"/>
      <c r="Q34" s="41">
        <f>Q19+Q24+Q33</f>
        <v>478782.93000000005</v>
      </c>
      <c r="R34" s="41">
        <f>R19+R24+R33</f>
        <v>496254.03499999997</v>
      </c>
      <c r="S34" s="43"/>
    </row>
    <row r="35" spans="1:19" x14ac:dyDescent="0.2">
      <c r="B35" s="39"/>
      <c r="C35" s="37"/>
      <c r="D35" s="37"/>
      <c r="E35" s="37"/>
      <c r="F35" s="37"/>
      <c r="G35" s="37"/>
      <c r="H35" s="38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</row>
    <row r="36" spans="1:19" x14ac:dyDescent="0.2">
      <c r="B36" s="39"/>
      <c r="C36" s="37"/>
      <c r="D36" s="37"/>
      <c r="E36" s="37"/>
      <c r="F36" s="37"/>
      <c r="G36" s="37"/>
      <c r="H36" s="38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1:19" x14ac:dyDescent="0.2">
      <c r="B37" s="39"/>
      <c r="C37" s="37"/>
      <c r="D37" s="37"/>
      <c r="E37" s="37"/>
      <c r="F37" s="37"/>
      <c r="G37" s="37"/>
      <c r="H37" s="38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</row>
    <row r="38" spans="1:19" x14ac:dyDescent="0.2">
      <c r="B38" s="39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1:19" x14ac:dyDescent="0.2">
      <c r="B39" s="39"/>
      <c r="C39" s="37"/>
      <c r="D39" s="37"/>
      <c r="E39" s="37"/>
      <c r="F39" s="37"/>
      <c r="G39" s="37"/>
      <c r="H39" s="38"/>
      <c r="I39" s="37"/>
      <c r="J39" s="40"/>
      <c r="K39" s="37"/>
      <c r="L39" s="37"/>
      <c r="M39" s="37"/>
      <c r="N39" s="37"/>
      <c r="O39" s="37"/>
      <c r="P39" s="37"/>
      <c r="Q39" s="37"/>
      <c r="R39" s="37"/>
      <c r="S39" s="37"/>
    </row>
    <row r="40" spans="1:19" x14ac:dyDescent="0.2">
      <c r="B40" s="39"/>
      <c r="C40" s="37"/>
      <c r="D40" s="37"/>
      <c r="E40" s="37"/>
      <c r="F40" s="37"/>
      <c r="G40" s="37"/>
      <c r="H40" s="38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x14ac:dyDescent="0.2">
      <c r="B41" s="39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1:19" x14ac:dyDescent="0.2">
      <c r="B42" s="39"/>
      <c r="C42" s="37"/>
      <c r="D42" s="37"/>
      <c r="E42" s="37"/>
      <c r="F42" s="37"/>
      <c r="G42" s="37"/>
      <c r="H42" s="38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</row>
    <row r="43" spans="1:19" x14ac:dyDescent="0.2">
      <c r="B43" s="39"/>
      <c r="C43" s="37"/>
      <c r="D43" s="37"/>
      <c r="E43" s="37"/>
      <c r="F43" s="37"/>
      <c r="G43" s="37"/>
      <c r="H43" s="38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1:19" x14ac:dyDescent="0.2">
      <c r="B44" s="39"/>
      <c r="C44" s="37"/>
      <c r="D44" s="37"/>
      <c r="E44" s="37"/>
      <c r="F44" s="37"/>
      <c r="G44" s="37"/>
      <c r="H44" s="38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1:19" x14ac:dyDescent="0.2">
      <c r="B45" s="39"/>
      <c r="C45" s="37"/>
      <c r="D45" s="37"/>
      <c r="E45" s="37"/>
      <c r="F45" s="37"/>
      <c r="G45" s="37"/>
      <c r="H45" s="38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  <row r="46" spans="1:19" x14ac:dyDescent="0.2">
      <c r="B46" s="39"/>
      <c r="C46" s="37"/>
      <c r="D46" s="37"/>
      <c r="E46" s="37"/>
      <c r="F46" s="37"/>
      <c r="G46" s="37"/>
      <c r="H46" s="38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</row>
    <row r="47" spans="1:19" x14ac:dyDescent="0.2">
      <c r="B47" s="39"/>
      <c r="C47" s="37"/>
      <c r="D47" s="37"/>
      <c r="E47" s="37"/>
      <c r="F47" s="37"/>
      <c r="G47" s="37"/>
      <c r="H47" s="38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1:19" x14ac:dyDescent="0.2">
      <c r="B48" s="39"/>
      <c r="C48" s="37"/>
      <c r="D48" s="37"/>
      <c r="E48" s="37"/>
      <c r="F48" s="37"/>
      <c r="G48" s="37"/>
      <c r="H48" s="38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</row>
    <row r="49" spans="2:19" x14ac:dyDescent="0.2">
      <c r="B49" s="39"/>
      <c r="C49" s="37"/>
      <c r="D49" s="37"/>
      <c r="E49" s="37"/>
      <c r="F49" s="37"/>
      <c r="G49" s="37"/>
      <c r="H49" s="38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1" spans="2:19" x14ac:dyDescent="0.2">
      <c r="E51" s="34"/>
      <c r="F51" s="34"/>
      <c r="I51" s="34"/>
      <c r="J51" s="34"/>
    </row>
    <row r="52" spans="2:19" x14ac:dyDescent="0.2">
      <c r="E52" s="34"/>
      <c r="F52" s="34"/>
      <c r="G52" s="37"/>
      <c r="H52" s="37"/>
      <c r="I52" s="34"/>
    </row>
    <row r="53" spans="2:19" x14ac:dyDescent="0.2">
      <c r="B53" s="35"/>
      <c r="C53" s="34"/>
      <c r="E53" s="34"/>
      <c r="F53" s="34"/>
      <c r="G53" s="37"/>
      <c r="H53" s="37"/>
      <c r="I53" s="34"/>
      <c r="J53" s="34"/>
    </row>
    <row r="54" spans="2:19" x14ac:dyDescent="0.2">
      <c r="C54" s="35"/>
      <c r="D54" s="34"/>
      <c r="E54" s="34"/>
      <c r="F54" s="34"/>
      <c r="G54" s="34"/>
      <c r="H54" s="34"/>
      <c r="I54" s="35"/>
      <c r="J54" s="34"/>
      <c r="K54" s="34"/>
      <c r="L54" s="34"/>
      <c r="M54" s="34"/>
      <c r="N54" s="34"/>
      <c r="O54" s="34"/>
      <c r="P54" s="34"/>
    </row>
    <row r="55" spans="2:19" x14ac:dyDescent="0.2">
      <c r="C55" s="35"/>
      <c r="E55" s="34"/>
      <c r="F55" s="34"/>
      <c r="G55" s="34"/>
      <c r="J55" s="34"/>
      <c r="K55" s="34"/>
      <c r="L55" s="34"/>
      <c r="M55" s="34"/>
      <c r="N55" s="34"/>
      <c r="O55" s="34"/>
      <c r="P55" s="34"/>
    </row>
    <row r="56" spans="2:19" x14ac:dyDescent="0.2">
      <c r="C56" s="34"/>
      <c r="D56" s="34"/>
      <c r="E56" s="34"/>
      <c r="F56" s="34"/>
      <c r="G56" s="34"/>
      <c r="H56" s="34"/>
    </row>
    <row r="57" spans="2:19" x14ac:dyDescent="0.2">
      <c r="C57" s="35"/>
      <c r="D57" s="36"/>
      <c r="E57" s="34"/>
      <c r="F57" s="34"/>
      <c r="G57" s="34"/>
      <c r="H57" s="34"/>
      <c r="I57" s="34"/>
      <c r="K57" s="34"/>
      <c r="L57" s="34"/>
      <c r="M57" s="34"/>
      <c r="N57" s="34"/>
      <c r="O57" s="34"/>
      <c r="P57" s="34"/>
    </row>
    <row r="58" spans="2:19" x14ac:dyDescent="0.2">
      <c r="C58" s="35"/>
      <c r="D58" s="35"/>
      <c r="E58" s="34"/>
      <c r="F58" s="34"/>
    </row>
    <row r="59" spans="2:19" x14ac:dyDescent="0.2">
      <c r="D59" s="34"/>
      <c r="I59" s="34"/>
    </row>
    <row r="61" spans="2:19" x14ac:dyDescent="0.2">
      <c r="C61" s="34"/>
    </row>
    <row r="63" spans="2:19" x14ac:dyDescent="0.2">
      <c r="E63" s="34"/>
    </row>
  </sheetData>
  <mergeCells count="14">
    <mergeCell ref="P1:S1"/>
    <mergeCell ref="P2:S7"/>
    <mergeCell ref="N10:O10"/>
    <mergeCell ref="A8:S8"/>
    <mergeCell ref="F10:G10"/>
    <mergeCell ref="H10:I10"/>
    <mergeCell ref="J10:K10"/>
    <mergeCell ref="L10:M10"/>
    <mergeCell ref="A26:S26"/>
    <mergeCell ref="A13:R13"/>
    <mergeCell ref="A20:R20"/>
    <mergeCell ref="A25:S25"/>
    <mergeCell ref="A21:R21"/>
    <mergeCell ref="A14:R14"/>
  </mergeCells>
  <pageMargins left="0.39370078740157483" right="0.39370078740157483" top="0.98425196850393704" bottom="0.59055118110236227" header="0.51181102362204722" footer="0.51181102362204722"/>
  <pageSetup paperSize="9" scale="48" fitToHeight="0" orientation="landscape" useFirstPageNumber="1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W67"/>
  <sheetViews>
    <sheetView tabSelected="1" topLeftCell="B2" zoomScaleNormal="100" workbookViewId="0">
      <selection activeCell="AC5" sqref="AC5"/>
    </sheetView>
  </sheetViews>
  <sheetFormatPr defaultColWidth="8.85546875" defaultRowHeight="12.75" customHeight="1" x14ac:dyDescent="0.25"/>
  <cols>
    <col min="1" max="1" width="5" style="75" hidden="1" customWidth="1"/>
    <col min="2" max="2" width="5" style="75" customWidth="1"/>
    <col min="3" max="3" width="21.28515625" style="76" customWidth="1"/>
    <col min="4" max="4" width="15" style="76" customWidth="1"/>
    <col min="5" max="5" width="17.28515625" style="76" customWidth="1"/>
    <col min="6" max="6" width="9" style="76" customWidth="1"/>
    <col min="7" max="7" width="10.140625" style="76" customWidth="1"/>
    <col min="8" max="8" width="9.5703125" style="76" customWidth="1"/>
    <col min="9" max="9" width="9.42578125" style="76" customWidth="1"/>
    <col min="10" max="10" width="10.42578125" style="77" customWidth="1"/>
    <col min="11" max="11" width="15" style="77" customWidth="1"/>
    <col min="12" max="12" width="14.7109375" style="77" customWidth="1"/>
    <col min="13" max="13" width="14.85546875" style="77" customWidth="1"/>
    <col min="14" max="14" width="20.7109375" style="77" customWidth="1"/>
    <col min="15" max="15" width="19.85546875" style="77" customWidth="1"/>
    <col min="16" max="24" width="8.85546875" style="81" hidden="1" customWidth="1"/>
    <col min="25" max="25" width="17.5703125" style="81" customWidth="1"/>
    <col min="26" max="26" width="16.7109375" style="81" customWidth="1"/>
    <col min="27" max="257" width="8.85546875" style="81" customWidth="1"/>
  </cols>
  <sheetData>
    <row r="1" spans="1:257" ht="12.75" hidden="1" customHeight="1" x14ac:dyDescent="0.25">
      <c r="C1" s="80" t="s">
        <v>101</v>
      </c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</row>
    <row r="2" spans="1:257" ht="12.75" customHeight="1" x14ac:dyDescent="0.25"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</row>
    <row r="3" spans="1:257" ht="86.25" customHeight="1" x14ac:dyDescent="0.25">
      <c r="M3" s="203"/>
      <c r="N3" s="202" t="s">
        <v>138</v>
      </c>
      <c r="O3" s="202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</row>
    <row r="4" spans="1:257" ht="12.75" customHeight="1" x14ac:dyDescent="0.25"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</row>
    <row r="5" spans="1:257" ht="51" customHeight="1" x14ac:dyDescent="0.25">
      <c r="A5" s="185" t="s">
        <v>102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</row>
    <row r="6" spans="1:257" ht="27" customHeight="1" x14ac:dyDescent="0.25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</row>
    <row r="7" spans="1:257" ht="15.75" x14ac:dyDescent="0.25">
      <c r="A7" s="204" t="s">
        <v>55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5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</row>
    <row r="8" spans="1:257" ht="40.5" customHeight="1" x14ac:dyDescent="0.25">
      <c r="A8" s="188" t="s">
        <v>71</v>
      </c>
      <c r="B8" s="191" t="s">
        <v>72</v>
      </c>
      <c r="C8" s="192" t="s">
        <v>73</v>
      </c>
      <c r="D8" s="195" t="s">
        <v>74</v>
      </c>
      <c r="E8" s="195" t="s">
        <v>75</v>
      </c>
      <c r="F8" s="197" t="s">
        <v>59</v>
      </c>
      <c r="G8" s="197"/>
      <c r="H8" s="197"/>
      <c r="I8" s="197"/>
      <c r="J8" s="191"/>
      <c r="K8" s="197" t="s">
        <v>76</v>
      </c>
      <c r="L8" s="197"/>
      <c r="M8" s="197"/>
      <c r="N8" s="197"/>
      <c r="O8" s="191"/>
      <c r="Z8" s="198"/>
      <c r="AA8" s="199"/>
      <c r="AB8" s="199"/>
      <c r="AC8" s="199"/>
      <c r="AD8" s="199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</row>
    <row r="9" spans="1:257" s="81" customFormat="1" ht="146.25" customHeight="1" x14ac:dyDescent="0.2">
      <c r="A9" s="189"/>
      <c r="B9" s="206"/>
      <c r="C9" s="193"/>
      <c r="D9" s="196"/>
      <c r="E9" s="196"/>
      <c r="F9" s="65" t="s">
        <v>77</v>
      </c>
      <c r="G9" s="65" t="s">
        <v>78</v>
      </c>
      <c r="H9" s="65" t="s">
        <v>79</v>
      </c>
      <c r="I9" s="65" t="s">
        <v>70</v>
      </c>
      <c r="J9" s="66" t="s">
        <v>67</v>
      </c>
      <c r="K9" s="65" t="s">
        <v>80</v>
      </c>
      <c r="L9" s="65" t="s">
        <v>81</v>
      </c>
      <c r="M9" s="65" t="s">
        <v>82</v>
      </c>
      <c r="N9" s="65" t="s">
        <v>83</v>
      </c>
      <c r="O9" s="66" t="s">
        <v>67</v>
      </c>
      <c r="Z9" s="198"/>
      <c r="AA9" s="199"/>
      <c r="AB9" s="199"/>
      <c r="AC9" s="199"/>
      <c r="AD9" s="199"/>
    </row>
    <row r="10" spans="1:257" s="81" customFormat="1" ht="18.75" customHeight="1" x14ac:dyDescent="0.2">
      <c r="A10" s="190"/>
      <c r="B10" s="206"/>
      <c r="C10" s="194"/>
      <c r="D10" s="66" t="s">
        <v>53</v>
      </c>
      <c r="E10" s="66" t="s">
        <v>22</v>
      </c>
      <c r="F10" s="66" t="s">
        <v>32</v>
      </c>
      <c r="G10" s="66" t="s">
        <v>32</v>
      </c>
      <c r="H10" s="66" t="s">
        <v>32</v>
      </c>
      <c r="I10" s="66" t="s">
        <v>32</v>
      </c>
      <c r="J10" s="66" t="s">
        <v>32</v>
      </c>
      <c r="K10" s="66" t="s">
        <v>23</v>
      </c>
      <c r="L10" s="66" t="s">
        <v>23</v>
      </c>
      <c r="M10" s="66" t="s">
        <v>23</v>
      </c>
      <c r="N10" s="66" t="s">
        <v>23</v>
      </c>
      <c r="O10" s="66" t="s">
        <v>23</v>
      </c>
      <c r="Z10" s="198"/>
      <c r="AA10" s="199"/>
      <c r="AB10" s="199"/>
      <c r="AC10" s="199"/>
      <c r="AD10" s="199"/>
    </row>
    <row r="11" spans="1:257" s="80" customFormat="1" ht="16.5" x14ac:dyDescent="0.25">
      <c r="A11" s="162">
        <v>1</v>
      </c>
      <c r="B11" s="161">
        <v>1</v>
      </c>
      <c r="C11" s="161">
        <v>2</v>
      </c>
      <c r="D11" s="66">
        <v>3</v>
      </c>
      <c r="E11" s="161">
        <v>4</v>
      </c>
      <c r="F11" s="66">
        <v>5</v>
      </c>
      <c r="G11" s="161">
        <v>6</v>
      </c>
      <c r="H11" s="66">
        <v>7</v>
      </c>
      <c r="I11" s="161">
        <v>8</v>
      </c>
      <c r="J11" s="66">
        <v>9</v>
      </c>
      <c r="K11" s="161">
        <v>10</v>
      </c>
      <c r="L11" s="66">
        <v>11</v>
      </c>
      <c r="M11" s="161">
        <v>12</v>
      </c>
      <c r="N11" s="66">
        <v>13</v>
      </c>
      <c r="O11" s="66">
        <v>14</v>
      </c>
      <c r="X11" s="80">
        <v>6</v>
      </c>
      <c r="Z11" s="198"/>
      <c r="AA11" s="199"/>
      <c r="AB11" s="199"/>
      <c r="AC11" s="199"/>
      <c r="AD11" s="199"/>
    </row>
    <row r="12" spans="1:257" s="81" customFormat="1" ht="119.25" customHeight="1" x14ac:dyDescent="0.2">
      <c r="A12" s="162">
        <v>13</v>
      </c>
      <c r="B12" s="161">
        <v>1</v>
      </c>
      <c r="C12" s="67" t="s">
        <v>38</v>
      </c>
      <c r="D12" s="68">
        <v>6264.5</v>
      </c>
      <c r="E12" s="69">
        <v>181</v>
      </c>
      <c r="F12" s="70"/>
      <c r="G12" s="70"/>
      <c r="H12" s="70"/>
      <c r="I12" s="71">
        <v>4</v>
      </c>
      <c r="J12" s="72">
        <f t="shared" ref="J12" si="0">F12+G12+H12+I12</f>
        <v>4</v>
      </c>
      <c r="K12" s="73"/>
      <c r="L12" s="73"/>
      <c r="M12" s="73"/>
      <c r="N12" s="74">
        <f>Перечень!Q19</f>
        <v>14969361.190000001</v>
      </c>
      <c r="O12" s="68">
        <f t="shared" ref="O12" si="1">K12+L12+M12+N12</f>
        <v>14969361.190000001</v>
      </c>
    </row>
    <row r="13" spans="1:257" s="81" customFormat="1" ht="19.5" customHeight="1" x14ac:dyDescent="0.2">
      <c r="A13" s="160"/>
      <c r="B13" s="207" t="s">
        <v>130</v>
      </c>
      <c r="C13" s="208"/>
      <c r="D13" s="209">
        <f>SUM(D12:D12)</f>
        <v>6264.5</v>
      </c>
      <c r="E13" s="210">
        <f>SUM(E12:E12)</f>
        <v>181</v>
      </c>
      <c r="F13" s="209"/>
      <c r="G13" s="209"/>
      <c r="H13" s="209"/>
      <c r="I13" s="210">
        <f>SUM(I12:I12)</f>
        <v>4</v>
      </c>
      <c r="J13" s="210">
        <f>SUM(J12:J12)</f>
        <v>4</v>
      </c>
      <c r="K13" s="209"/>
      <c r="L13" s="209"/>
      <c r="M13" s="209"/>
      <c r="N13" s="209">
        <f>SUM(N12:N12)</f>
        <v>14969361.190000001</v>
      </c>
      <c r="O13" s="211">
        <f>SUM(O12:O12)</f>
        <v>14969361.190000001</v>
      </c>
    </row>
    <row r="14" spans="1:257" s="81" customFormat="1" ht="16.5" customHeight="1" x14ac:dyDescent="0.2">
      <c r="A14" s="186" t="s">
        <v>56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7"/>
    </row>
    <row r="15" spans="1:257" s="81" customFormat="1" ht="16.5" x14ac:dyDescent="0.2">
      <c r="A15" s="188" t="s">
        <v>71</v>
      </c>
      <c r="B15" s="192" t="s">
        <v>72</v>
      </c>
      <c r="C15" s="192" t="s">
        <v>73</v>
      </c>
      <c r="D15" s="195" t="s">
        <v>74</v>
      </c>
      <c r="E15" s="195" t="s">
        <v>84</v>
      </c>
      <c r="F15" s="197" t="s">
        <v>59</v>
      </c>
      <c r="G15" s="197"/>
      <c r="H15" s="197"/>
      <c r="I15" s="197"/>
      <c r="J15" s="191"/>
      <c r="K15" s="197" t="s">
        <v>85</v>
      </c>
      <c r="L15" s="197"/>
      <c r="M15" s="197"/>
      <c r="N15" s="197"/>
      <c r="O15" s="191"/>
    </row>
    <row r="16" spans="1:257" s="81" customFormat="1" ht="152.25" customHeight="1" x14ac:dyDescent="0.2">
      <c r="A16" s="189"/>
      <c r="B16" s="212"/>
      <c r="C16" s="193"/>
      <c r="D16" s="196"/>
      <c r="E16" s="196"/>
      <c r="F16" s="65" t="s">
        <v>86</v>
      </c>
      <c r="G16" s="65" t="s">
        <v>87</v>
      </c>
      <c r="H16" s="65" t="s">
        <v>88</v>
      </c>
      <c r="I16" s="65" t="s">
        <v>69</v>
      </c>
      <c r="J16" s="66" t="s">
        <v>67</v>
      </c>
      <c r="K16" s="65" t="s">
        <v>89</v>
      </c>
      <c r="L16" s="65" t="s">
        <v>90</v>
      </c>
      <c r="M16" s="65" t="s">
        <v>91</v>
      </c>
      <c r="N16" s="65" t="s">
        <v>92</v>
      </c>
      <c r="O16" s="66" t="s">
        <v>67</v>
      </c>
    </row>
    <row r="17" spans="1:257" s="81" customFormat="1" ht="23.25" customHeight="1" x14ac:dyDescent="0.2">
      <c r="A17" s="190"/>
      <c r="B17" s="213"/>
      <c r="C17" s="194"/>
      <c r="D17" s="66" t="s">
        <v>53</v>
      </c>
      <c r="E17" s="66" t="s">
        <v>22</v>
      </c>
      <c r="F17" s="66" t="s">
        <v>32</v>
      </c>
      <c r="G17" s="66" t="s">
        <v>32</v>
      </c>
      <c r="H17" s="66" t="s">
        <v>32</v>
      </c>
      <c r="I17" s="66" t="s">
        <v>32</v>
      </c>
      <c r="J17" s="66" t="s">
        <v>32</v>
      </c>
      <c r="K17" s="66" t="s">
        <v>23</v>
      </c>
      <c r="L17" s="66" t="s">
        <v>23</v>
      </c>
      <c r="M17" s="66" t="s">
        <v>23</v>
      </c>
      <c r="N17" s="66" t="s">
        <v>23</v>
      </c>
      <c r="O17" s="66" t="s">
        <v>23</v>
      </c>
    </row>
    <row r="18" spans="1:257" s="81" customFormat="1" ht="16.5" x14ac:dyDescent="0.25">
      <c r="A18" s="162">
        <v>1</v>
      </c>
      <c r="B18" s="161">
        <v>1</v>
      </c>
      <c r="C18" s="66">
        <v>2</v>
      </c>
      <c r="D18" s="161">
        <v>3</v>
      </c>
      <c r="E18" s="66">
        <v>4</v>
      </c>
      <c r="F18" s="161">
        <v>5</v>
      </c>
      <c r="G18" s="66">
        <v>6</v>
      </c>
      <c r="H18" s="161">
        <v>7</v>
      </c>
      <c r="I18" s="66">
        <v>8</v>
      </c>
      <c r="J18" s="161">
        <v>9</v>
      </c>
      <c r="K18" s="66">
        <v>10</v>
      </c>
      <c r="L18" s="161">
        <v>11</v>
      </c>
      <c r="M18" s="66">
        <v>12</v>
      </c>
      <c r="N18" s="66">
        <v>13</v>
      </c>
      <c r="O18" s="79">
        <v>14</v>
      </c>
    </row>
    <row r="19" spans="1:257" s="81" customFormat="1" ht="52.5" customHeight="1" x14ac:dyDescent="0.2">
      <c r="A19" s="162">
        <v>13</v>
      </c>
      <c r="B19" s="161">
        <v>1</v>
      </c>
      <c r="C19" s="67" t="s">
        <v>38</v>
      </c>
      <c r="D19" s="68">
        <f>Перечень!H24</f>
        <v>2656.1</v>
      </c>
      <c r="E19" s="69">
        <f>Перечень!K24</f>
        <v>66</v>
      </c>
      <c r="F19" s="70"/>
      <c r="G19" s="70"/>
      <c r="H19" s="70"/>
      <c r="I19" s="66">
        <v>2</v>
      </c>
      <c r="J19" s="66">
        <v>2</v>
      </c>
      <c r="K19" s="73"/>
      <c r="L19" s="73"/>
      <c r="M19" s="73"/>
      <c r="N19" s="68">
        <f>Перечень!M24</f>
        <v>9814035</v>
      </c>
      <c r="O19" s="68">
        <f t="shared" ref="O19" si="2">K19+L19+M19+N19</f>
        <v>9814035</v>
      </c>
    </row>
    <row r="20" spans="1:257" s="81" customFormat="1" ht="21.75" customHeight="1" x14ac:dyDescent="0.2">
      <c r="A20" s="162"/>
      <c r="B20" s="207" t="s">
        <v>130</v>
      </c>
      <c r="C20" s="208"/>
      <c r="D20" s="211">
        <f>SUM(D19:D19)</f>
        <v>2656.1</v>
      </c>
      <c r="E20" s="214">
        <f>SUM(E19:E19)</f>
        <v>66</v>
      </c>
      <c r="F20" s="211"/>
      <c r="G20" s="211"/>
      <c r="H20" s="211"/>
      <c r="I20" s="214">
        <f>SUM(I19:I19)</f>
        <v>2</v>
      </c>
      <c r="J20" s="214">
        <f>SUM(J19:J19)</f>
        <v>2</v>
      </c>
      <c r="K20" s="211"/>
      <c r="L20" s="211"/>
      <c r="M20" s="211"/>
      <c r="N20" s="211">
        <f>SUM(N19:N19)</f>
        <v>9814035</v>
      </c>
      <c r="O20" s="211">
        <f>SUM(SUM(O19:O19))</f>
        <v>9814035</v>
      </c>
    </row>
    <row r="21" spans="1:257" s="81" customFormat="1" ht="16.5" x14ac:dyDescent="0.2">
      <c r="A21" s="186" t="s">
        <v>58</v>
      </c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7"/>
    </row>
    <row r="22" spans="1:257" s="81" customFormat="1" ht="16.5" x14ac:dyDescent="0.2">
      <c r="A22" s="188" t="s">
        <v>71</v>
      </c>
      <c r="B22" s="191" t="s">
        <v>72</v>
      </c>
      <c r="C22" s="192" t="s">
        <v>73</v>
      </c>
      <c r="D22" s="195" t="s">
        <v>74</v>
      </c>
      <c r="E22" s="195" t="s">
        <v>84</v>
      </c>
      <c r="F22" s="197" t="s">
        <v>59</v>
      </c>
      <c r="G22" s="197"/>
      <c r="H22" s="197"/>
      <c r="I22" s="197"/>
      <c r="J22" s="191"/>
      <c r="K22" s="197" t="s">
        <v>85</v>
      </c>
      <c r="L22" s="197"/>
      <c r="M22" s="197"/>
      <c r="N22" s="197"/>
      <c r="O22" s="191"/>
    </row>
    <row r="23" spans="1:257" s="81" customFormat="1" ht="155.25" customHeight="1" x14ac:dyDescent="0.2">
      <c r="A23" s="189"/>
      <c r="B23" s="206"/>
      <c r="C23" s="193"/>
      <c r="D23" s="196"/>
      <c r="E23" s="196"/>
      <c r="F23" s="65" t="s">
        <v>93</v>
      </c>
      <c r="G23" s="65" t="s">
        <v>94</v>
      </c>
      <c r="H23" s="65" t="s">
        <v>95</v>
      </c>
      <c r="I23" s="65" t="s">
        <v>68</v>
      </c>
      <c r="J23" s="66" t="s">
        <v>67</v>
      </c>
      <c r="K23" s="65" t="s">
        <v>96</v>
      </c>
      <c r="L23" s="65" t="s">
        <v>97</v>
      </c>
      <c r="M23" s="65" t="s">
        <v>98</v>
      </c>
      <c r="N23" s="65" t="s">
        <v>99</v>
      </c>
      <c r="O23" s="66" t="s">
        <v>67</v>
      </c>
    </row>
    <row r="24" spans="1:257" s="81" customFormat="1" ht="21" customHeight="1" x14ac:dyDescent="0.2">
      <c r="A24" s="190"/>
      <c r="B24" s="206"/>
      <c r="C24" s="194"/>
      <c r="D24" s="66" t="s">
        <v>100</v>
      </c>
      <c r="E24" s="66" t="s">
        <v>22</v>
      </c>
      <c r="F24" s="66" t="s">
        <v>32</v>
      </c>
      <c r="G24" s="66" t="s">
        <v>32</v>
      </c>
      <c r="H24" s="66" t="s">
        <v>32</v>
      </c>
      <c r="I24" s="66" t="s">
        <v>32</v>
      </c>
      <c r="J24" s="66" t="s">
        <v>32</v>
      </c>
      <c r="K24" s="66" t="s">
        <v>23</v>
      </c>
      <c r="L24" s="66" t="s">
        <v>23</v>
      </c>
      <c r="M24" s="66" t="s">
        <v>23</v>
      </c>
      <c r="N24" s="66" t="s">
        <v>23</v>
      </c>
      <c r="O24" s="66" t="s">
        <v>23</v>
      </c>
    </row>
    <row r="25" spans="1:257" s="81" customFormat="1" ht="16.5" x14ac:dyDescent="0.25">
      <c r="A25" s="162">
        <v>1</v>
      </c>
      <c r="B25" s="161">
        <v>1</v>
      </c>
      <c r="C25" s="161">
        <v>2</v>
      </c>
      <c r="D25" s="161">
        <v>3</v>
      </c>
      <c r="E25" s="66">
        <v>4</v>
      </c>
      <c r="F25" s="161">
        <v>5</v>
      </c>
      <c r="G25" s="66">
        <v>6</v>
      </c>
      <c r="H25" s="161">
        <v>7</v>
      </c>
      <c r="I25" s="66">
        <v>8</v>
      </c>
      <c r="J25" s="161">
        <v>9</v>
      </c>
      <c r="K25" s="66">
        <v>10</v>
      </c>
      <c r="L25" s="161">
        <v>11</v>
      </c>
      <c r="M25" s="66">
        <v>12</v>
      </c>
      <c r="N25" s="65">
        <v>13</v>
      </c>
      <c r="O25" s="90">
        <v>14</v>
      </c>
    </row>
    <row r="26" spans="1:257" s="81" customFormat="1" ht="54" customHeight="1" x14ac:dyDescent="0.2">
      <c r="A26" s="162">
        <v>14</v>
      </c>
      <c r="B26" s="161">
        <v>1</v>
      </c>
      <c r="C26" s="67" t="s">
        <v>38</v>
      </c>
      <c r="D26" s="68">
        <f>Перечень!H33</f>
        <v>4080.0599999999995</v>
      </c>
      <c r="E26" s="69">
        <f>Перечень!K33</f>
        <v>144</v>
      </c>
      <c r="F26" s="70"/>
      <c r="G26" s="70"/>
      <c r="H26" s="70"/>
      <c r="I26" s="70">
        <v>6</v>
      </c>
      <c r="J26" s="66">
        <v>6</v>
      </c>
      <c r="K26" s="73"/>
      <c r="L26" s="73"/>
      <c r="M26" s="73"/>
      <c r="N26" s="74">
        <f>Перечень!Q33</f>
        <v>10458027.300000001</v>
      </c>
      <c r="O26" s="68">
        <f t="shared" ref="O26" si="3">K26+L26+M26+N26</f>
        <v>10458027.300000001</v>
      </c>
    </row>
    <row r="27" spans="1:257" ht="17.25" customHeight="1" x14ac:dyDescent="0.25">
      <c r="A27" s="215"/>
      <c r="B27" s="207" t="s">
        <v>130</v>
      </c>
      <c r="C27" s="208"/>
      <c r="D27" s="211">
        <f>SUM(D26:D26)</f>
        <v>4080.0599999999995</v>
      </c>
      <c r="E27" s="214">
        <f>SUM(E26:E26)</f>
        <v>144</v>
      </c>
      <c r="F27" s="211"/>
      <c r="G27" s="211"/>
      <c r="H27" s="211"/>
      <c r="I27" s="214">
        <f>SUM(I26:I26)</f>
        <v>6</v>
      </c>
      <c r="J27" s="214">
        <f>SUM(J26:J26)</f>
        <v>6</v>
      </c>
      <c r="K27" s="211"/>
      <c r="L27" s="211"/>
      <c r="M27" s="211"/>
      <c r="N27" s="211">
        <f>SUM(N26:N26)</f>
        <v>10458027.300000001</v>
      </c>
      <c r="O27" s="211">
        <f>SUM(O26:O26)</f>
        <v>10458027.300000001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</row>
    <row r="28" spans="1:257" ht="53.25" customHeight="1" x14ac:dyDescent="0.3">
      <c r="A28" s="216"/>
      <c r="B28" s="207" t="s">
        <v>139</v>
      </c>
      <c r="C28" s="217"/>
      <c r="D28" s="211">
        <f>D13+D20+D27</f>
        <v>13000.66</v>
      </c>
      <c r="E28" s="214">
        <f>E13+E20+E27</f>
        <v>391</v>
      </c>
      <c r="F28" s="211"/>
      <c r="G28" s="211"/>
      <c r="H28" s="211"/>
      <c r="I28" s="214">
        <f>I13+I20+I27</f>
        <v>12</v>
      </c>
      <c r="J28" s="214">
        <f>J13+J20+J27</f>
        <v>12</v>
      </c>
      <c r="K28" s="211"/>
      <c r="L28" s="211"/>
      <c r="M28" s="211"/>
      <c r="N28" s="211">
        <f>N13+N20+N27</f>
        <v>35241423.490000002</v>
      </c>
      <c r="O28" s="211">
        <f>O13+O20+O27</f>
        <v>35241423.490000002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</row>
    <row r="29" spans="1:257" ht="17.25" customHeight="1" x14ac:dyDescent="0.25">
      <c r="A29"/>
      <c r="B29"/>
      <c r="K29" s="83"/>
      <c r="M29" s="84"/>
      <c r="N29" s="84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</row>
    <row r="30" spans="1:257" ht="17.25" customHeight="1" x14ac:dyDescent="0.25">
      <c r="A30"/>
      <c r="B30"/>
      <c r="L30" s="84"/>
      <c r="M30" s="84"/>
      <c r="N30" s="84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</row>
    <row r="31" spans="1:257" ht="17.25" customHeight="1" x14ac:dyDescent="0.25">
      <c r="A31"/>
      <c r="B31"/>
      <c r="L31" s="84"/>
      <c r="M31" s="84"/>
      <c r="N31" s="84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</row>
    <row r="32" spans="1:257" ht="17.25" customHeight="1" x14ac:dyDescent="0.25">
      <c r="A32"/>
      <c r="B32"/>
      <c r="L32" s="84"/>
      <c r="M32" s="84"/>
      <c r="N32" s="84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</row>
    <row r="33" spans="1:257" ht="17.25" customHeight="1" x14ac:dyDescent="0.25">
      <c r="A33"/>
      <c r="B33"/>
      <c r="L33" s="84"/>
      <c r="M33" s="84"/>
      <c r="N33" s="84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</row>
    <row r="34" spans="1:257" ht="17.25" customHeight="1" x14ac:dyDescent="0.25">
      <c r="A34"/>
      <c r="B34"/>
      <c r="L34" s="84"/>
      <c r="M34" s="84"/>
      <c r="N34" s="8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</row>
    <row r="35" spans="1:257" ht="17.25" customHeight="1" x14ac:dyDescent="0.25">
      <c r="A35"/>
      <c r="B35"/>
      <c r="L35" s="84"/>
      <c r="M35" s="84"/>
      <c r="N35" s="84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</row>
    <row r="36" spans="1:257" ht="17.25" customHeight="1" x14ac:dyDescent="0.25">
      <c r="A36"/>
      <c r="B36"/>
      <c r="L36" s="84"/>
      <c r="M36" s="84"/>
      <c r="N36" s="84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</row>
    <row r="37" spans="1:257" ht="17.25" customHeight="1" x14ac:dyDescent="0.25">
      <c r="A37"/>
      <c r="B37"/>
      <c r="L37" s="84"/>
      <c r="M37" s="84"/>
      <c r="N37" s="84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</row>
    <row r="38" spans="1:257" ht="17.25" customHeight="1" x14ac:dyDescent="0.25">
      <c r="A38"/>
      <c r="B38"/>
      <c r="L38" s="84"/>
      <c r="M38" s="84"/>
      <c r="N38" s="84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</row>
    <row r="39" spans="1:257" ht="17.25" customHeight="1" x14ac:dyDescent="0.25">
      <c r="A39"/>
      <c r="B39"/>
      <c r="L39" s="84"/>
      <c r="M39" s="84"/>
      <c r="N39" s="84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</row>
    <row r="40" spans="1:257" ht="17.25" customHeight="1" x14ac:dyDescent="0.25">
      <c r="A40"/>
      <c r="B40"/>
      <c r="L40" s="84"/>
      <c r="M40" s="84"/>
      <c r="N40" s="84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</row>
    <row r="41" spans="1:257" ht="17.25" customHeight="1" x14ac:dyDescent="0.25">
      <c r="A41"/>
      <c r="B41"/>
      <c r="L41" s="84"/>
      <c r="M41" s="84"/>
      <c r="N41" s="84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</row>
    <row r="42" spans="1:257" ht="17.25" customHeight="1" x14ac:dyDescent="0.25">
      <c r="A42"/>
      <c r="B42"/>
      <c r="L42" s="84"/>
      <c r="M42" s="84"/>
      <c r="N42" s="84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</row>
    <row r="43" spans="1:257" ht="17.25" customHeight="1" x14ac:dyDescent="0.25">
      <c r="A43"/>
      <c r="B43"/>
      <c r="L43" s="84"/>
      <c r="M43" s="84"/>
      <c r="N43" s="84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</row>
    <row r="44" spans="1:257" ht="17.25" customHeight="1" x14ac:dyDescent="0.25">
      <c r="L44" s="84"/>
      <c r="M44" s="84"/>
      <c r="N44" s="8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</row>
    <row r="45" spans="1:257" ht="17.25" customHeight="1" x14ac:dyDescent="0.25">
      <c r="L45" s="84"/>
      <c r="M45" s="84"/>
      <c r="N45" s="84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</row>
    <row r="46" spans="1:257" ht="17.25" customHeight="1" x14ac:dyDescent="0.25">
      <c r="L46" s="84"/>
      <c r="M46" s="84"/>
      <c r="N46" s="84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</row>
    <row r="47" spans="1:257" ht="17.25" customHeight="1" x14ac:dyDescent="0.25">
      <c r="L47" s="84"/>
      <c r="M47" s="84"/>
      <c r="N47" s="84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</row>
    <row r="48" spans="1:257" ht="17.25" customHeight="1" x14ac:dyDescent="0.25">
      <c r="L48" s="84"/>
      <c r="M48" s="84"/>
      <c r="N48" s="84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</row>
    <row r="49" spans="1:257" ht="19.5" customHeight="1" x14ac:dyDescent="0.25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200"/>
      <c r="Q49" s="200"/>
      <c r="R49" s="200"/>
      <c r="S49" s="200"/>
      <c r="T49" s="200"/>
      <c r="U49" s="200"/>
      <c r="V49" s="200"/>
      <c r="W49" s="200"/>
      <c r="X49" s="200"/>
      <c r="Y49" s="200"/>
      <c r="Z49" s="200"/>
      <c r="AA49" s="200"/>
      <c r="AB49" s="200"/>
      <c r="AC49" s="200"/>
      <c r="AN49" s="85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</row>
    <row r="50" spans="1:257" ht="15" x14ac:dyDescent="0.25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75"/>
      <c r="Q50" s="76"/>
      <c r="R50" s="76"/>
      <c r="S50" s="76"/>
      <c r="T50" s="76"/>
      <c r="U50" s="76"/>
      <c r="V50" s="76"/>
      <c r="W50" s="76"/>
      <c r="X50" s="77"/>
      <c r="Y50" s="77"/>
      <c r="Z50" s="77"/>
      <c r="AA50" s="77"/>
      <c r="AB50" s="77"/>
      <c r="AC50" s="77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</row>
    <row r="51" spans="1:257" ht="15" x14ac:dyDescent="0.25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75"/>
      <c r="Q51" s="76"/>
      <c r="R51" s="76"/>
      <c r="S51" s="76"/>
      <c r="T51" s="76"/>
      <c r="U51" s="76"/>
      <c r="V51" s="76"/>
      <c r="W51" s="76"/>
      <c r="X51" s="77"/>
      <c r="Y51" s="77"/>
      <c r="Z51" s="77"/>
      <c r="AA51" s="77"/>
      <c r="AB51" s="86"/>
      <c r="AC51" s="87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</row>
    <row r="52" spans="1:257" ht="15" x14ac:dyDescent="0.25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75"/>
      <c r="Q52" s="76"/>
      <c r="R52" s="76"/>
      <c r="S52" s="76"/>
      <c r="T52" s="76"/>
      <c r="U52" s="76"/>
      <c r="V52" s="76"/>
      <c r="W52" s="76"/>
      <c r="X52" s="77"/>
      <c r="Y52" s="77"/>
      <c r="Z52" s="77"/>
      <c r="AA52" s="77"/>
      <c r="AB52" s="77"/>
      <c r="AC52" s="77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</row>
    <row r="53" spans="1:257" ht="15" x14ac:dyDescent="0.25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75"/>
      <c r="Q53" s="76"/>
      <c r="R53" s="76"/>
      <c r="S53" s="76"/>
      <c r="T53" s="76"/>
      <c r="U53" s="76"/>
      <c r="V53" s="76"/>
      <c r="W53" s="76"/>
      <c r="X53" s="77"/>
      <c r="Y53" s="77"/>
      <c r="Z53" s="77"/>
      <c r="AA53" s="88"/>
      <c r="AB53" s="86"/>
      <c r="AC53" s="86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</row>
    <row r="54" spans="1:257" ht="15" x14ac:dyDescent="0.25">
      <c r="A54" s="81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75"/>
      <c r="Q54" s="76"/>
      <c r="R54" s="76"/>
      <c r="S54" s="76"/>
      <c r="T54" s="76"/>
      <c r="U54" s="76"/>
      <c r="V54" s="76"/>
      <c r="W54" s="76"/>
      <c r="X54" s="77"/>
      <c r="Y54" s="77"/>
      <c r="Z54" s="78"/>
      <c r="AA54" s="77"/>
      <c r="AB54" s="77"/>
      <c r="AC54" s="77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</row>
    <row r="55" spans="1:257" ht="15" x14ac:dyDescent="0.25">
      <c r="A55" s="8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75"/>
      <c r="Q55" s="76"/>
      <c r="R55" s="76"/>
      <c r="S55" s="76"/>
      <c r="T55" s="76"/>
      <c r="U55" s="76"/>
      <c r="V55" s="76"/>
      <c r="W55" s="76"/>
      <c r="X55" s="77"/>
      <c r="Y55" s="77"/>
      <c r="Z55" s="77"/>
      <c r="AA55" s="77"/>
      <c r="AB55" s="77"/>
      <c r="AC55" s="77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</row>
    <row r="56" spans="1:257" ht="15" x14ac:dyDescent="0.2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75"/>
      <c r="Q56" s="76"/>
      <c r="R56" s="76"/>
      <c r="S56" s="76"/>
      <c r="T56" s="76"/>
      <c r="U56" s="76"/>
      <c r="V56" s="76"/>
      <c r="W56" s="76"/>
      <c r="X56" s="77"/>
      <c r="Y56" s="77"/>
      <c r="Z56" s="77"/>
      <c r="AA56" s="77"/>
      <c r="AB56" s="77"/>
      <c r="AC56" s="77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</row>
    <row r="57" spans="1:257" ht="15" x14ac:dyDescent="0.25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75"/>
      <c r="Q57" s="76"/>
      <c r="R57" s="89"/>
      <c r="S57" s="89"/>
      <c r="T57" s="89"/>
      <c r="U57" s="89"/>
      <c r="V57" s="89"/>
      <c r="W57" s="76"/>
      <c r="X57" s="77"/>
      <c r="Y57" s="77"/>
      <c r="Z57" s="77"/>
      <c r="AA57" s="77"/>
      <c r="AB57" s="86"/>
      <c r="AC57" s="7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</row>
    <row r="58" spans="1:257" ht="15" x14ac:dyDescent="0.25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75"/>
      <c r="Q58" s="76"/>
      <c r="R58" s="76"/>
      <c r="S58" s="76"/>
      <c r="T58" s="76"/>
      <c r="U58" s="76"/>
      <c r="V58" s="76"/>
      <c r="W58" s="76"/>
      <c r="X58" s="77"/>
      <c r="Y58" s="77"/>
      <c r="Z58" s="86"/>
      <c r="AA58" s="77"/>
      <c r="AB58" s="77"/>
      <c r="AC58" s="77"/>
      <c r="AM58" s="85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</row>
    <row r="59" spans="1:257" ht="15" x14ac:dyDescent="0.25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75"/>
      <c r="Q59" s="76"/>
      <c r="R59" s="76"/>
      <c r="S59" s="76"/>
      <c r="T59" s="76"/>
      <c r="U59" s="76"/>
      <c r="V59" s="76"/>
      <c r="W59" s="76"/>
      <c r="X59" s="77"/>
      <c r="Y59" s="77"/>
      <c r="Z59" s="77"/>
      <c r="AA59" s="77"/>
      <c r="AB59" s="78"/>
      <c r="AC59" s="77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</row>
    <row r="60" spans="1:257" ht="15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75"/>
      <c r="Q60" s="76"/>
      <c r="R60" s="76"/>
      <c r="S60" s="76"/>
      <c r="T60" s="76"/>
      <c r="U60" s="76"/>
      <c r="V60" s="76"/>
      <c r="W60" s="76"/>
      <c r="X60" s="77"/>
      <c r="Y60" s="77"/>
      <c r="Z60" s="77"/>
      <c r="AA60" s="77"/>
      <c r="AB60" s="77"/>
      <c r="AC60" s="77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</row>
    <row r="61" spans="1:257" ht="15" x14ac:dyDescent="0.25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75"/>
      <c r="Q61" s="76"/>
      <c r="R61" s="76"/>
      <c r="S61" s="76"/>
      <c r="T61" s="76"/>
      <c r="U61" s="76"/>
      <c r="V61" s="76"/>
      <c r="W61" s="76"/>
      <c r="X61" s="77"/>
      <c r="Y61" s="77"/>
      <c r="Z61" s="77"/>
      <c r="AA61" s="77"/>
      <c r="AB61" s="77"/>
      <c r="AC61" s="77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</row>
    <row r="62" spans="1:257" ht="15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75"/>
      <c r="Q62" s="76"/>
      <c r="R62" s="76"/>
      <c r="S62" s="76"/>
      <c r="T62" s="76"/>
      <c r="U62" s="76"/>
      <c r="V62" s="76"/>
      <c r="W62" s="76"/>
      <c r="X62" s="77"/>
      <c r="Y62" s="77"/>
      <c r="Z62" s="77"/>
      <c r="AA62" s="77"/>
      <c r="AB62" s="77"/>
      <c r="AC62" s="77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</row>
    <row r="63" spans="1:257" ht="15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75"/>
      <c r="Q63" s="76"/>
      <c r="R63" s="76"/>
      <c r="S63" s="76"/>
      <c r="T63" s="76"/>
      <c r="U63" s="76"/>
      <c r="V63" s="76"/>
      <c r="W63" s="76"/>
      <c r="X63" s="77"/>
      <c r="Y63" s="77"/>
      <c r="Z63" s="77"/>
      <c r="AA63" s="77"/>
      <c r="AB63" s="77"/>
      <c r="AC63" s="77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</row>
    <row r="64" spans="1:257" ht="15" x14ac:dyDescent="0.25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75"/>
      <c r="Q64" s="76"/>
      <c r="R64" s="76"/>
      <c r="S64" s="76"/>
      <c r="T64" s="76"/>
      <c r="U64" s="76"/>
      <c r="V64" s="76"/>
      <c r="W64" s="76"/>
      <c r="X64" s="77"/>
      <c r="Y64" s="77"/>
      <c r="Z64" s="77"/>
      <c r="AA64" s="77"/>
      <c r="AB64" s="77"/>
      <c r="AC64" s="77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</row>
    <row r="65" spans="1:257" ht="15" x14ac:dyDescent="0.25">
      <c r="A65" s="81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75"/>
      <c r="Q65" s="76"/>
      <c r="R65" s="76"/>
      <c r="S65" s="76"/>
      <c r="T65" s="76"/>
      <c r="U65" s="76"/>
      <c r="V65" s="76"/>
      <c r="W65" s="76"/>
      <c r="X65" s="77"/>
      <c r="Y65" s="77"/>
      <c r="Z65" s="77"/>
      <c r="AA65" s="77"/>
      <c r="AB65" s="77"/>
      <c r="AC65" s="77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</row>
    <row r="66" spans="1:257" ht="15" x14ac:dyDescent="0.25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75"/>
      <c r="Q66" s="76"/>
      <c r="R66" s="76"/>
      <c r="S66" s="76"/>
      <c r="T66" s="76"/>
      <c r="U66" s="76"/>
      <c r="V66" s="76"/>
      <c r="W66" s="76"/>
      <c r="X66" s="77"/>
      <c r="Y66" s="77"/>
      <c r="Z66" s="77"/>
      <c r="AA66" s="77"/>
      <c r="AB66" s="77"/>
      <c r="AC66" s="77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</row>
    <row r="67" spans="1:257" ht="15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75"/>
      <c r="Q67" s="76"/>
      <c r="R67" s="76"/>
      <c r="S67" s="76"/>
      <c r="T67" s="76"/>
      <c r="U67" s="76"/>
      <c r="V67" s="76"/>
      <c r="W67" s="76"/>
      <c r="X67" s="77"/>
      <c r="Y67" s="77"/>
      <c r="Z67" s="77"/>
      <c r="AA67" s="77"/>
      <c r="AB67" s="77"/>
      <c r="AC67" s="7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</row>
  </sheetData>
  <mergeCells count="32">
    <mergeCell ref="B20:C20"/>
    <mergeCell ref="B27:C27"/>
    <mergeCell ref="B28:C28"/>
    <mergeCell ref="P49:AC49"/>
    <mergeCell ref="A21:O21"/>
    <mergeCell ref="A22:A24"/>
    <mergeCell ref="B22:B24"/>
    <mergeCell ref="C22:C24"/>
    <mergeCell ref="D22:D23"/>
    <mergeCell ref="E22:E23"/>
    <mergeCell ref="F22:J22"/>
    <mergeCell ref="K22:O22"/>
    <mergeCell ref="Z8:AD11"/>
    <mergeCell ref="A14:O14"/>
    <mergeCell ref="A15:A17"/>
    <mergeCell ref="B15:B17"/>
    <mergeCell ref="C15:C17"/>
    <mergeCell ref="D15:D16"/>
    <mergeCell ref="E15:E16"/>
    <mergeCell ref="F15:J15"/>
    <mergeCell ref="K15:O15"/>
    <mergeCell ref="B13:C13"/>
    <mergeCell ref="A5:O5"/>
    <mergeCell ref="A7:O7"/>
    <mergeCell ref="A8:A10"/>
    <mergeCell ref="B8:B10"/>
    <mergeCell ref="C8:C10"/>
    <mergeCell ref="D8:D9"/>
    <mergeCell ref="E8:E9"/>
    <mergeCell ref="F8:J8"/>
    <mergeCell ref="K8:O8"/>
    <mergeCell ref="N3:O3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Перечень</vt:lpstr>
      <vt:lpstr>реестр</vt:lpstr>
      <vt:lpstr>Планируемые показатели</vt:lpstr>
      <vt:lpstr>реестр!Заголовки_для_печати</vt:lpstr>
      <vt:lpstr>реестр!Область_печати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Валерьевна Никифорова</dc:creator>
  <cp:lastModifiedBy>Николаева Екатерина Владимировна</cp:lastModifiedBy>
  <cp:lastPrinted>2026-05-05T08:05:44Z</cp:lastPrinted>
  <dcterms:created xsi:type="dcterms:W3CDTF">2022-09-29T11:12:08Z</dcterms:created>
  <dcterms:modified xsi:type="dcterms:W3CDTF">2026-05-05T08:07:15Z</dcterms:modified>
</cp:coreProperties>
</file>