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5" windowHeight="14085"/>
  </bookViews>
  <sheets>
    <sheet name="05" sheetId="18" r:id="rId1"/>
  </sheets>
  <definedNames>
    <definedName name="_xlnm.Print_Titles" localSheetId="0">'05'!$3:$4</definedName>
    <definedName name="_xlnm.Print_Area" localSheetId="0">'05'!$A$1:$D$112</definedName>
  </definedNames>
  <calcPr calcId="152511"/>
</workbook>
</file>

<file path=xl/calcChain.xml><?xml version="1.0" encoding="utf-8"?>
<calcChain xmlns="http://schemas.openxmlformats.org/spreadsheetml/2006/main">
  <c r="D98" i="18" l="1"/>
  <c r="C35" i="18" l="1"/>
  <c r="C31" i="18"/>
  <c r="C15" i="18"/>
  <c r="C10" i="18"/>
  <c r="B106" i="18" l="1"/>
  <c r="D41" i="18" l="1"/>
  <c r="D11" i="18"/>
  <c r="B61" i="18" l="1"/>
  <c r="C61" i="18" l="1"/>
  <c r="C108" i="18" l="1"/>
  <c r="C106" i="18" s="1"/>
  <c r="B108" i="18"/>
  <c r="B35" i="18"/>
  <c r="B34" i="18"/>
  <c r="B31" i="18"/>
  <c r="B15" i="18"/>
  <c r="B10" i="18"/>
  <c r="B8" i="18"/>
  <c r="D107" i="18" l="1"/>
  <c r="D104" i="18"/>
  <c r="D105" i="18"/>
  <c r="B92" i="18" l="1"/>
  <c r="C92" i="18"/>
  <c r="D94" i="18"/>
  <c r="B74" i="18"/>
  <c r="C74" i="18"/>
  <c r="D78" i="18"/>
  <c r="D106" i="18" l="1"/>
  <c r="C88" i="18" l="1"/>
  <c r="B88" i="18"/>
  <c r="C83" i="18"/>
  <c r="B83" i="18"/>
  <c r="C81" i="18"/>
  <c r="B81" i="18"/>
  <c r="C71" i="18"/>
  <c r="B71" i="18"/>
  <c r="C66" i="18"/>
  <c r="B66" i="18"/>
  <c r="C57" i="18"/>
  <c r="B57" i="18"/>
  <c r="B39" i="18" l="1"/>
  <c r="C39" i="18"/>
  <c r="C49" i="18" l="1"/>
  <c r="B49" i="18"/>
  <c r="B97" i="18" s="1"/>
  <c r="D37" i="18"/>
  <c r="D103" i="18" l="1"/>
  <c r="D102" i="18"/>
  <c r="C101" i="18"/>
  <c r="B101" i="18"/>
  <c r="D96" i="18"/>
  <c r="D95" i="18"/>
  <c r="D93" i="18"/>
  <c r="D91" i="18"/>
  <c r="D90" i="18"/>
  <c r="D87" i="18"/>
  <c r="D86" i="18"/>
  <c r="D85" i="18"/>
  <c r="D84" i="18"/>
  <c r="D82" i="18"/>
  <c r="D80" i="18"/>
  <c r="D79" i="18"/>
  <c r="D77" i="18"/>
  <c r="D76" i="18"/>
  <c r="D75" i="18"/>
  <c r="D73" i="18"/>
  <c r="D72" i="18"/>
  <c r="D70" i="18"/>
  <c r="D69" i="18"/>
  <c r="D68" i="18"/>
  <c r="D67" i="18"/>
  <c r="D65" i="18"/>
  <c r="D64" i="18"/>
  <c r="D62" i="18"/>
  <c r="D59" i="18"/>
  <c r="D58" i="18"/>
  <c r="D56" i="18"/>
  <c r="D55" i="18"/>
  <c r="D53" i="18"/>
  <c r="D52" i="18"/>
  <c r="D51" i="18"/>
  <c r="D50" i="18"/>
  <c r="D42" i="18"/>
  <c r="D40" i="18"/>
  <c r="D34" i="18"/>
  <c r="D30" i="18"/>
  <c r="D29" i="18"/>
  <c r="D28" i="18"/>
  <c r="D26" i="18"/>
  <c r="D25" i="18"/>
  <c r="D24" i="18"/>
  <c r="C23" i="18"/>
  <c r="B23" i="18"/>
  <c r="D20" i="18"/>
  <c r="D19" i="18"/>
  <c r="D18" i="18"/>
  <c r="D17" i="18"/>
  <c r="D16" i="18"/>
  <c r="D14" i="18"/>
  <c r="D9" i="18"/>
  <c r="D8" i="18"/>
  <c r="C7" i="18"/>
  <c r="B7" i="18"/>
  <c r="B6" i="18" s="1"/>
  <c r="C6" i="18" l="1"/>
  <c r="B22" i="18"/>
  <c r="D61" i="18"/>
  <c r="D71" i="18"/>
  <c r="D92" i="18"/>
  <c r="D10" i="18"/>
  <c r="D23" i="18"/>
  <c r="D35" i="18"/>
  <c r="D83" i="18"/>
  <c r="D15" i="18"/>
  <c r="C97" i="18"/>
  <c r="D57" i="18"/>
  <c r="D66" i="18"/>
  <c r="D74" i="18"/>
  <c r="D81" i="18"/>
  <c r="D88" i="18"/>
  <c r="D7" i="18"/>
  <c r="D49" i="18"/>
  <c r="C22" i="18"/>
  <c r="D39" i="18"/>
  <c r="D6" i="18" l="1"/>
  <c r="B5" i="18"/>
  <c r="D97" i="18"/>
  <c r="D22" i="18"/>
  <c r="B47" i="18"/>
  <c r="B99" i="18" s="1"/>
  <c r="C5" i="18"/>
  <c r="C47" i="18"/>
  <c r="C111" i="18" s="1"/>
  <c r="C99" i="18" l="1"/>
  <c r="D5" i="18"/>
  <c r="D47" i="18"/>
</calcChain>
</file>

<file path=xl/sharedStrings.xml><?xml version="1.0" encoding="utf-8"?>
<sst xmlns="http://schemas.openxmlformats.org/spreadsheetml/2006/main" count="117" uniqueCount="116">
  <si>
    <t>(рубли)</t>
  </si>
  <si>
    <t>Наименование показателя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</si>
  <si>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</si>
  <si>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</si>
  <si>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</si>
  <si>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</si>
  <si>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</si>
  <si>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</si>
  <si>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</si>
  <si>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</si>
  <si>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</si>
  <si>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</si>
  <si>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</si>
  <si>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</si>
  <si>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</si>
  <si>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</si>
  <si>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</si>
  <si>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</si>
  <si>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</si>
  <si>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</si>
  <si>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</si>
  <si>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</si>
  <si>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</si>
  <si>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</si>
  <si>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</si>
  <si>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</si>
  <si>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</si>
  <si>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</si>
  <si>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</si>
  <si>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</si>
  <si>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</si>
  <si>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</si>
  <si>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</si>
  <si>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</si>
  <si>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 xml:space="preserve">Иные дотации </t>
  </si>
  <si>
    <t>Субсидии,субвенции и иные межбюджетные трансферты</t>
  </si>
  <si>
    <t>Прочие безвозмездные поступления в бюджеты ГО (инициативное бюджетирование)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</si>
  <si>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</si>
  <si>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</si>
  <si>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Перечисления из бюджетов городских округов для осуществления возврата излишне уплаченных или излишне взысканных сумм налогов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</si>
  <si>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</si>
  <si>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</si>
  <si>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</si>
  <si>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</si>
  <si>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</si>
  <si>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</si>
  <si>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</si>
  <si>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</si>
  <si>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</si>
  <si>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</si>
  <si>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</si>
  <si>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</si>
  <si>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</si>
  <si>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</si>
  <si>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</si>
  <si>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</si>
  <si>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</si>
  <si>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</si>
  <si>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</si>
  <si>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</si>
  <si>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</si>
  <si>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</si>
  <si>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</si>
  <si>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</si>
  <si>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</si>
  <si>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</si>
  <si>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</si>
  <si>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</si>
  <si>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</si>
  <si>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</si>
  <si>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</si>
  <si>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</si>
  <si>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</si>
  <si>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</si>
  <si>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</si>
  <si>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</si>
  <si>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</si>
  <si>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</si>
  <si>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</si>
  <si>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</si>
  <si>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</si>
  <si>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</si>
  <si>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</si>
  <si>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</si>
  <si>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</si>
  <si>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</si>
  <si>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</si>
  <si>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</si>
  <si>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</t>
  </si>
  <si>
    <t>Погашение кредитов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</si>
  <si>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</si>
  <si>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</si>
  <si>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</si>
  <si>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</si>
  <si>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</si>
  <si>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</si>
  <si>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Утвержденный план</t>
  </si>
  <si>
    <t>Источники финансирования дефицита бюджета, в том числе:</t>
  </si>
  <si>
    <t>собственные доходы</t>
  </si>
  <si>
    <t>межбюджетные трансферты</t>
  </si>
  <si>
    <t>Дефицит/профицит без учета возврата МБТ</t>
  </si>
  <si>
    <t>Остатки на 1 января года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</si>
  <si>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</si>
  <si>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</si>
  <si>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</si>
  <si>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</si>
  <si>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</si>
  <si>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>2024 год</t>
  </si>
  <si>
    <t>Транспорт</t>
  </si>
  <si>
    <t>в 13 раз</t>
  </si>
  <si>
    <t xml:space="preserve"> Сводка об исполнении бюджета города Новочебоксарска на 1 мая 2024 года                                                        </t>
  </si>
  <si>
    <t>Исполнено на 01.05.2024 года</t>
  </si>
  <si>
    <t>Остатки на 1 мая года, из них:</t>
  </si>
  <si>
    <t>в 19,2 раз</t>
  </si>
  <si>
    <t>в 45,4раз</t>
  </si>
  <si>
    <t>в 12,5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</si>
</sst>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9">
    <xf numFmtId="0" fontId="0" fillId="0" borderId="0" xfId="0"/>
    <xf numFmtId="4" fontId="2" fillId="0" borderId="5" xfId="1" applyNumberFormat="1" applyFont="1" applyFill="1" applyBorder="1" applyAlignment="1"/>
    <xf numFmtId="4" fontId="3" fillId="0" borderId="5" xfId="1" applyNumberFormat="1" applyFont="1" applyFill="1" applyBorder="1" applyAlignment="1"/>
    <xf numFmtId="4" fontId="2" fillId="0" borderId="5" xfId="1" applyNumberFormat="1" applyFont="1" applyFill="1" applyBorder="1" applyAlignment="1">
      <alignment wrapText="1"/>
    </xf>
    <xf numFmtId="4" fontId="3" fillId="0" borderId="5" xfId="1" applyNumberFormat="1" applyFont="1" applyFill="1" applyBorder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4" fontId="2" fillId="0" borderId="9" xfId="1" applyNumberFormat="1" applyFont="1" applyFill="1" applyBorder="1" applyAlignment="1">
      <alignment wrapText="1"/>
    </xf>
    <xf numFmtId="4" fontId="2" fillId="0" borderId="9" xfId="1" applyNumberFormat="1" applyFont="1" applyFill="1" applyBorder="1" applyAlignment="1"/>
    <xf numFmtId="4" fontId="3" fillId="0" borderId="5" xfId="1" applyNumberFormat="1" applyFont="1" applyFill="1" applyBorder="1"/>
    <xf numFmtId="4" fontId="2" fillId="0" borderId="5" xfId="1" applyNumberFormat="1" applyFont="1" applyFill="1" applyBorder="1"/>
    <xf numFmtId="4" fontId="2" fillId="0" borderId="9" xfId="1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4" fontId="3" fillId="0" borderId="20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 shrinkToFit="1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wrapText="1"/>
    </xf>
    <xf numFmtId="4" fontId="3" fillId="0" borderId="23" xfId="0" applyNumberFormat="1" applyFont="1" applyFill="1" applyBorder="1" applyAlignment="1">
      <alignment wrapText="1"/>
    </xf>
    <xf numFmtId="4" fontId="2" fillId="0" borderId="11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wrapText="1"/>
    </xf>
    <xf numFmtId="4" fontId="2" fillId="0" borderId="5" xfId="0" applyNumberFormat="1" applyFont="1" applyFill="1" applyBorder="1"/>
    <xf numFmtId="4" fontId="2" fillId="0" borderId="7" xfId="0" applyNumberFormat="1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wrapText="1"/>
    </xf>
    <xf numFmtId="4" fontId="2" fillId="0" borderId="23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2" fillId="0" borderId="0" xfId="0" applyFont="1" applyFill="1"/>
    <xf numFmtId="0" fontId="4" fillId="0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/>
    <xf numFmtId="4" fontId="2" fillId="0" borderId="25" xfId="1" applyNumberFormat="1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 shrinkToFit="1"/>
    </xf>
    <xf numFmtId="4" fontId="2" fillId="0" borderId="11" xfId="0" applyNumberFormat="1" applyFont="1" applyFill="1" applyBorder="1" applyAlignment="1">
      <alignment wrapText="1"/>
    </xf>
    <xf numFmtId="4" fontId="2" fillId="0" borderId="7" xfId="0" applyNumberFormat="1" applyFont="1" applyFill="1" applyBorder="1" applyAlignment="1">
      <alignment wrapText="1"/>
    </xf>
    <xf numFmtId="4" fontId="3" fillId="0" borderId="9" xfId="0" applyNumberFormat="1" applyFont="1" applyFill="1" applyBorder="1" applyAlignment="1">
      <alignment wrapText="1"/>
    </xf>
    <xf numFmtId="4" fontId="3" fillId="0" borderId="11" xfId="0" applyNumberFormat="1" applyFont="1" applyFill="1" applyBorder="1" applyAlignment="1">
      <alignment wrapText="1"/>
    </xf>
    <xf numFmtId="4" fontId="2" fillId="0" borderId="23" xfId="0" applyNumberFormat="1" applyFont="1" applyFill="1" applyBorder="1" applyAlignment="1">
      <alignment wrapText="1"/>
    </xf>
    <xf numFmtId="4" fontId="3" fillId="0" borderId="7" xfId="0" applyNumberFormat="1" applyFont="1" applyFill="1" applyBorder="1" applyAlignment="1">
      <alignment wrapText="1"/>
    </xf>
    <xf numFmtId="4" fontId="2" fillId="0" borderId="3" xfId="0" applyNumberFormat="1" applyFont="1" applyFill="1" applyBorder="1" applyAlignment="1">
      <alignment wrapText="1"/>
    </xf>
    <xf numFmtId="4" fontId="3" fillId="0" borderId="11" xfId="1" applyNumberFormat="1" applyFont="1" applyFill="1" applyBorder="1" applyAlignment="1"/>
    <xf numFmtId="4" fontId="3" fillId="0" borderId="9" xfId="1" applyNumberFormat="1" applyFont="1" applyFill="1" applyBorder="1"/>
    <xf numFmtId="0" fontId="3" fillId="0" borderId="19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 shrinkToFit="1"/>
    </xf>
    <xf numFmtId="0" fontId="3" fillId="0" borderId="14" xfId="0" applyFont="1" applyFill="1" applyBorder="1" applyAlignment="1">
      <alignment wrapText="1" shrinkToFit="1"/>
    </xf>
    <xf numFmtId="0" fontId="2" fillId="0" borderId="14" xfId="0" applyFont="1" applyFill="1" applyBorder="1" applyAlignment="1">
      <alignment wrapText="1" shrinkToFit="1"/>
    </xf>
    <xf numFmtId="0" fontId="2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3" fillId="0" borderId="13" xfId="0" applyFont="1" applyFill="1" applyBorder="1" applyAlignment="1">
      <alignment horizontal="center" wrapText="1"/>
    </xf>
    <xf numFmtId="0" fontId="4" fillId="0" borderId="15" xfId="0" applyFont="1" applyFill="1" applyBorder="1"/>
    <xf numFmtId="0" fontId="3" fillId="0" borderId="22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3" fillId="0" borderId="16" xfId="0" applyFont="1" applyFill="1" applyBorder="1" applyAlignment="1">
      <alignment horizontal="center" wrapText="1"/>
    </xf>
    <xf numFmtId="4" fontId="4" fillId="0" borderId="0" xfId="0" applyNumberFormat="1" applyFont="1" applyFill="1"/>
    <xf numFmtId="164" fontId="2" fillId="0" borderId="5" xfId="0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wrapText="1"/>
    </xf>
    <xf numFmtId="164" fontId="2" fillId="0" borderId="7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2" fillId="0" borderId="22" xfId="0" applyFont="1" applyFill="1" applyBorder="1" applyAlignment="1">
      <alignment wrapText="1"/>
    </xf>
    <xf numFmtId="0" fontId="3" fillId="0" borderId="17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5" fillId="0" borderId="0" xfId="0" applyFont="1" applyFill="1"/>
    <xf numFmtId="0" fontId="3" fillId="0" borderId="0" xfId="0" applyFont="1" applyFill="1" applyAlignment="1">
      <alignment wrapText="1"/>
    </xf>
    <xf numFmtId="164" fontId="3" fillId="0" borderId="0" xfId="0" applyNumberFormat="1" applyFont="1" applyFill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4" fontId="3" fillId="0" borderId="3" xfId="0" applyNumberFormat="1" applyFont="1" applyFill="1" applyBorder="1" applyAlignment="1">
      <alignment wrapText="1"/>
    </xf>
    <xf numFmtId="164" fontId="2" fillId="0" borderId="23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164" fontId="3" fillId="0" borderId="21" xfId="2" applyNumberFormat="1" applyFont="1" applyFill="1" applyBorder="1" applyAlignment="1">
      <alignment horizontal="right"/>
    </xf>
    <xf numFmtId="164" fontId="3" fillId="0" borderId="4" xfId="2" applyNumberFormat="1" applyFont="1" applyFill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164" fontId="3" fillId="0" borderId="10" xfId="2" applyNumberFormat="1" applyFont="1" applyFill="1" applyBorder="1" applyAlignment="1">
      <alignment horizontal="right"/>
    </xf>
    <xf numFmtId="164" fontId="3" fillId="0" borderId="12" xfId="2" applyNumberFormat="1" applyFont="1" applyFill="1" applyBorder="1" applyAlignment="1">
      <alignment horizontal="right"/>
    </xf>
    <xf numFmtId="164" fontId="2" fillId="0" borderId="10" xfId="2" applyNumberFormat="1" applyFont="1" applyFill="1" applyBorder="1" applyAlignment="1">
      <alignment horizontal="right"/>
    </xf>
    <xf numFmtId="164" fontId="3" fillId="0" borderId="24" xfId="2" applyNumberFormat="1" applyFont="1" applyFill="1" applyBorder="1" applyAlignment="1">
      <alignment horizontal="right"/>
    </xf>
    <xf numFmtId="164" fontId="2" fillId="0" borderId="12" xfId="2" applyNumberFormat="1" applyFont="1" applyFill="1" applyBorder="1" applyAlignment="1">
      <alignment horizontal="right"/>
    </xf>
    <xf numFmtId="164" fontId="3" fillId="0" borderId="2" xfId="2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2" fillId="0" borderId="8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164" fontId="3" fillId="0" borderId="1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4" fontId="3" fillId="0" borderId="24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0" fontId="2" fillId="0" borderId="15" xfId="0" applyFont="1" applyFill="1" applyBorder="1" applyAlignment="1">
      <alignment vertical="top" wrapText="1"/>
    </xf>
    <xf numFmtId="4" fontId="2" fillId="0" borderId="9" xfId="0" applyNumberFormat="1" applyFont="1" applyFill="1" applyBorder="1" applyAlignment="1">
      <alignment wrapText="1"/>
    </xf>
    <xf numFmtId="4" fontId="2" fillId="0" borderId="9" xfId="0" applyNumberFormat="1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wrapText="1"/>
    </xf>
    <xf numFmtId="4" fontId="3" fillId="0" borderId="3" xfId="0" applyNumberFormat="1" applyFont="1" applyFill="1" applyBorder="1" applyAlignment="1">
      <alignment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wrapText="1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zoomScaleNormal="100" workbookViewId="0">
      <selection activeCell="A115" sqref="A115"/>
    </sheetView>
  </sheetViews>
  <sheetFormatPr defaultColWidth="9.140625" defaultRowHeight="15.75" x14ac:dyDescent="0.25"/>
  <cols>
    <col min="1" max="1" width="69.5703125" style="33" customWidth="1"/>
    <col min="2" max="2" width="17.5703125" style="33" customWidth="1"/>
    <col min="3" max="3" width="17.7109375" style="33" customWidth="1"/>
    <col min="4" max="4" width="10.5703125" style="33" customWidth="1"/>
    <col min="5" max="5" width="9.140625" style="33"/>
    <col min="6" max="6" width="17.85546875" style="33" customWidth="1"/>
    <col min="7" max="7" width="9.140625" style="5"/>
    <col min="8" max="8" width="15" style="5" bestFit="1" customWidth="1"/>
    <col min="9" max="10" width="9.140625" style="5"/>
    <col min="11" max="11" width="15" style="5" bestFit="1" customWidth="1"/>
    <col min="12" max="16384" width="9.140625" style="5"/>
  </cols>
  <sheetData>
    <row r="1" spans="1:4" ht="27.75" customHeight="1" x14ac:dyDescent="0.3">
      <c r="A1" s="100" t="s">
        <v>110</v>
      </c>
      <c r="B1" s="100"/>
      <c r="C1" s="100"/>
      <c r="D1" s="100"/>
    </row>
    <row r="2" spans="1:4" ht="16.5" thickBot="1" x14ac:dyDescent="0.3">
      <c r="A2" s="14"/>
      <c r="B2" s="14"/>
      <c r="C2" s="32"/>
      <c r="D2" s="74" t="s">
        <v>0</v>
      </c>
    </row>
    <row r="3" spans="1:4" ht="15.75" customHeight="1" x14ac:dyDescent="0.25">
      <c r="A3" s="107" t="s">
        <v>1</v>
      </c>
      <c r="B3" s="104" t="s">
        <v>107</v>
      </c>
      <c r="C3" s="105"/>
      <c r="D3" s="106"/>
    </row>
    <row r="4" spans="1:4" ht="48" thickBot="1" x14ac:dyDescent="0.3">
      <c r="A4" s="108"/>
      <c r="B4" s="34" t="s">
        <v>96</v>
      </c>
      <c r="C4" s="34" t="s">
        <v>111</v>
      </c>
      <c r="D4" s="77" t="s">
        <v>106</v>
      </c>
    </row>
    <row r="5" spans="1:4" ht="30.75" customHeight="1" thickBot="1" x14ac:dyDescent="0.3">
      <c r="A5" s="47" t="s">
        <v>2</v>
      </c>
      <c r="B5" s="15">
        <f>B6+B22</f>
        <v>941427649.99000001</v>
      </c>
      <c r="C5" s="15">
        <f>C6+C22</f>
        <v>267966412.54000002</v>
      </c>
      <c r="D5" s="78">
        <f t="shared" ref="D5:D10" si="0">C5/B5*100</f>
        <v>28.463834957773592</v>
      </c>
    </row>
    <row r="6" spans="1:4" ht="29.25" customHeight="1" x14ac:dyDescent="0.25">
      <c r="A6" s="48" t="s">
        <v>3</v>
      </c>
      <c r="B6" s="16">
        <f t="shared" ref="B6:C6" si="1">B7+B9+B10+B15+B19+B20+B21</f>
        <v>790220800</v>
      </c>
      <c r="C6" s="16">
        <f t="shared" si="1"/>
        <v>187854494.39000002</v>
      </c>
      <c r="D6" s="79">
        <f t="shared" si="0"/>
        <v>23.772405685853879</v>
      </c>
    </row>
    <row r="7" spans="1:4" ht="21.75" customHeight="1" x14ac:dyDescent="0.25">
      <c r="A7" s="49" t="s">
        <v>4</v>
      </c>
      <c r="B7" s="37">
        <f>B8</f>
        <v>524697500</v>
      </c>
      <c r="C7" s="17">
        <f>C8</f>
        <v>124229878.42</v>
      </c>
      <c r="D7" s="80">
        <f t="shared" si="0"/>
        <v>23.676476144826307</v>
      </c>
    </row>
    <row r="8" spans="1:4" x14ac:dyDescent="0.25">
      <c r="A8" s="50" t="s">
        <v>5</v>
      </c>
      <c r="B8" s="11">
        <f>507938800+16758700</f>
        <v>524697500</v>
      </c>
      <c r="C8" s="1">
        <v>124229878.42</v>
      </c>
      <c r="D8" s="73">
        <f t="shared" si="0"/>
        <v>23.676476144826307</v>
      </c>
    </row>
    <row r="9" spans="1:4" x14ac:dyDescent="0.25">
      <c r="A9" s="49" t="s">
        <v>6</v>
      </c>
      <c r="B9" s="10">
        <v>3230300</v>
      </c>
      <c r="C9" s="2">
        <v>821494.87</v>
      </c>
      <c r="D9" s="80">
        <f t="shared" si="0"/>
        <v>25.430915704423739</v>
      </c>
    </row>
    <row r="10" spans="1:4" x14ac:dyDescent="0.25">
      <c r="A10" s="49" t="s">
        <v>7</v>
      </c>
      <c r="B10" s="10">
        <f t="shared" ref="B10:C10" si="2">B11+B12+B13+B14</f>
        <v>98702000</v>
      </c>
      <c r="C10" s="10">
        <f t="shared" si="2"/>
        <v>34888735.43</v>
      </c>
      <c r="D10" s="80">
        <f t="shared" si="0"/>
        <v>35.347546584669004</v>
      </c>
    </row>
    <row r="11" spans="1:4" ht="32.25" customHeight="1" x14ac:dyDescent="0.25">
      <c r="A11" s="50" t="s">
        <v>94</v>
      </c>
      <c r="B11" s="11">
        <v>80497000</v>
      </c>
      <c r="C11" s="1">
        <v>16237906.82</v>
      </c>
      <c r="D11" s="73">
        <f>C11/B11*100</f>
        <v>20.172064573835051</v>
      </c>
    </row>
    <row r="12" spans="1:4" ht="33.75" customHeight="1" x14ac:dyDescent="0.25">
      <c r="A12" s="50" t="s">
        <v>8</v>
      </c>
      <c r="B12" s="11">
        <v>0</v>
      </c>
      <c r="C12" s="1">
        <v>39571.300000000003</v>
      </c>
      <c r="D12" s="73">
        <v>0</v>
      </c>
    </row>
    <row r="13" spans="1:4" ht="20.25" customHeight="1" x14ac:dyDescent="0.25">
      <c r="A13" s="50" t="s">
        <v>9</v>
      </c>
      <c r="B13" s="11">
        <v>0</v>
      </c>
      <c r="C13" s="1">
        <v>86797</v>
      </c>
      <c r="D13" s="73">
        <v>0</v>
      </c>
    </row>
    <row r="14" spans="1:4" ht="31.5" x14ac:dyDescent="0.25">
      <c r="A14" s="50" t="s">
        <v>10</v>
      </c>
      <c r="B14" s="11">
        <v>18205000</v>
      </c>
      <c r="C14" s="1">
        <v>18524460.309999999</v>
      </c>
      <c r="D14" s="73">
        <f t="shared" ref="D14:D20" si="3">C14/B14*100</f>
        <v>101.75479434221366</v>
      </c>
    </row>
    <row r="15" spans="1:4" x14ac:dyDescent="0.25">
      <c r="A15" s="49" t="s">
        <v>11</v>
      </c>
      <c r="B15" s="10">
        <f t="shared" ref="B15:C15" si="4">B16+B17+B18</f>
        <v>150603000</v>
      </c>
      <c r="C15" s="10">
        <f t="shared" si="4"/>
        <v>22871924.050000001</v>
      </c>
      <c r="D15" s="80">
        <f t="shared" si="3"/>
        <v>15.186898036559699</v>
      </c>
    </row>
    <row r="16" spans="1:4" x14ac:dyDescent="0.25">
      <c r="A16" s="50" t="s">
        <v>12</v>
      </c>
      <c r="B16" s="11">
        <v>45213000</v>
      </c>
      <c r="C16" s="1">
        <v>2292196.9500000002</v>
      </c>
      <c r="D16" s="73">
        <f t="shared" si="3"/>
        <v>5.0697740694048177</v>
      </c>
    </row>
    <row r="17" spans="1:4" x14ac:dyDescent="0.25">
      <c r="A17" s="50" t="s">
        <v>13</v>
      </c>
      <c r="B17" s="11">
        <v>10404000</v>
      </c>
      <c r="C17" s="1">
        <v>1139043.3999999999</v>
      </c>
      <c r="D17" s="73">
        <f t="shared" si="3"/>
        <v>10.94812956555171</v>
      </c>
    </row>
    <row r="18" spans="1:4" x14ac:dyDescent="0.25">
      <c r="A18" s="51" t="s">
        <v>14</v>
      </c>
      <c r="B18" s="11">
        <v>94986000</v>
      </c>
      <c r="C18" s="1">
        <v>19440683.699999999</v>
      </c>
      <c r="D18" s="73">
        <f t="shared" si="3"/>
        <v>20.466893752763564</v>
      </c>
    </row>
    <row r="19" spans="1:4" ht="33" customHeight="1" x14ac:dyDescent="0.25">
      <c r="A19" s="52" t="s">
        <v>15</v>
      </c>
      <c r="B19" s="10">
        <v>9000</v>
      </c>
      <c r="C19" s="2">
        <v>2649</v>
      </c>
      <c r="D19" s="80">
        <f t="shared" si="3"/>
        <v>29.433333333333334</v>
      </c>
    </row>
    <row r="20" spans="1:4" ht="21.75" customHeight="1" thickBot="1" x14ac:dyDescent="0.3">
      <c r="A20" s="53" t="s">
        <v>16</v>
      </c>
      <c r="B20" s="46">
        <v>12979000</v>
      </c>
      <c r="C20" s="35">
        <v>5039812.62</v>
      </c>
      <c r="D20" s="81">
        <f t="shared" si="3"/>
        <v>38.830515602126511</v>
      </c>
    </row>
    <row r="21" spans="1:4" ht="21.75" hidden="1" customHeight="1" thickBot="1" x14ac:dyDescent="0.3">
      <c r="A21" s="54" t="s">
        <v>103</v>
      </c>
      <c r="B21" s="45">
        <v>0</v>
      </c>
      <c r="C21" s="45">
        <v>0</v>
      </c>
      <c r="D21" s="82">
        <v>0</v>
      </c>
    </row>
    <row r="22" spans="1:4" ht="30.2" customHeight="1" x14ac:dyDescent="0.25">
      <c r="A22" s="55" t="s">
        <v>17</v>
      </c>
      <c r="B22" s="75">
        <f>B23+B29+B30+B31+B34+B35</f>
        <v>151206849.99000001</v>
      </c>
      <c r="C22" s="75">
        <f>C23+C29+C30+C31+C34+C35</f>
        <v>80111918.150000021</v>
      </c>
      <c r="D22" s="79">
        <f t="shared" ref="D22:D35" si="5">C22/B22*100</f>
        <v>52.98167256000518</v>
      </c>
    </row>
    <row r="23" spans="1:4" ht="33.75" customHeight="1" x14ac:dyDescent="0.25">
      <c r="A23" s="52" t="s">
        <v>18</v>
      </c>
      <c r="B23" s="18">
        <f>B24+B25+B26+B27+B28</f>
        <v>118228000</v>
      </c>
      <c r="C23" s="18">
        <f>C24+C25+C26+C27+C28</f>
        <v>41025680.689999998</v>
      </c>
      <c r="D23" s="80">
        <f t="shared" si="5"/>
        <v>34.700477627973065</v>
      </c>
    </row>
    <row r="24" spans="1:4" ht="50.25" customHeight="1" x14ac:dyDescent="0.25">
      <c r="A24" s="51" t="s">
        <v>19</v>
      </c>
      <c r="B24" s="3">
        <v>1208000</v>
      </c>
      <c r="C24" s="3">
        <v>0</v>
      </c>
      <c r="D24" s="73">
        <f t="shared" si="5"/>
        <v>0</v>
      </c>
    </row>
    <row r="25" spans="1:4" ht="23.25" customHeight="1" x14ac:dyDescent="0.25">
      <c r="A25" s="51" t="s">
        <v>20</v>
      </c>
      <c r="B25" s="3">
        <v>96700000</v>
      </c>
      <c r="C25" s="3">
        <v>33771809.909999996</v>
      </c>
      <c r="D25" s="73">
        <f t="shared" si="5"/>
        <v>34.924312213029985</v>
      </c>
    </row>
    <row r="26" spans="1:4" ht="20.25" customHeight="1" x14ac:dyDescent="0.25">
      <c r="A26" s="51" t="s">
        <v>21</v>
      </c>
      <c r="B26" s="3">
        <v>3300000</v>
      </c>
      <c r="C26" s="3">
        <v>1425947.93</v>
      </c>
      <c r="D26" s="73">
        <f t="shared" si="5"/>
        <v>43.210543333333327</v>
      </c>
    </row>
    <row r="27" spans="1:4" ht="37.5" hidden="1" customHeight="1" x14ac:dyDescent="0.25">
      <c r="A27" s="51" t="s">
        <v>22</v>
      </c>
      <c r="B27" s="3">
        <v>0</v>
      </c>
      <c r="C27" s="3">
        <v>0</v>
      </c>
      <c r="D27" s="73">
        <v>0</v>
      </c>
    </row>
    <row r="28" spans="1:4" ht="31.5" x14ac:dyDescent="0.25">
      <c r="A28" s="51" t="s">
        <v>23</v>
      </c>
      <c r="B28" s="3">
        <v>17020000</v>
      </c>
      <c r="C28" s="3">
        <v>5827922.8499999996</v>
      </c>
      <c r="D28" s="73">
        <f t="shared" si="5"/>
        <v>34.241614864864864</v>
      </c>
    </row>
    <row r="29" spans="1:4" ht="22.7" customHeight="1" x14ac:dyDescent="0.25">
      <c r="A29" s="52" t="s">
        <v>24</v>
      </c>
      <c r="B29" s="10">
        <v>19350000</v>
      </c>
      <c r="C29" s="2">
        <v>5832168.0999999996</v>
      </c>
      <c r="D29" s="80">
        <f t="shared" si="5"/>
        <v>30.14040361757106</v>
      </c>
    </row>
    <row r="30" spans="1:4" ht="30.75" customHeight="1" x14ac:dyDescent="0.25">
      <c r="A30" s="52" t="s">
        <v>25</v>
      </c>
      <c r="B30" s="4">
        <v>3116100</v>
      </c>
      <c r="C30" s="4">
        <v>924823.47</v>
      </c>
      <c r="D30" s="80">
        <f t="shared" si="5"/>
        <v>29.678876480215656</v>
      </c>
    </row>
    <row r="31" spans="1:4" ht="17.25" customHeight="1" x14ac:dyDescent="0.25">
      <c r="A31" s="52" t="s">
        <v>26</v>
      </c>
      <c r="B31" s="4">
        <f t="shared" ref="B31:C31" si="6">B32+B33</f>
        <v>1467000</v>
      </c>
      <c r="C31" s="4">
        <f t="shared" si="6"/>
        <v>28168260.670000002</v>
      </c>
      <c r="D31" s="80" t="s">
        <v>113</v>
      </c>
    </row>
    <row r="32" spans="1:4" ht="21.75" customHeight="1" x14ac:dyDescent="0.25">
      <c r="A32" s="51" t="s">
        <v>27</v>
      </c>
      <c r="B32" s="3">
        <v>300000</v>
      </c>
      <c r="C32" s="3">
        <v>13626316.08</v>
      </c>
      <c r="D32" s="73" t="s">
        <v>114</v>
      </c>
    </row>
    <row r="33" spans="1:4" ht="18.75" customHeight="1" x14ac:dyDescent="0.25">
      <c r="A33" s="51" t="s">
        <v>28</v>
      </c>
      <c r="B33" s="3">
        <v>1167000</v>
      </c>
      <c r="C33" s="3">
        <v>14541944.59</v>
      </c>
      <c r="D33" s="73" t="s">
        <v>115</v>
      </c>
    </row>
    <row r="34" spans="1:4" ht="21.75" customHeight="1" x14ac:dyDescent="0.25">
      <c r="A34" s="52" t="s">
        <v>29</v>
      </c>
      <c r="B34" s="4">
        <f>8545800-50-0.02+0.01</f>
        <v>8545749.9900000002</v>
      </c>
      <c r="C34" s="4">
        <v>4124559.93</v>
      </c>
      <c r="D34" s="80">
        <f t="shared" si="5"/>
        <v>48.264458178936266</v>
      </c>
    </row>
    <row r="35" spans="1:4" ht="21.75" customHeight="1" x14ac:dyDescent="0.25">
      <c r="A35" s="52" t="s">
        <v>30</v>
      </c>
      <c r="B35" s="4">
        <f t="shared" ref="B35:C35" si="7">B36+B37+B38</f>
        <v>500000</v>
      </c>
      <c r="C35" s="4">
        <f t="shared" si="7"/>
        <v>36425.29</v>
      </c>
      <c r="D35" s="80">
        <f t="shared" si="5"/>
        <v>7.2850579999999994</v>
      </c>
    </row>
    <row r="36" spans="1:4" ht="21.2" customHeight="1" x14ac:dyDescent="0.25">
      <c r="A36" s="51" t="s">
        <v>31</v>
      </c>
      <c r="B36" s="3">
        <v>0</v>
      </c>
      <c r="C36" s="3">
        <v>36425.29</v>
      </c>
      <c r="D36" s="73">
        <v>0</v>
      </c>
    </row>
    <row r="37" spans="1:4" ht="21.2" hidden="1" customHeight="1" x14ac:dyDescent="0.25">
      <c r="A37" s="51" t="s">
        <v>30</v>
      </c>
      <c r="B37" s="11">
        <v>0</v>
      </c>
      <c r="C37" s="1"/>
      <c r="D37" s="73" t="e">
        <f>C37/B37*100</f>
        <v>#DIV/0!</v>
      </c>
    </row>
    <row r="38" spans="1:4" ht="24" customHeight="1" thickBot="1" x14ac:dyDescent="0.3">
      <c r="A38" s="56" t="s">
        <v>102</v>
      </c>
      <c r="B38" s="12">
        <v>500000</v>
      </c>
      <c r="C38" s="9">
        <v>0</v>
      </c>
      <c r="D38" s="83">
        <v>0</v>
      </c>
    </row>
    <row r="39" spans="1:4" ht="30.2" customHeight="1" x14ac:dyDescent="0.25">
      <c r="A39" s="57" t="s">
        <v>32</v>
      </c>
      <c r="B39" s="19">
        <f t="shared" ref="B39" si="8">B40+B41+B42+B43+B44+B45</f>
        <v>2448240400.8000002</v>
      </c>
      <c r="C39" s="19">
        <f>C40+C41+C42+C43+C44+C45</f>
        <v>61898898.780000031</v>
      </c>
      <c r="D39" s="84">
        <f>C39/B39*100</f>
        <v>2.5283015001212141</v>
      </c>
    </row>
    <row r="40" spans="1:4" ht="31.7" customHeight="1" x14ac:dyDescent="0.25">
      <c r="A40" s="51" t="s">
        <v>33</v>
      </c>
      <c r="B40" s="36">
        <v>66811500</v>
      </c>
      <c r="C40" s="3">
        <v>27838000</v>
      </c>
      <c r="D40" s="73">
        <f>C40/B40*100</f>
        <v>41.666479573127383</v>
      </c>
    </row>
    <row r="41" spans="1:4" ht="23.25" customHeight="1" x14ac:dyDescent="0.25">
      <c r="A41" s="51" t="s">
        <v>34</v>
      </c>
      <c r="B41" s="36">
        <v>13535200</v>
      </c>
      <c r="C41" s="3">
        <v>5639500</v>
      </c>
      <c r="D41" s="73">
        <f>C41/B41*100</f>
        <v>41.66543530941545</v>
      </c>
    </row>
    <row r="42" spans="1:4" ht="18.75" customHeight="1" x14ac:dyDescent="0.25">
      <c r="A42" s="51" t="s">
        <v>35</v>
      </c>
      <c r="B42" s="36">
        <v>2367893700.8000002</v>
      </c>
      <c r="C42" s="3">
        <v>757770891.86000001</v>
      </c>
      <c r="D42" s="73">
        <f>C42/B42*100</f>
        <v>32.001896521114304</v>
      </c>
    </row>
    <row r="43" spans="1:4" ht="30" customHeight="1" x14ac:dyDescent="0.25">
      <c r="A43" s="51" t="s">
        <v>36</v>
      </c>
      <c r="B43" s="36">
        <v>0</v>
      </c>
      <c r="C43" s="3">
        <v>0</v>
      </c>
      <c r="D43" s="73">
        <v>0</v>
      </c>
    </row>
    <row r="44" spans="1:4" ht="47.25" customHeight="1" x14ac:dyDescent="0.25">
      <c r="A44" s="51" t="s">
        <v>37</v>
      </c>
      <c r="B44" s="36">
        <v>0</v>
      </c>
      <c r="C44" s="3">
        <v>-1094023588.24</v>
      </c>
      <c r="D44" s="73">
        <v>0</v>
      </c>
    </row>
    <row r="45" spans="1:4" ht="19.5" customHeight="1" thickBot="1" x14ac:dyDescent="0.3">
      <c r="A45" s="58" t="s">
        <v>38</v>
      </c>
      <c r="B45" s="36">
        <v>0</v>
      </c>
      <c r="C45" s="8">
        <v>364674095.16000003</v>
      </c>
      <c r="D45" s="73">
        <v>0</v>
      </c>
    </row>
    <row r="46" spans="1:4" ht="50.25" hidden="1" customHeight="1" thickBot="1" x14ac:dyDescent="0.3">
      <c r="A46" s="59" t="s">
        <v>39</v>
      </c>
      <c r="B46" s="38"/>
      <c r="C46" s="20"/>
      <c r="D46" s="85"/>
    </row>
    <row r="47" spans="1:4" ht="29.25" customHeight="1" thickBot="1" x14ac:dyDescent="0.3">
      <c r="A47" s="60" t="s">
        <v>40</v>
      </c>
      <c r="B47" s="27">
        <f>B6+B22+B39</f>
        <v>3389668050.79</v>
      </c>
      <c r="C47" s="13">
        <f>C6+C22+C39</f>
        <v>329865311.32000005</v>
      </c>
      <c r="D47" s="86">
        <f>C47/B47*100</f>
        <v>9.7314930659101329</v>
      </c>
    </row>
    <row r="48" spans="1:4" ht="19.5" customHeight="1" x14ac:dyDescent="0.25">
      <c r="A48" s="55" t="s">
        <v>41</v>
      </c>
      <c r="B48" s="101"/>
      <c r="C48" s="102"/>
      <c r="D48" s="103"/>
    </row>
    <row r="49" spans="1:4" ht="24" customHeight="1" x14ac:dyDescent="0.25">
      <c r="A49" s="52" t="s">
        <v>42</v>
      </c>
      <c r="B49" s="18">
        <f>B50+B51+B52+B53+B54+B55+B56</f>
        <v>159507986</v>
      </c>
      <c r="C49" s="18">
        <f>C50+C51+C52+C53+C54+C55+C56</f>
        <v>51024868.390000001</v>
      </c>
      <c r="D49" s="80">
        <f t="shared" ref="D49:D107" si="9">C49/B49*100</f>
        <v>31.988911445474589</v>
      </c>
    </row>
    <row r="50" spans="1:4" ht="49.7" customHeight="1" x14ac:dyDescent="0.25">
      <c r="A50" s="51" t="s">
        <v>43</v>
      </c>
      <c r="B50" s="22">
        <v>3449400</v>
      </c>
      <c r="C50" s="21">
        <v>869741.96</v>
      </c>
      <c r="D50" s="73">
        <f t="shared" si="9"/>
        <v>25.214296979184788</v>
      </c>
    </row>
    <row r="51" spans="1:4" ht="46.5" customHeight="1" x14ac:dyDescent="0.25">
      <c r="A51" s="51" t="s">
        <v>44</v>
      </c>
      <c r="B51" s="22">
        <v>69693400</v>
      </c>
      <c r="C51" s="21">
        <v>22751900.760000002</v>
      </c>
      <c r="D51" s="73">
        <f t="shared" si="9"/>
        <v>32.645703552990675</v>
      </c>
    </row>
    <row r="52" spans="1:4" x14ac:dyDescent="0.25">
      <c r="A52" s="51" t="s">
        <v>45</v>
      </c>
      <c r="B52" s="22">
        <v>25600</v>
      </c>
      <c r="C52" s="21">
        <v>24621</v>
      </c>
      <c r="D52" s="73">
        <f t="shared" si="9"/>
        <v>96.17578125</v>
      </c>
    </row>
    <row r="53" spans="1:4" ht="30.2" customHeight="1" x14ac:dyDescent="0.25">
      <c r="A53" s="51" t="s">
        <v>46</v>
      </c>
      <c r="B53" s="22">
        <v>8962000</v>
      </c>
      <c r="C53" s="21">
        <v>3193144.63</v>
      </c>
      <c r="D53" s="73">
        <f t="shared" si="9"/>
        <v>35.62982180316893</v>
      </c>
    </row>
    <row r="54" spans="1:4" ht="19.5" customHeight="1" x14ac:dyDescent="0.25">
      <c r="A54" s="51" t="s">
        <v>47</v>
      </c>
      <c r="B54" s="22">
        <v>995400</v>
      </c>
      <c r="C54" s="21">
        <v>0</v>
      </c>
      <c r="D54" s="73">
        <v>0</v>
      </c>
    </row>
    <row r="55" spans="1:4" x14ac:dyDescent="0.25">
      <c r="A55" s="51" t="s">
        <v>48</v>
      </c>
      <c r="B55" s="22">
        <v>3499960</v>
      </c>
      <c r="C55" s="21">
        <v>0</v>
      </c>
      <c r="D55" s="73">
        <f t="shared" si="9"/>
        <v>0</v>
      </c>
    </row>
    <row r="56" spans="1:4" x14ac:dyDescent="0.25">
      <c r="A56" s="51" t="s">
        <v>49</v>
      </c>
      <c r="B56" s="22">
        <v>72882226</v>
      </c>
      <c r="C56" s="21">
        <v>24185460.039999999</v>
      </c>
      <c r="D56" s="73">
        <f t="shared" si="9"/>
        <v>33.184304826254895</v>
      </c>
    </row>
    <row r="57" spans="1:4" ht="16.5" customHeight="1" x14ac:dyDescent="0.25">
      <c r="A57" s="52" t="s">
        <v>50</v>
      </c>
      <c r="B57" s="18">
        <f>B58+B59+B60</f>
        <v>57045359.32</v>
      </c>
      <c r="C57" s="18">
        <f>C58+C59+C60</f>
        <v>6316290.4199999999</v>
      </c>
      <c r="D57" s="80">
        <f t="shared" si="9"/>
        <v>11.072400095805024</v>
      </c>
    </row>
    <row r="58" spans="1:4" x14ac:dyDescent="0.25">
      <c r="A58" s="51" t="s">
        <v>51</v>
      </c>
      <c r="B58" s="22">
        <v>4675800</v>
      </c>
      <c r="C58" s="21">
        <v>1650062.89</v>
      </c>
      <c r="D58" s="73">
        <f t="shared" si="9"/>
        <v>35.28942405577655</v>
      </c>
    </row>
    <row r="59" spans="1:4" ht="18.75" customHeight="1" x14ac:dyDescent="0.25">
      <c r="A59" s="51" t="s">
        <v>95</v>
      </c>
      <c r="B59" s="22">
        <v>52369559.32</v>
      </c>
      <c r="C59" s="21">
        <v>4666227.53</v>
      </c>
      <c r="D59" s="73">
        <f t="shared" si="9"/>
        <v>8.9101905583879191</v>
      </c>
    </row>
    <row r="60" spans="1:4" ht="32.25" hidden="1" customHeight="1" x14ac:dyDescent="0.25">
      <c r="A60" s="51" t="s">
        <v>52</v>
      </c>
      <c r="B60" s="22"/>
      <c r="C60" s="21"/>
      <c r="D60" s="73">
        <v>0</v>
      </c>
    </row>
    <row r="61" spans="1:4" x14ac:dyDescent="0.25">
      <c r="A61" s="52" t="s">
        <v>53</v>
      </c>
      <c r="B61" s="18">
        <f>B62+B63+B64+B65</f>
        <v>263042266.82000002</v>
      </c>
      <c r="C61" s="18">
        <f t="shared" ref="C61" si="10">C62+C63+C64+C65</f>
        <v>59343185.82</v>
      </c>
      <c r="D61" s="80">
        <f t="shared" si="9"/>
        <v>22.560323303710188</v>
      </c>
    </row>
    <row r="62" spans="1:4" x14ac:dyDescent="0.25">
      <c r="A62" s="51" t="s">
        <v>54</v>
      </c>
      <c r="B62" s="22">
        <v>407300</v>
      </c>
      <c r="C62" s="22">
        <v>0</v>
      </c>
      <c r="D62" s="73">
        <f t="shared" si="9"/>
        <v>0</v>
      </c>
    </row>
    <row r="63" spans="1:4" x14ac:dyDescent="0.25">
      <c r="A63" s="51" t="s">
        <v>108</v>
      </c>
      <c r="B63" s="22">
        <v>0</v>
      </c>
      <c r="C63" s="22">
        <v>0</v>
      </c>
      <c r="D63" s="73">
        <v>0</v>
      </c>
    </row>
    <row r="64" spans="1:4" x14ac:dyDescent="0.25">
      <c r="A64" s="51" t="s">
        <v>55</v>
      </c>
      <c r="B64" s="23">
        <v>261147066.52000001</v>
      </c>
      <c r="C64" s="21">
        <v>59343185.82</v>
      </c>
      <c r="D64" s="73">
        <f t="shared" si="9"/>
        <v>22.724048411034016</v>
      </c>
    </row>
    <row r="65" spans="1:10" ht="20.25" customHeight="1" x14ac:dyDescent="0.25">
      <c r="A65" s="51" t="s">
        <v>56</v>
      </c>
      <c r="B65" s="22">
        <v>1487900.3</v>
      </c>
      <c r="C65" s="23">
        <v>0</v>
      </c>
      <c r="D65" s="73">
        <f t="shared" si="9"/>
        <v>0</v>
      </c>
    </row>
    <row r="66" spans="1:10" x14ac:dyDescent="0.25">
      <c r="A66" s="52" t="s">
        <v>57</v>
      </c>
      <c r="B66" s="18">
        <f>B67+B68+B70+B69</f>
        <v>259283260.84999999</v>
      </c>
      <c r="C66" s="18">
        <f>C67+C68+C70+C69</f>
        <v>51632437.530000001</v>
      </c>
      <c r="D66" s="80">
        <f t="shared" si="9"/>
        <v>19.9135252159106</v>
      </c>
    </row>
    <row r="67" spans="1:10" x14ac:dyDescent="0.25">
      <c r="A67" s="51" t="s">
        <v>58</v>
      </c>
      <c r="B67" s="22">
        <v>54597144.590000004</v>
      </c>
      <c r="C67" s="23">
        <v>5184295.3899999997</v>
      </c>
      <c r="D67" s="73">
        <f t="shared" si="9"/>
        <v>9.4955430891701855</v>
      </c>
    </row>
    <row r="68" spans="1:10" x14ac:dyDescent="0.25">
      <c r="A68" s="51" t="s">
        <v>59</v>
      </c>
      <c r="B68" s="22">
        <v>600000</v>
      </c>
      <c r="C68" s="21">
        <v>0</v>
      </c>
      <c r="D68" s="73">
        <f t="shared" si="9"/>
        <v>0</v>
      </c>
    </row>
    <row r="69" spans="1:10" x14ac:dyDescent="0.25">
      <c r="A69" s="51" t="s">
        <v>60</v>
      </c>
      <c r="B69" s="22">
        <v>145007595.22999999</v>
      </c>
      <c r="C69" s="23">
        <v>42117360.140000001</v>
      </c>
      <c r="D69" s="73">
        <f t="shared" si="9"/>
        <v>29.044933869289164</v>
      </c>
    </row>
    <row r="70" spans="1:10" ht="17.45" customHeight="1" x14ac:dyDescent="0.25">
      <c r="A70" s="51" t="s">
        <v>61</v>
      </c>
      <c r="B70" s="22">
        <v>59078521.030000001</v>
      </c>
      <c r="C70" s="23">
        <v>4330782</v>
      </c>
      <c r="D70" s="73">
        <f t="shared" si="9"/>
        <v>7.3305524994453295</v>
      </c>
    </row>
    <row r="71" spans="1:10" x14ac:dyDescent="0.25">
      <c r="A71" s="52" t="s">
        <v>62</v>
      </c>
      <c r="B71" s="18">
        <f>B72+B73</f>
        <v>15981704.67</v>
      </c>
      <c r="C71" s="18">
        <f>C72+C73</f>
        <v>5249067.5</v>
      </c>
      <c r="D71" s="80">
        <f t="shared" si="9"/>
        <v>32.844227874222135</v>
      </c>
    </row>
    <row r="72" spans="1:10" ht="30.2" customHeight="1" x14ac:dyDescent="0.25">
      <c r="A72" s="51" t="s">
        <v>63</v>
      </c>
      <c r="B72" s="22">
        <v>15950715.66</v>
      </c>
      <c r="C72" s="21">
        <v>5249067.5</v>
      </c>
      <c r="D72" s="73">
        <f t="shared" si="9"/>
        <v>32.908037556980688</v>
      </c>
    </row>
    <row r="73" spans="1:10" ht="19.5" customHeight="1" x14ac:dyDescent="0.25">
      <c r="A73" s="51" t="s">
        <v>64</v>
      </c>
      <c r="B73" s="22">
        <v>30989.01</v>
      </c>
      <c r="C73" s="21">
        <v>0</v>
      </c>
      <c r="D73" s="73">
        <f t="shared" si="9"/>
        <v>0</v>
      </c>
    </row>
    <row r="74" spans="1:10" x14ac:dyDescent="0.25">
      <c r="A74" s="52" t="s">
        <v>65</v>
      </c>
      <c r="B74" s="18">
        <f t="shared" ref="B74:C74" si="11">B75+B76+B77+B78+B79+B80</f>
        <v>2310094740.4200001</v>
      </c>
      <c r="C74" s="18">
        <f t="shared" si="11"/>
        <v>765619424.39999986</v>
      </c>
      <c r="D74" s="80">
        <f t="shared" si="9"/>
        <v>33.142338753639258</v>
      </c>
      <c r="F74" s="61"/>
      <c r="H74" s="6"/>
      <c r="J74" s="6"/>
    </row>
    <row r="75" spans="1:10" x14ac:dyDescent="0.25">
      <c r="A75" s="51" t="s">
        <v>66</v>
      </c>
      <c r="B75" s="22">
        <v>894707783.76999998</v>
      </c>
      <c r="C75" s="21">
        <v>322662727.86000001</v>
      </c>
      <c r="D75" s="73">
        <f t="shared" si="9"/>
        <v>36.06347611064777</v>
      </c>
    </row>
    <row r="76" spans="1:10" x14ac:dyDescent="0.25">
      <c r="A76" s="51" t="s">
        <v>67</v>
      </c>
      <c r="B76" s="22">
        <v>1052872234.87</v>
      </c>
      <c r="C76" s="21">
        <v>370962734.44999999</v>
      </c>
      <c r="D76" s="87">
        <f t="shared" si="9"/>
        <v>35.233404601632735</v>
      </c>
    </row>
    <row r="77" spans="1:10" ht="15" customHeight="1" x14ac:dyDescent="0.25">
      <c r="A77" s="51" t="s">
        <v>68</v>
      </c>
      <c r="B77" s="22">
        <v>258768573.78</v>
      </c>
      <c r="C77" s="21">
        <v>67843466.780000001</v>
      </c>
      <c r="D77" s="87">
        <f t="shared" si="9"/>
        <v>26.217815320062471</v>
      </c>
    </row>
    <row r="78" spans="1:10" ht="15" customHeight="1" x14ac:dyDescent="0.25">
      <c r="A78" s="51" t="s">
        <v>104</v>
      </c>
      <c r="B78" s="22">
        <v>150000</v>
      </c>
      <c r="C78" s="21">
        <v>40500</v>
      </c>
      <c r="D78" s="87">
        <f t="shared" si="9"/>
        <v>27</v>
      </c>
    </row>
    <row r="79" spans="1:10" x14ac:dyDescent="0.25">
      <c r="A79" s="51" t="s">
        <v>69</v>
      </c>
      <c r="B79" s="22">
        <v>66040004</v>
      </c>
      <c r="C79" s="21">
        <v>51190</v>
      </c>
      <c r="D79" s="87">
        <f t="shared" si="9"/>
        <v>7.7513623409229362E-2</v>
      </c>
    </row>
    <row r="80" spans="1:10" x14ac:dyDescent="0.25">
      <c r="A80" s="51" t="s">
        <v>70</v>
      </c>
      <c r="B80" s="22">
        <v>37556144</v>
      </c>
      <c r="C80" s="21">
        <v>4058805.31</v>
      </c>
      <c r="D80" s="87">
        <f t="shared" si="9"/>
        <v>10.807300424665534</v>
      </c>
    </row>
    <row r="81" spans="1:6" x14ac:dyDescent="0.25">
      <c r="A81" s="52" t="s">
        <v>71</v>
      </c>
      <c r="B81" s="18">
        <f>B82</f>
        <v>135435859.69</v>
      </c>
      <c r="C81" s="18">
        <f>C82</f>
        <v>31681148.309999999</v>
      </c>
      <c r="D81" s="88">
        <f t="shared" si="9"/>
        <v>23.391994101499545</v>
      </c>
      <c r="F81" s="61"/>
    </row>
    <row r="82" spans="1:6" x14ac:dyDescent="0.25">
      <c r="A82" s="51" t="s">
        <v>72</v>
      </c>
      <c r="B82" s="22">
        <v>135435859.69</v>
      </c>
      <c r="C82" s="21">
        <v>31681148.309999999</v>
      </c>
      <c r="D82" s="87">
        <f t="shared" si="9"/>
        <v>23.391994101499545</v>
      </c>
    </row>
    <row r="83" spans="1:6" x14ac:dyDescent="0.25">
      <c r="A83" s="52" t="s">
        <v>73</v>
      </c>
      <c r="B83" s="18">
        <f>B84+B85+B86+B87</f>
        <v>237860951.02000001</v>
      </c>
      <c r="C83" s="18">
        <f>C84+C85+C86+C87</f>
        <v>91176455.540000007</v>
      </c>
      <c r="D83" s="88">
        <f t="shared" si="9"/>
        <v>38.331830066690365</v>
      </c>
    </row>
    <row r="84" spans="1:6" x14ac:dyDescent="0.25">
      <c r="A84" s="51" t="s">
        <v>74</v>
      </c>
      <c r="B84" s="22">
        <v>1386000</v>
      </c>
      <c r="C84" s="21">
        <v>448000</v>
      </c>
      <c r="D84" s="87">
        <f t="shared" si="9"/>
        <v>32.323232323232325</v>
      </c>
    </row>
    <row r="85" spans="1:6" x14ac:dyDescent="0.25">
      <c r="A85" s="51" t="s">
        <v>75</v>
      </c>
      <c r="B85" s="22">
        <v>834000</v>
      </c>
      <c r="C85" s="21">
        <v>9240</v>
      </c>
      <c r="D85" s="87">
        <f t="shared" si="9"/>
        <v>1.1079136690647482</v>
      </c>
    </row>
    <row r="86" spans="1:6" x14ac:dyDescent="0.25">
      <c r="A86" s="51" t="s">
        <v>76</v>
      </c>
      <c r="B86" s="22">
        <v>233534223.02000001</v>
      </c>
      <c r="C86" s="21">
        <v>88842053.480000004</v>
      </c>
      <c r="D86" s="87">
        <f t="shared" si="9"/>
        <v>38.042412941075241</v>
      </c>
    </row>
    <row r="87" spans="1:6" ht="18.75" customHeight="1" x14ac:dyDescent="0.25">
      <c r="A87" s="51" t="s">
        <v>77</v>
      </c>
      <c r="B87" s="22">
        <v>2106728</v>
      </c>
      <c r="C87" s="21">
        <v>1877162.06</v>
      </c>
      <c r="D87" s="87">
        <f t="shared" si="9"/>
        <v>89.103199843548865</v>
      </c>
    </row>
    <row r="88" spans="1:6" x14ac:dyDescent="0.25">
      <c r="A88" s="52" t="s">
        <v>78</v>
      </c>
      <c r="B88" s="18">
        <f>B89+B90+B91</f>
        <v>2599000</v>
      </c>
      <c r="C88" s="18">
        <f>C89+C90+C91</f>
        <v>1180255.2</v>
      </c>
      <c r="D88" s="88">
        <f t="shared" si="9"/>
        <v>45.411896883416695</v>
      </c>
    </row>
    <row r="89" spans="1:6" x14ac:dyDescent="0.25">
      <c r="A89" s="51" t="s">
        <v>79</v>
      </c>
      <c r="B89" s="22">
        <v>0</v>
      </c>
      <c r="C89" s="21">
        <v>0</v>
      </c>
      <c r="D89" s="87">
        <v>0</v>
      </c>
    </row>
    <row r="90" spans="1:6" x14ac:dyDescent="0.25">
      <c r="A90" s="51" t="s">
        <v>80</v>
      </c>
      <c r="B90" s="22">
        <v>2599000</v>
      </c>
      <c r="C90" s="21">
        <v>1180255.2</v>
      </c>
      <c r="D90" s="87">
        <f t="shared" si="9"/>
        <v>45.411896883416695</v>
      </c>
    </row>
    <row r="91" spans="1:6" hidden="1" x14ac:dyDescent="0.25">
      <c r="A91" s="51" t="s">
        <v>81</v>
      </c>
      <c r="B91" s="22"/>
      <c r="C91" s="21"/>
      <c r="D91" s="87" t="e">
        <f t="shared" si="9"/>
        <v>#DIV/0!</v>
      </c>
    </row>
    <row r="92" spans="1:6" x14ac:dyDescent="0.25">
      <c r="A92" s="52" t="s">
        <v>82</v>
      </c>
      <c r="B92" s="17">
        <f t="shared" ref="B92:C92" si="12">B93+B94</f>
        <v>1380040</v>
      </c>
      <c r="C92" s="17">
        <f t="shared" si="12"/>
        <v>257982.18</v>
      </c>
      <c r="D92" s="88">
        <f t="shared" si="9"/>
        <v>18.693819019738559</v>
      </c>
    </row>
    <row r="93" spans="1:6" x14ac:dyDescent="0.25">
      <c r="A93" s="51" t="s">
        <v>83</v>
      </c>
      <c r="B93" s="22">
        <v>350000</v>
      </c>
      <c r="C93" s="21">
        <v>66700</v>
      </c>
      <c r="D93" s="87">
        <f t="shared" si="9"/>
        <v>19.057142857142857</v>
      </c>
    </row>
    <row r="94" spans="1:6" x14ac:dyDescent="0.25">
      <c r="A94" s="63" t="s">
        <v>105</v>
      </c>
      <c r="B94" s="39">
        <v>1030040</v>
      </c>
      <c r="C94" s="24">
        <v>191282.18</v>
      </c>
      <c r="D94" s="89">
        <f t="shared" si="9"/>
        <v>18.570364257698728</v>
      </c>
    </row>
    <row r="95" spans="1:6" ht="16.5" thickBot="1" x14ac:dyDescent="0.3">
      <c r="A95" s="53" t="s">
        <v>84</v>
      </c>
      <c r="B95" s="40">
        <v>4081400</v>
      </c>
      <c r="C95" s="25">
        <v>0</v>
      </c>
      <c r="D95" s="90">
        <f t="shared" si="9"/>
        <v>0</v>
      </c>
    </row>
    <row r="96" spans="1:6" ht="16.5" hidden="1" thickBot="1" x14ac:dyDescent="0.3">
      <c r="A96" s="54" t="s">
        <v>93</v>
      </c>
      <c r="B96" s="41"/>
      <c r="C96" s="26"/>
      <c r="D96" s="91" t="e">
        <f t="shared" si="9"/>
        <v>#DIV/0!</v>
      </c>
    </row>
    <row r="97" spans="1:6" ht="30.75" customHeight="1" thickBot="1" x14ac:dyDescent="0.3">
      <c r="A97" s="60" t="s">
        <v>85</v>
      </c>
      <c r="B97" s="27">
        <f>B49+B57+B61+B66+B71+B74+B81+B83+B88+B92+B95+B96</f>
        <v>3446312568.79</v>
      </c>
      <c r="C97" s="27">
        <f>C49+C57+C61+C66+C71+C74+C81+C83+C88+C92+C95+C96</f>
        <v>1063481115.2899997</v>
      </c>
      <c r="D97" s="92">
        <f t="shared" si="9"/>
        <v>30.858521798659368</v>
      </c>
      <c r="F97" s="61"/>
    </row>
    <row r="98" spans="1:6" ht="7.5" hidden="1" customHeight="1" x14ac:dyDescent="0.25">
      <c r="A98" s="66"/>
      <c r="B98" s="42"/>
      <c r="C98" s="28"/>
      <c r="D98" s="93" t="e">
        <f t="shared" si="9"/>
        <v>#DIV/0!</v>
      </c>
    </row>
    <row r="99" spans="1:6" ht="21.2" customHeight="1" thickBot="1" x14ac:dyDescent="0.3">
      <c r="A99" s="67" t="s">
        <v>86</v>
      </c>
      <c r="B99" s="43">
        <f>B47-B97</f>
        <v>-56644518</v>
      </c>
      <c r="C99" s="29">
        <f>C47-C97</f>
        <v>-733615803.96999967</v>
      </c>
      <c r="D99" s="94" t="s">
        <v>109</v>
      </c>
    </row>
    <row r="100" spans="1:6" x14ac:dyDescent="0.25">
      <c r="A100" s="68" t="s">
        <v>97</v>
      </c>
      <c r="B100" s="44"/>
      <c r="C100" s="30"/>
      <c r="D100" s="95"/>
    </row>
    <row r="101" spans="1:6" x14ac:dyDescent="0.25">
      <c r="A101" s="51" t="s">
        <v>87</v>
      </c>
      <c r="B101" s="22">
        <f>B102+B103</f>
        <v>40000000</v>
      </c>
      <c r="C101" s="22">
        <f>C102+C103</f>
        <v>0</v>
      </c>
      <c r="D101" s="87">
        <v>0</v>
      </c>
    </row>
    <row r="102" spans="1:6" hidden="1" x14ac:dyDescent="0.25">
      <c r="A102" s="51" t="s">
        <v>88</v>
      </c>
      <c r="B102" s="22">
        <v>80000000</v>
      </c>
      <c r="C102" s="21">
        <v>0</v>
      </c>
      <c r="D102" s="87">
        <f t="shared" si="9"/>
        <v>0</v>
      </c>
    </row>
    <row r="103" spans="1:6" hidden="1" x14ac:dyDescent="0.25">
      <c r="A103" s="51" t="s">
        <v>89</v>
      </c>
      <c r="B103" s="22">
        <v>-40000000</v>
      </c>
      <c r="C103" s="21">
        <v>0</v>
      </c>
      <c r="D103" s="87">
        <f t="shared" si="9"/>
        <v>0</v>
      </c>
    </row>
    <row r="104" spans="1:6" ht="31.5" hidden="1" x14ac:dyDescent="0.25">
      <c r="A104" s="51" t="s">
        <v>90</v>
      </c>
      <c r="B104" s="22">
        <v>0</v>
      </c>
      <c r="C104" s="21">
        <v>0</v>
      </c>
      <c r="D104" s="87" t="e">
        <f t="shared" si="9"/>
        <v>#DIV/0!</v>
      </c>
    </row>
    <row r="105" spans="1:6" ht="31.5" hidden="1" x14ac:dyDescent="0.25">
      <c r="A105" s="51" t="s">
        <v>91</v>
      </c>
      <c r="B105" s="22">
        <v>0</v>
      </c>
      <c r="C105" s="21">
        <v>0</v>
      </c>
      <c r="D105" s="87" t="e">
        <f t="shared" si="9"/>
        <v>#DIV/0!</v>
      </c>
    </row>
    <row r="106" spans="1:6" ht="18.75" customHeight="1" thickBot="1" x14ac:dyDescent="0.3">
      <c r="A106" s="96" t="s">
        <v>92</v>
      </c>
      <c r="B106" s="97">
        <f>B107</f>
        <v>16644518</v>
      </c>
      <c r="C106" s="98">
        <f>C107-C108</f>
        <v>733615803.97000003</v>
      </c>
      <c r="D106" s="99">
        <f t="shared" si="9"/>
        <v>4407.5521079673199</v>
      </c>
    </row>
    <row r="107" spans="1:6" ht="17.45" hidden="1" customHeight="1" x14ac:dyDescent="0.25">
      <c r="A107" s="66" t="s">
        <v>101</v>
      </c>
      <c r="B107" s="42">
        <v>16644518</v>
      </c>
      <c r="C107" s="28">
        <v>1110468974.4300001</v>
      </c>
      <c r="D107" s="76">
        <f t="shared" si="9"/>
        <v>6671.6799755330858</v>
      </c>
    </row>
    <row r="108" spans="1:6" hidden="1" x14ac:dyDescent="0.25">
      <c r="A108" s="51" t="s">
        <v>112</v>
      </c>
      <c r="B108" s="21">
        <f>B109+B110</f>
        <v>0</v>
      </c>
      <c r="C108" s="21">
        <f>C109+C110</f>
        <v>376853170.46000004</v>
      </c>
      <c r="D108" s="62">
        <v>0</v>
      </c>
    </row>
    <row r="109" spans="1:6" hidden="1" x14ac:dyDescent="0.25">
      <c r="A109" s="51" t="s">
        <v>98</v>
      </c>
      <c r="B109" s="22"/>
      <c r="C109" s="21">
        <v>66769616.299999997</v>
      </c>
      <c r="D109" s="62">
        <v>0</v>
      </c>
    </row>
    <row r="110" spans="1:6" ht="16.5" hidden="1" thickBot="1" x14ac:dyDescent="0.3">
      <c r="A110" s="63" t="s">
        <v>99</v>
      </c>
      <c r="B110" s="39"/>
      <c r="C110" s="24">
        <v>310083554.16000003</v>
      </c>
      <c r="D110" s="64">
        <v>0</v>
      </c>
    </row>
    <row r="111" spans="1:6" s="7" customFormat="1" ht="25.5" hidden="1" customHeight="1" thickBot="1" x14ac:dyDescent="0.3">
      <c r="A111" s="69" t="s">
        <v>100</v>
      </c>
      <c r="B111" s="13"/>
      <c r="C111" s="13">
        <f>(C47-C44)-C97</f>
        <v>360407784.27000022</v>
      </c>
      <c r="D111" s="65"/>
      <c r="E111" s="70"/>
      <c r="F111" s="70"/>
    </row>
    <row r="112" spans="1:6" s="7" customFormat="1" ht="23.25" customHeight="1" x14ac:dyDescent="0.25">
      <c r="A112" s="71"/>
      <c r="B112" s="31"/>
      <c r="C112" s="31"/>
      <c r="D112" s="72"/>
      <c r="E112" s="70"/>
      <c r="F112" s="70"/>
    </row>
    <row r="113" spans="1:4" x14ac:dyDescent="0.25">
      <c r="A113" s="32"/>
      <c r="B113" s="32"/>
      <c r="C113" s="32"/>
      <c r="D113" s="32"/>
    </row>
    <row r="114" spans="1:4" ht="42.75" customHeight="1" x14ac:dyDescent="0.25">
      <c r="A114" s="32"/>
      <c r="B114" s="32"/>
      <c r="C114" s="32"/>
      <c r="D114" s="32"/>
    </row>
    <row r="115" spans="1:4" x14ac:dyDescent="0.25">
      <c r="A115" s="32"/>
      <c r="B115" s="32"/>
      <c r="C115" s="32"/>
      <c r="D115" s="32"/>
    </row>
  </sheetData>
  <mergeCells count="4">
    <mergeCell ref="A1:D1"/>
    <mergeCell ref="B48:D48"/>
    <mergeCell ref="B3:D3"/>
    <mergeCell ref="A3:A4"/>
  </mergeCells>
  <pageMargins left="1.1811023622047245" right="0" top="0.23622047244094491" bottom="0.11811023622047245" header="0.31496062992125984" footer="0.23622047244094491"/>
  <pageSetup paperSize="9" scale="75" orientation="portrait" r:id="rId1"/>
  <rowBreaks count="1" manualBreakCount="1">
    <brk id="4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</vt:lpstr>
      <vt:lpstr>'05'!Заголовки_для_печати</vt:lpstr>
      <vt:lpstr>'05'!Область_печати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2024-07-12T06:07:28Z</dcterms:modified>
</cp:coreProperties>
</file>