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11" sheetId="18" r:id="rId1"/>
  </sheets>
  <definedNames>
    <definedName name="_xlnm.Print_Titles" localSheetId="0">'11'!$3:$3</definedName>
    <definedName name="_xlnm.Print_Area" localSheetId="0">'11'!$A$1:$D$105</definedName>
  </definedNames>
  <calcPr calcId="152511"/>
</workbook>
</file>

<file path=xl/calcChain.xml><?xml version="1.0" encoding="utf-8"?>
<calcChain xmlns="http://schemas.openxmlformats.org/spreadsheetml/2006/main">
  <c r="B47" i="18" l="1"/>
  <c r="B56" i="18"/>
  <c r="C47" i="18"/>
  <c r="C38" i="18" l="1"/>
  <c r="B38" i="18"/>
  <c r="B41" i="18"/>
  <c r="C34" i="18"/>
  <c r="B34" i="18"/>
  <c r="B33" i="18"/>
  <c r="C30" i="18"/>
  <c r="B30" i="18"/>
  <c r="B29" i="18"/>
  <c r="B19" i="18"/>
  <c r="C14" i="18"/>
  <c r="B14" i="18"/>
  <c r="C9" i="18"/>
  <c r="B9" i="18"/>
  <c r="D43" i="18" l="1"/>
  <c r="D37" i="18"/>
  <c r="D100" i="18" l="1"/>
  <c r="D101" i="18"/>
  <c r="B91" i="18" l="1"/>
  <c r="C91" i="18"/>
  <c r="D93" i="18"/>
  <c r="B73" i="18"/>
  <c r="C73" i="18"/>
  <c r="D77" i="18"/>
  <c r="D102" i="18" l="1"/>
  <c r="C87" i="18" l="1"/>
  <c r="B87" i="18"/>
  <c r="C82" i="18"/>
  <c r="B82" i="18"/>
  <c r="C80" i="18"/>
  <c r="B80" i="18"/>
  <c r="C70" i="18"/>
  <c r="B70" i="18"/>
  <c r="C65" i="18"/>
  <c r="B65" i="18"/>
  <c r="C60" i="18"/>
  <c r="B60" i="18"/>
  <c r="C56" i="18"/>
  <c r="B96" i="18" l="1"/>
  <c r="D12" i="18" l="1"/>
  <c r="D97" i="18" l="1"/>
  <c r="D95" i="18"/>
  <c r="D94" i="18"/>
  <c r="D92" i="18"/>
  <c r="D90" i="18"/>
  <c r="D89" i="18"/>
  <c r="D88" i="18"/>
  <c r="D86" i="18"/>
  <c r="D85" i="18"/>
  <c r="D84" i="18"/>
  <c r="D83" i="18"/>
  <c r="D81" i="18"/>
  <c r="D79" i="18"/>
  <c r="D78" i="18"/>
  <c r="D76" i="18"/>
  <c r="D75" i="18"/>
  <c r="D74" i="18"/>
  <c r="D72" i="18"/>
  <c r="D71" i="18"/>
  <c r="D69" i="18"/>
  <c r="D68" i="18"/>
  <c r="D67" i="18"/>
  <c r="D66" i="18"/>
  <c r="D64" i="18"/>
  <c r="D63" i="18"/>
  <c r="D62" i="18"/>
  <c r="D61" i="18"/>
  <c r="D58" i="18"/>
  <c r="D57" i="18"/>
  <c r="D55" i="18"/>
  <c r="D54" i="18"/>
  <c r="D52" i="18"/>
  <c r="D51" i="18"/>
  <c r="D50" i="18"/>
  <c r="D49" i="18"/>
  <c r="D41" i="18"/>
  <c r="D39" i="18"/>
  <c r="D33" i="18"/>
  <c r="D31" i="18"/>
  <c r="D29" i="18"/>
  <c r="D28" i="18"/>
  <c r="D27" i="18"/>
  <c r="D26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5" i="18" s="1"/>
  <c r="D60" i="18"/>
  <c r="D70" i="18"/>
  <c r="D91" i="18"/>
  <c r="D9" i="18"/>
  <c r="D22" i="18"/>
  <c r="D34" i="18"/>
  <c r="D82" i="18"/>
  <c r="D14" i="18"/>
  <c r="C96" i="18"/>
  <c r="D56" i="18"/>
  <c r="D65" i="18"/>
  <c r="D73" i="18"/>
  <c r="D80" i="18"/>
  <c r="D87" i="18"/>
  <c r="D6" i="18"/>
  <c r="D47" i="18"/>
  <c r="C21" i="18"/>
  <c r="D38" i="18"/>
  <c r="B98" i="18" l="1"/>
  <c r="C45" i="18"/>
  <c r="D5" i="18"/>
  <c r="B4" i="18"/>
  <c r="D96" i="18"/>
  <c r="D21" i="18"/>
  <c r="C4" i="18"/>
  <c r="C98" i="18" l="1"/>
  <c r="D4" i="18"/>
  <c r="D45" i="18"/>
  <c r="D98" i="18" l="1"/>
</calcChain>
</file>

<file path=xl/sharedStrings.xml><?xml version="1.0" encoding="utf-8"?>
<sst xmlns="http://schemas.openxmlformats.org/spreadsheetml/2006/main" count="108" uniqueCount="107">
  <si>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</si>
  <si>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</si>
  <si>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</si>
  <si>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</si>
  <si>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</si>
  <si>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</si>
  <si>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</si>
  <si>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</si>
  <si>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</si>
  <si>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</si>
  <si>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</si>
  <si>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</si>
  <si>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</si>
  <si>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</si>
  <si>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</si>
  <si>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</si>
  <si>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</si>
  <si>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</si>
  <si>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</si>
  <si>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</si>
  <si>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</si>
  <si>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</si>
  <si>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</si>
  <si>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</si>
  <si>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</si>
  <si>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</si>
  <si>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</si>
  <si>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</si>
  <si>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</si>
  <si>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</si>
  <si>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</si>
  <si>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</si>
  <si>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</si>
  <si>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</si>
  <si>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</si>
  <si>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</si>
  <si>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</si>
  <si>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</si>
  <si>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</si>
  <si>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</si>
  <si>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</si>
  <si>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</si>
  <si>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</si>
  <si>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</si>
  <si>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</si>
  <si>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</si>
  <si>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</si>
  <si>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</si>
  <si>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</si>
  <si>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</si>
  <si>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</si>
  <si>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</si>
  <si>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</si>
  <si>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</si>
  <si>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</si>
  <si>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</si>
  <si>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</si>
  <si>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</si>
  <si>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</si>
  <si>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</si>
  <si>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</si>
  <si>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</si>
  <si>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</si>
  <si>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</si>
  <si>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</si>
  <si>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</si>
  <si>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</si>
  <si>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</si>
  <si>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</si>
  <si>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</si>
  <si>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</si>
  <si>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</si>
  <si>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</si>
  <si>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</si>
  <si>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</si>
  <si>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</si>
  <si>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</si>
  <si>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</si>
  <si>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</si>
  <si>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</si>
  <si>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</si>
  <si>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</si>
  <si>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</si>
  <si>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</si>
  <si>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</si>
  <si>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</si>
  <si>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</si>
  <si>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</si>
  <si>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</si>
  <si>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</si>
  <si>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</si>
  <si>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</si>
  <si>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</si>
  <si>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</si>
  <si>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</si>
  <si>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</si>
  <si>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в 4,2 раза</t>
  </si>
  <si>
    <t>в 21 раз</t>
  </si>
  <si>
    <t>Утвержденный 
план</t>
  </si>
  <si>
    <t>Начальник финансового отдела</t>
  </si>
  <si>
    <t>Прочие безвозмездные поступления (возврат инициативных платежей за прошлые годы)</t>
  </si>
  <si>
    <t xml:space="preserve"> Сводка об исполнении бюджета города Новочебоксарска на 1 ноября 2024 года                                                        </t>
  </si>
  <si>
    <t>Исполнено на 01.11.2024 год</t>
  </si>
  <si>
    <t>Иные дотации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</si>
  <si>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</si>
  <si>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</si>
  <si>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     О.А. Мясникова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</si>
</sst>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18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 shrinkToFit="1"/>
    </xf>
    <xf numFmtId="0" fontId="3" fillId="0" borderId="19" xfId="0" applyFont="1" applyBorder="1" applyAlignment="1">
      <alignment wrapText="1" shrinkToFit="1"/>
    </xf>
    <xf numFmtId="0" fontId="2" fillId="0" borderId="19" xfId="0" applyFont="1" applyBorder="1" applyAlignment="1">
      <alignment wrapText="1" shrinkToFit="1"/>
    </xf>
    <xf numFmtId="0" fontId="2" fillId="0" borderId="1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16" xfId="0" applyFont="1" applyBorder="1" applyAlignment="1">
      <alignment horizontal="center" wrapText="1"/>
    </xf>
    <xf numFmtId="0" fontId="4" fillId="0" borderId="20" xfId="0" applyFont="1" applyBorder="1"/>
    <xf numFmtId="0" fontId="2" fillId="0" borderId="17" xfId="0" applyFont="1" applyBorder="1" applyAlignment="1">
      <alignment wrapText="1"/>
    </xf>
    <xf numFmtId="0" fontId="3" fillId="0" borderId="22" xfId="0" applyFont="1" applyBorder="1" applyAlignment="1">
      <alignment horizontal="center" wrapText="1"/>
    </xf>
    <xf numFmtId="0" fontId="3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25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3" fillId="0" borderId="8" xfId="0" applyNumberFormat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wrapText="1"/>
    </xf>
    <xf numFmtId="4" fontId="3" fillId="0" borderId="10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4" fontId="2" fillId="0" borderId="0" xfId="0" applyNumberFormat="1" applyFont="1" applyFill="1"/>
    <xf numFmtId="0" fontId="4" fillId="0" borderId="0" xfId="0" applyFont="1" applyFill="1"/>
    <xf numFmtId="4" fontId="3" fillId="0" borderId="5" xfId="1" applyNumberFormat="1" applyFont="1" applyFill="1" applyBorder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/>
    <xf numFmtId="4" fontId="2" fillId="0" borderId="8" xfId="1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/>
    <xf numFmtId="4" fontId="2" fillId="0" borderId="26" xfId="0" applyNumberFormat="1" applyFont="1" applyFill="1" applyBorder="1" applyAlignment="1"/>
    <xf numFmtId="4" fontId="3" fillId="0" borderId="26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3" fillId="0" borderId="26" xfId="1" applyNumberFormat="1" applyFont="1" applyFill="1" applyBorder="1"/>
    <xf numFmtId="4" fontId="2" fillId="0" borderId="5" xfId="1" applyNumberFormat="1" applyFont="1" applyFill="1" applyBorder="1" applyAlignment="1"/>
    <xf numFmtId="4" fontId="3" fillId="0" borderId="27" xfId="0" applyNumberFormat="1" applyFont="1" applyFill="1" applyBorder="1" applyAlignment="1"/>
    <xf numFmtId="4" fontId="3" fillId="0" borderId="8" xfId="1" applyNumberFormat="1" applyFont="1" applyFill="1" applyBorder="1" applyAlignment="1"/>
    <xf numFmtId="4" fontId="2" fillId="0" borderId="26" xfId="1" applyNumberFormat="1" applyFont="1" applyFill="1" applyBorder="1" applyAlignment="1">
      <alignment wrapText="1"/>
    </xf>
    <xf numFmtId="4" fontId="3" fillId="0" borderId="13" xfId="1" applyNumberFormat="1" applyFont="1" applyFill="1" applyBorder="1" applyAlignment="1">
      <alignment wrapText="1"/>
    </xf>
    <xf numFmtId="4" fontId="2" fillId="0" borderId="27" xfId="1" applyNumberFormat="1" applyFont="1" applyFill="1" applyBorder="1"/>
    <xf numFmtId="4" fontId="2" fillId="0" borderId="7" xfId="1" applyNumberFormat="1" applyFont="1" applyFill="1" applyBorder="1" applyAlignment="1"/>
    <xf numFmtId="4" fontId="2" fillId="0" borderId="27" xfId="1" applyNumberFormat="1" applyFont="1" applyFill="1" applyBorder="1" applyAlignment="1">
      <alignment wrapText="1"/>
    </xf>
    <xf numFmtId="164" fontId="3" fillId="0" borderId="0" xfId="0" applyNumberFormat="1" applyFont="1" applyFill="1" applyAlignment="1">
      <alignment horizontal="right"/>
    </xf>
    <xf numFmtId="4" fontId="3" fillId="0" borderId="23" xfId="1" applyNumberFormat="1" applyFont="1" applyFill="1" applyBorder="1" applyAlignment="1"/>
    <xf numFmtId="4" fontId="3" fillId="0" borderId="10" xfId="1" applyNumberFormat="1" applyFont="1" applyFill="1" applyBorder="1" applyAlignment="1"/>
    <xf numFmtId="4" fontId="3" fillId="0" borderId="29" xfId="0" applyNumberFormat="1" applyFont="1" applyFill="1" applyBorder="1" applyAlignment="1">
      <alignment wrapText="1" shrinkToFit="1"/>
    </xf>
    <xf numFmtId="4" fontId="3" fillId="0" borderId="26" xfId="0" applyNumberFormat="1" applyFont="1" applyFill="1" applyBorder="1" applyAlignment="1">
      <alignment wrapText="1" shrinkToFit="1"/>
    </xf>
    <xf numFmtId="4" fontId="4" fillId="0" borderId="5" xfId="1" applyNumberFormat="1" applyFont="1" applyFill="1" applyBorder="1"/>
    <xf numFmtId="4" fontId="3" fillId="0" borderId="29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4" fontId="2" fillId="0" borderId="26" xfId="0" applyNumberFormat="1" applyFont="1" applyFill="1" applyBorder="1" applyAlignment="1">
      <alignment wrapText="1"/>
    </xf>
    <xf numFmtId="4" fontId="4" fillId="0" borderId="26" xfId="1" applyNumberFormat="1" applyFont="1" applyFill="1" applyBorder="1"/>
    <xf numFmtId="4" fontId="2" fillId="0" borderId="26" xfId="0" applyNumberFormat="1" applyFont="1" applyFill="1" applyBorder="1"/>
    <xf numFmtId="4" fontId="3" fillId="0" borderId="27" xfId="0" applyNumberFormat="1" applyFont="1" applyFill="1" applyBorder="1" applyAlignment="1">
      <alignment wrapText="1"/>
    </xf>
    <xf numFmtId="164" fontId="3" fillId="0" borderId="12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3" fillId="0" borderId="9" xfId="2" applyNumberFormat="1" applyFont="1" applyFill="1" applyBorder="1" applyAlignment="1">
      <alignment horizontal="right"/>
    </xf>
    <xf numFmtId="164" fontId="3" fillId="0" borderId="28" xfId="2" applyNumberFormat="1" applyFont="1" applyFill="1" applyBorder="1" applyAlignment="1">
      <alignment horizontal="right"/>
    </xf>
    <xf numFmtId="164" fontId="2" fillId="0" borderId="9" xfId="2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3" fillId="0" borderId="28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wrapText="1"/>
    </xf>
    <xf numFmtId="4" fontId="2" fillId="0" borderId="23" xfId="0" applyNumberFormat="1" applyFont="1" applyFill="1" applyBorder="1" applyAlignment="1">
      <alignment wrapText="1"/>
    </xf>
    <xf numFmtId="4" fontId="2" fillId="0" borderId="10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wrapText="1"/>
    </xf>
    <xf numFmtId="4" fontId="2" fillId="0" borderId="27" xfId="0" applyNumberFormat="1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4" fontId="3" fillId="0" borderId="29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  <xf numFmtId="0" fontId="8" fillId="0" borderId="14" xfId="0" applyFont="1" applyBorder="1" applyAlignment="1">
      <alignment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view="pageBreakPreview" zoomScaleNormal="100" zoomScaleSheetLayoutView="100" workbookViewId="0">
      <selection activeCell="B10" sqref="B10"/>
    </sheetView>
  </sheetViews>
  <sheetFormatPr defaultColWidth="9.140625" defaultRowHeight="15.75" x14ac:dyDescent="0.25"/>
  <cols>
    <col min="1" max="1" width="64.140625" style="3" customWidth="1"/>
    <col min="2" max="2" width="20.85546875" style="46" customWidth="1"/>
    <col min="3" max="3" width="18.5703125" style="46" customWidth="1"/>
    <col min="4" max="4" width="11" style="46" customWidth="1"/>
    <col min="5" max="5" width="9.140625" style="3"/>
    <col min="6" max="6" width="17.85546875" style="3" customWidth="1"/>
    <col min="7" max="7" width="9.140625" style="3"/>
    <col min="8" max="8" width="1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01" t="s">
        <v>101</v>
      </c>
      <c r="B1" s="101"/>
      <c r="C1" s="101"/>
      <c r="D1" s="101"/>
    </row>
    <row r="2" spans="1:4" ht="16.5" thickBot="1" x14ac:dyDescent="0.3">
      <c r="A2" s="1"/>
      <c r="B2" s="25"/>
      <c r="C2" s="26"/>
      <c r="D2" s="55" t="s">
        <v>0</v>
      </c>
    </row>
    <row r="3" spans="1:4" ht="48.75" customHeight="1" thickBot="1" x14ac:dyDescent="0.3">
      <c r="A3" s="105"/>
      <c r="B3" s="106" t="s">
        <v>98</v>
      </c>
      <c r="C3" s="107" t="s">
        <v>102</v>
      </c>
      <c r="D3" s="108" t="s">
        <v>95</v>
      </c>
    </row>
    <row r="4" spans="1:4" ht="30.75" customHeight="1" thickBot="1" x14ac:dyDescent="0.3">
      <c r="A4" s="8" t="s">
        <v>1</v>
      </c>
      <c r="B4" s="27">
        <f>B5+B21</f>
        <v>1176437000</v>
      </c>
      <c r="C4" s="28">
        <f>C5+C21</f>
        <v>1012295792.74</v>
      </c>
      <c r="D4" s="77">
        <f t="shared" ref="D4:D10" si="0">C4/B4*100</f>
        <v>86.047599041852635</v>
      </c>
    </row>
    <row r="5" spans="1:4" ht="29.25" customHeight="1" x14ac:dyDescent="0.25">
      <c r="A5" s="9" t="s">
        <v>2</v>
      </c>
      <c r="B5" s="68">
        <f t="shared" ref="B5:C5" si="1">B6+B8+B9+B14+B18+B19+B20</f>
        <v>874536300</v>
      </c>
      <c r="C5" s="29">
        <f t="shared" si="1"/>
        <v>737940081.85000002</v>
      </c>
      <c r="D5" s="78">
        <f t="shared" si="0"/>
        <v>84.380726317478192</v>
      </c>
    </row>
    <row r="6" spans="1:4" ht="21.75" customHeight="1" x14ac:dyDescent="0.25">
      <c r="A6" s="10" t="s">
        <v>3</v>
      </c>
      <c r="B6" s="69">
        <f>B7</f>
        <v>582908000</v>
      </c>
      <c r="C6" s="30">
        <f>C7</f>
        <v>475445903.55000001</v>
      </c>
      <c r="D6" s="79">
        <f t="shared" si="0"/>
        <v>81.564484198192517</v>
      </c>
    </row>
    <row r="7" spans="1:4" x14ac:dyDescent="0.25">
      <c r="A7" s="11" t="s">
        <v>4</v>
      </c>
      <c r="B7" s="52">
        <v>582908000</v>
      </c>
      <c r="C7" s="50">
        <v>475445903.55000001</v>
      </c>
      <c r="D7" s="80">
        <f t="shared" si="0"/>
        <v>81.564484198192517</v>
      </c>
    </row>
    <row r="8" spans="1:4" x14ac:dyDescent="0.25">
      <c r="A8" s="10" t="s">
        <v>5</v>
      </c>
      <c r="B8" s="52">
        <v>3230300</v>
      </c>
      <c r="C8" s="50">
        <v>2892186.05</v>
      </c>
      <c r="D8" s="79">
        <f t="shared" si="0"/>
        <v>89.533048014116332</v>
      </c>
    </row>
    <row r="9" spans="1:4" x14ac:dyDescent="0.25">
      <c r="A9" s="10" t="s">
        <v>6</v>
      </c>
      <c r="B9" s="52">
        <f>B10+B11+B12+B13</f>
        <v>118717000</v>
      </c>
      <c r="C9" s="47">
        <f t="shared" ref="C9" si="2">C10+C11+C12+C13</f>
        <v>126942514.61</v>
      </c>
      <c r="D9" s="79">
        <f t="shared" si="0"/>
        <v>106.92867458746431</v>
      </c>
    </row>
    <row r="10" spans="1:4" ht="32.25" customHeight="1" x14ac:dyDescent="0.25">
      <c r="A10" s="11" t="s">
        <v>89</v>
      </c>
      <c r="B10" s="53">
        <v>98840000</v>
      </c>
      <c r="C10" s="57">
        <v>103779691.72</v>
      </c>
      <c r="D10" s="80">
        <f t="shared" si="0"/>
        <v>104.99766462970457</v>
      </c>
    </row>
    <row r="11" spans="1:4" ht="33.75" customHeight="1" x14ac:dyDescent="0.25">
      <c r="A11" s="11" t="s">
        <v>7</v>
      </c>
      <c r="B11" s="53">
        <v>100000</v>
      </c>
      <c r="C11" s="57">
        <v>79628.7</v>
      </c>
      <c r="D11" s="80">
        <v>0</v>
      </c>
    </row>
    <row r="12" spans="1:4" ht="20.25" customHeight="1" x14ac:dyDescent="0.25">
      <c r="A12" s="11" t="s">
        <v>8</v>
      </c>
      <c r="B12" s="53">
        <v>172000</v>
      </c>
      <c r="C12" s="57">
        <v>180556</v>
      </c>
      <c r="D12" s="80">
        <f t="shared" ref="D12:D19" si="3">C12/B12*100</f>
        <v>104.97441860465115</v>
      </c>
    </row>
    <row r="13" spans="1:4" ht="31.5" x14ac:dyDescent="0.25">
      <c r="A13" s="11" t="s">
        <v>9</v>
      </c>
      <c r="B13" s="53">
        <v>19605000</v>
      </c>
      <c r="C13" s="57">
        <v>22902638.190000001</v>
      </c>
      <c r="D13" s="80">
        <f t="shared" si="3"/>
        <v>116.8203937260903</v>
      </c>
    </row>
    <row r="14" spans="1:4" x14ac:dyDescent="0.25">
      <c r="A14" s="10" t="s">
        <v>10</v>
      </c>
      <c r="B14" s="52">
        <f>B15+B16+B17</f>
        <v>154570000</v>
      </c>
      <c r="C14" s="47">
        <f t="shared" ref="C14" si="4">C15+C16+C17</f>
        <v>114100001.8</v>
      </c>
      <c r="D14" s="79">
        <f t="shared" si="3"/>
        <v>73.817688943520736</v>
      </c>
    </row>
    <row r="15" spans="1:4" x14ac:dyDescent="0.25">
      <c r="A15" s="11" t="s">
        <v>11</v>
      </c>
      <c r="B15" s="53">
        <v>50000000</v>
      </c>
      <c r="C15" s="57">
        <v>20451068.379999999</v>
      </c>
      <c r="D15" s="80">
        <f t="shared" si="3"/>
        <v>40.902136759999998</v>
      </c>
    </row>
    <row r="16" spans="1:4" x14ac:dyDescent="0.25">
      <c r="A16" s="11" t="s">
        <v>12</v>
      </c>
      <c r="B16" s="53">
        <v>10902000</v>
      </c>
      <c r="C16" s="57">
        <v>6297205.0599999996</v>
      </c>
      <c r="D16" s="80">
        <f t="shared" si="3"/>
        <v>57.761924967895794</v>
      </c>
    </row>
    <row r="17" spans="1:4" x14ac:dyDescent="0.25">
      <c r="A17" s="12" t="s">
        <v>13</v>
      </c>
      <c r="B17" s="53">
        <v>93668000</v>
      </c>
      <c r="C17" s="57">
        <v>87351728.359999999</v>
      </c>
      <c r="D17" s="80">
        <f t="shared" si="3"/>
        <v>93.256745484050057</v>
      </c>
    </row>
    <row r="18" spans="1:4" ht="33" customHeight="1" x14ac:dyDescent="0.25">
      <c r="A18" s="13" t="s">
        <v>14</v>
      </c>
      <c r="B18" s="52">
        <v>125000</v>
      </c>
      <c r="C18" s="50">
        <v>36049.199999999997</v>
      </c>
      <c r="D18" s="79">
        <f t="shared" si="3"/>
        <v>28.839359999999996</v>
      </c>
    </row>
    <row r="19" spans="1:4" ht="21.75" customHeight="1" thickBot="1" x14ac:dyDescent="0.3">
      <c r="A19" s="13" t="s">
        <v>15</v>
      </c>
      <c r="B19" s="58">
        <f>14970000+16000</f>
        <v>14986000</v>
      </c>
      <c r="C19" s="59">
        <v>18523426.640000001</v>
      </c>
      <c r="D19" s="81">
        <f t="shared" si="3"/>
        <v>123.60487548378487</v>
      </c>
    </row>
    <row r="20" spans="1:4" ht="21.75" hidden="1" customHeight="1" thickBot="1" x14ac:dyDescent="0.3">
      <c r="A20" s="14" t="s">
        <v>92</v>
      </c>
      <c r="B20" s="66">
        <v>0</v>
      </c>
      <c r="C20" s="67">
        <v>0</v>
      </c>
      <c r="D20" s="82">
        <v>0</v>
      </c>
    </row>
    <row r="21" spans="1:4" ht="30.2" customHeight="1" x14ac:dyDescent="0.25">
      <c r="A21" s="15" t="s">
        <v>16</v>
      </c>
      <c r="B21" s="31">
        <f>B22+B28+B29+B30+B33+B34</f>
        <v>301900700</v>
      </c>
      <c r="C21" s="32">
        <f>C22+C28+C29+C30+C33+C34</f>
        <v>274355710.88999999</v>
      </c>
      <c r="D21" s="78">
        <f t="shared" ref="D21:D37" si="5">C21/B21*100</f>
        <v>90.876142682014319</v>
      </c>
    </row>
    <row r="22" spans="1:4" ht="33.75" customHeight="1" x14ac:dyDescent="0.25">
      <c r="A22" s="13" t="s">
        <v>17</v>
      </c>
      <c r="B22" s="33">
        <f>B23+B24+B25+B26+B27</f>
        <v>134977357.44</v>
      </c>
      <c r="C22" s="34">
        <f>C23+C24+C25+C26+C27</f>
        <v>115336519.58</v>
      </c>
      <c r="D22" s="79">
        <f t="shared" si="5"/>
        <v>85.448790647178939</v>
      </c>
    </row>
    <row r="23" spans="1:4" ht="50.25" customHeight="1" x14ac:dyDescent="0.25">
      <c r="A23" s="12" t="s">
        <v>18</v>
      </c>
      <c r="B23" s="60">
        <v>5617790.4400000004</v>
      </c>
      <c r="C23" s="48">
        <v>5485290.4400000004</v>
      </c>
      <c r="D23" s="80">
        <f t="shared" si="5"/>
        <v>97.641421455372054</v>
      </c>
    </row>
    <row r="24" spans="1:4" ht="23.25" customHeight="1" x14ac:dyDescent="0.25">
      <c r="A24" s="12" t="s">
        <v>19</v>
      </c>
      <c r="B24" s="60">
        <v>108279485</v>
      </c>
      <c r="C24" s="48">
        <v>90941701.870000005</v>
      </c>
      <c r="D24" s="80">
        <f t="shared" si="5"/>
        <v>83.987933512982636</v>
      </c>
    </row>
    <row r="25" spans="1:4" ht="20.25" customHeight="1" x14ac:dyDescent="0.25">
      <c r="A25" s="12" t="s">
        <v>20</v>
      </c>
      <c r="B25" s="60">
        <v>4060082</v>
      </c>
      <c r="C25" s="48">
        <v>3620979.36</v>
      </c>
      <c r="D25" s="80">
        <f t="shared" si="5"/>
        <v>89.184882472817051</v>
      </c>
    </row>
    <row r="26" spans="1:4" ht="37.5" customHeight="1" x14ac:dyDescent="0.25">
      <c r="A26" s="12" t="s">
        <v>21</v>
      </c>
      <c r="B26" s="60">
        <v>0</v>
      </c>
      <c r="C26" s="48">
        <v>0</v>
      </c>
      <c r="D26" s="80" t="e">
        <f t="shared" si="5"/>
        <v>#DIV/0!</v>
      </c>
    </row>
    <row r="27" spans="1:4" ht="31.5" x14ac:dyDescent="0.25">
      <c r="A27" s="12" t="s">
        <v>22</v>
      </c>
      <c r="B27" s="60">
        <v>17020000</v>
      </c>
      <c r="C27" s="48">
        <v>15288547.91</v>
      </c>
      <c r="D27" s="80">
        <f t="shared" si="5"/>
        <v>89.826955992949479</v>
      </c>
    </row>
    <row r="28" spans="1:4" ht="22.7" customHeight="1" x14ac:dyDescent="0.25">
      <c r="A28" s="13" t="s">
        <v>23</v>
      </c>
      <c r="B28" s="56">
        <v>19350000</v>
      </c>
      <c r="C28" s="50">
        <v>11461235.73</v>
      </c>
      <c r="D28" s="79">
        <f t="shared" si="5"/>
        <v>59.231192403100778</v>
      </c>
    </row>
    <row r="29" spans="1:4" ht="30.75" customHeight="1" x14ac:dyDescent="0.25">
      <c r="A29" s="13" t="s">
        <v>24</v>
      </c>
      <c r="B29" s="52">
        <f>6550000-50-33600</f>
        <v>6516350</v>
      </c>
      <c r="C29" s="49">
        <v>6715854.5700000003</v>
      </c>
      <c r="D29" s="79">
        <f t="shared" si="5"/>
        <v>103.06159997544637</v>
      </c>
    </row>
    <row r="30" spans="1:4" ht="31.5" x14ac:dyDescent="0.25">
      <c r="A30" s="13" t="s">
        <v>25</v>
      </c>
      <c r="B30" s="52">
        <f>B31+B32</f>
        <v>130793007.49000001</v>
      </c>
      <c r="C30" s="61">
        <f t="shared" ref="C30" si="6">C31+C32</f>
        <v>127342191.03999999</v>
      </c>
      <c r="D30" s="79" t="s">
        <v>96</v>
      </c>
    </row>
    <row r="31" spans="1:4" ht="21.75" customHeight="1" x14ac:dyDescent="0.25">
      <c r="A31" s="12" t="s">
        <v>26</v>
      </c>
      <c r="B31" s="60">
        <v>69605320</v>
      </c>
      <c r="C31" s="48">
        <v>65998317.299999997</v>
      </c>
      <c r="D31" s="80">
        <f t="shared" si="5"/>
        <v>94.817920957765864</v>
      </c>
    </row>
    <row r="32" spans="1:4" ht="18.75" customHeight="1" x14ac:dyDescent="0.25">
      <c r="A32" s="12" t="s">
        <v>27</v>
      </c>
      <c r="B32" s="53">
        <v>61187687.490000002</v>
      </c>
      <c r="C32" s="48">
        <v>61343873.740000002</v>
      </c>
      <c r="D32" s="80" t="s">
        <v>97</v>
      </c>
    </row>
    <row r="33" spans="1:4" ht="21.75" customHeight="1" x14ac:dyDescent="0.25">
      <c r="A33" s="13" t="s">
        <v>28</v>
      </c>
      <c r="B33" s="52">
        <f>8545799.68-27.93</f>
        <v>8545771.75</v>
      </c>
      <c r="C33" s="49">
        <v>11685371.140000001</v>
      </c>
      <c r="D33" s="79">
        <f t="shared" si="5"/>
        <v>136.73862913551372</v>
      </c>
    </row>
    <row r="34" spans="1:4" ht="21.75" customHeight="1" x14ac:dyDescent="0.25">
      <c r="A34" s="13" t="s">
        <v>29</v>
      </c>
      <c r="B34" s="52">
        <f>B35+B36+B37</f>
        <v>1718213.32</v>
      </c>
      <c r="C34" s="61">
        <f t="shared" ref="C34" si="7">C35+C36+C37</f>
        <v>1814538.83</v>
      </c>
      <c r="D34" s="79">
        <f t="shared" si="5"/>
        <v>105.60614382852067</v>
      </c>
    </row>
    <row r="35" spans="1:4" ht="21.2" customHeight="1" x14ac:dyDescent="0.25">
      <c r="A35" s="12" t="s">
        <v>30</v>
      </c>
      <c r="B35" s="53">
        <v>0</v>
      </c>
      <c r="C35" s="48">
        <v>1034.81</v>
      </c>
      <c r="D35" s="80">
        <v>0</v>
      </c>
    </row>
    <row r="36" spans="1:4" ht="21.2" customHeight="1" x14ac:dyDescent="0.25">
      <c r="A36" s="12" t="s">
        <v>29</v>
      </c>
      <c r="B36" s="53">
        <v>0</v>
      </c>
      <c r="C36" s="57">
        <v>95290.7</v>
      </c>
      <c r="D36" s="80">
        <v>0</v>
      </c>
    </row>
    <row r="37" spans="1:4" ht="24" customHeight="1" thickBot="1" x14ac:dyDescent="0.3">
      <c r="A37" s="16" t="s">
        <v>91</v>
      </c>
      <c r="B37" s="62">
        <v>1718213.32</v>
      </c>
      <c r="C37" s="63">
        <v>1718213.32</v>
      </c>
      <c r="D37" s="80">
        <f t="shared" si="5"/>
        <v>100</v>
      </c>
    </row>
    <row r="38" spans="1:4" ht="30.2" customHeight="1" x14ac:dyDescent="0.25">
      <c r="A38" s="15" t="s">
        <v>31</v>
      </c>
      <c r="B38" s="71">
        <f>B39+B40+B41+B42+B43+B44</f>
        <v>1519042621.3599999</v>
      </c>
      <c r="C38" s="31">
        <f>C39+C40+C41+C42+C43+C44</f>
        <v>1009034865.8199999</v>
      </c>
      <c r="D38" s="78">
        <f>C38/B38*100</f>
        <v>66.42571127573828</v>
      </c>
    </row>
    <row r="39" spans="1:4" ht="31.7" customHeight="1" x14ac:dyDescent="0.25">
      <c r="A39" s="12" t="s">
        <v>32</v>
      </c>
      <c r="B39" s="60">
        <v>66811500</v>
      </c>
      <c r="C39" s="48">
        <v>55676000</v>
      </c>
      <c r="D39" s="80">
        <f>C39/B39*100</f>
        <v>83.332959146254765</v>
      </c>
    </row>
    <row r="40" spans="1:4" ht="17.25" customHeight="1" x14ac:dyDescent="0.25">
      <c r="A40" s="12" t="s">
        <v>103</v>
      </c>
      <c r="B40" s="60">
        <v>13535200</v>
      </c>
      <c r="C40" s="48">
        <v>11279000</v>
      </c>
      <c r="D40" s="80"/>
    </row>
    <row r="41" spans="1:4" ht="18.75" customHeight="1" x14ac:dyDescent="0.25">
      <c r="A41" s="12" t="s">
        <v>33</v>
      </c>
      <c r="B41" s="53">
        <f>2367893700.8-10397.6+60843000+49000+33600-22.53+13000000+598920+4148179.49+86163529.44</f>
        <v>2532719509.5999999</v>
      </c>
      <c r="C41" s="48">
        <v>1971519518.5</v>
      </c>
      <c r="D41" s="80">
        <f>C41/B41*100</f>
        <v>77.841999914604372</v>
      </c>
    </row>
    <row r="42" spans="1:4" ht="35.25" customHeight="1" x14ac:dyDescent="0.25">
      <c r="A42" s="12" t="s">
        <v>100</v>
      </c>
      <c r="B42" s="60">
        <v>0</v>
      </c>
      <c r="C42" s="48">
        <v>0</v>
      </c>
      <c r="D42" s="80">
        <v>0</v>
      </c>
    </row>
    <row r="43" spans="1:4" ht="47.25" customHeight="1" x14ac:dyDescent="0.25">
      <c r="A43" s="12" t="s">
        <v>34</v>
      </c>
      <c r="B43" s="60">
        <v>-1094023588.24</v>
      </c>
      <c r="C43" s="48">
        <v>-1094023588.24</v>
      </c>
      <c r="D43" s="80">
        <f t="shared" ref="D43" si="8">C43/B43*100</f>
        <v>100</v>
      </c>
    </row>
    <row r="44" spans="1:4" ht="19.5" customHeight="1" thickBot="1" x14ac:dyDescent="0.3">
      <c r="A44" s="17" t="s">
        <v>35</v>
      </c>
      <c r="B44" s="64">
        <v>0</v>
      </c>
      <c r="C44" s="51">
        <v>64583935.560000002</v>
      </c>
      <c r="D44" s="83">
        <v>100</v>
      </c>
    </row>
    <row r="45" spans="1:4" ht="29.25" customHeight="1" thickBot="1" x14ac:dyDescent="0.3">
      <c r="A45" s="18" t="s">
        <v>36</v>
      </c>
      <c r="B45" s="39">
        <f>B5+B21+B38</f>
        <v>2695479621.3599997</v>
      </c>
      <c r="C45" s="40">
        <f>C5+C21+C38</f>
        <v>2021330658.5599999</v>
      </c>
      <c r="D45" s="82">
        <f>C45/B45*100</f>
        <v>74.989647205722193</v>
      </c>
    </row>
    <row r="46" spans="1:4" ht="19.5" customHeight="1" x14ac:dyDescent="0.25">
      <c r="A46" s="15" t="s">
        <v>37</v>
      </c>
      <c r="B46" s="102"/>
      <c r="C46" s="103"/>
      <c r="D46" s="104"/>
    </row>
    <row r="47" spans="1:4" ht="24" customHeight="1" x14ac:dyDescent="0.25">
      <c r="A47" s="19" t="s">
        <v>38</v>
      </c>
      <c r="B47" s="72">
        <f>B48+B49+B50+B51+B52+B53+B54+B55</f>
        <v>172611944.12</v>
      </c>
      <c r="C47" s="34">
        <f>C48+C49+C50+C51+C52+C53+C54+C55</f>
        <v>143035726.78999999</v>
      </c>
      <c r="D47" s="79">
        <f t="shared" ref="D47:D102" si="9">C47/B47*100</f>
        <v>82.865486232262924</v>
      </c>
    </row>
    <row r="48" spans="1:4" ht="31.5" customHeight="1" x14ac:dyDescent="0.25">
      <c r="A48" s="20" t="s">
        <v>104</v>
      </c>
      <c r="B48" s="73">
        <v>2912800</v>
      </c>
      <c r="C48" s="35">
        <v>1838636.1</v>
      </c>
      <c r="D48" s="80"/>
    </row>
    <row r="49" spans="1:4" ht="49.7" customHeight="1" x14ac:dyDescent="0.25">
      <c r="A49" s="20" t="s">
        <v>39</v>
      </c>
      <c r="B49" s="73">
        <v>3587369.27</v>
      </c>
      <c r="C49" s="35">
        <v>2477324.2799999998</v>
      </c>
      <c r="D49" s="80">
        <f>C48/B48*100</f>
        <v>63.12263457841253</v>
      </c>
    </row>
    <row r="50" spans="1:4" ht="46.5" customHeight="1" x14ac:dyDescent="0.25">
      <c r="A50" s="20" t="s">
        <v>40</v>
      </c>
      <c r="B50" s="74">
        <v>73156451.040000007</v>
      </c>
      <c r="C50" s="70">
        <v>60070292.899999999</v>
      </c>
      <c r="D50" s="80">
        <f>C49/B49*100</f>
        <v>69.056851791563673</v>
      </c>
    </row>
    <row r="51" spans="1:4" x14ac:dyDescent="0.25">
      <c r="A51" s="20" t="s">
        <v>41</v>
      </c>
      <c r="B51" s="73">
        <v>25600</v>
      </c>
      <c r="C51" s="35">
        <v>25600</v>
      </c>
      <c r="D51" s="80">
        <f t="shared" si="9"/>
        <v>100</v>
      </c>
    </row>
    <row r="52" spans="1:4" ht="30.2" customHeight="1" x14ac:dyDescent="0.25">
      <c r="A52" s="20" t="s">
        <v>42</v>
      </c>
      <c r="B52" s="73">
        <v>9490485.9399999995</v>
      </c>
      <c r="C52" s="35">
        <v>7722330.5999999996</v>
      </c>
      <c r="D52" s="80">
        <f t="shared" si="9"/>
        <v>81.369180132835211</v>
      </c>
    </row>
    <row r="53" spans="1:4" ht="19.5" customHeight="1" x14ac:dyDescent="0.25">
      <c r="A53" s="20" t="s">
        <v>43</v>
      </c>
      <c r="B53" s="73">
        <v>995400</v>
      </c>
      <c r="C53" s="35">
        <v>995400</v>
      </c>
      <c r="D53" s="80">
        <v>0</v>
      </c>
    </row>
    <row r="54" spans="1:4" x14ac:dyDescent="0.25">
      <c r="A54" s="20" t="s">
        <v>44</v>
      </c>
      <c r="B54" s="73">
        <v>1004369.47</v>
      </c>
      <c r="C54" s="35">
        <v>0</v>
      </c>
      <c r="D54" s="80">
        <f t="shared" si="9"/>
        <v>0</v>
      </c>
    </row>
    <row r="55" spans="1:4" x14ac:dyDescent="0.25">
      <c r="A55" s="20" t="s">
        <v>45</v>
      </c>
      <c r="B55" s="73">
        <v>81439468.400000006</v>
      </c>
      <c r="C55" s="35">
        <v>69906142.909999996</v>
      </c>
      <c r="D55" s="80">
        <f t="shared" si="9"/>
        <v>85.838162114034617</v>
      </c>
    </row>
    <row r="56" spans="1:4" ht="31.5" x14ac:dyDescent="0.25">
      <c r="A56" s="19" t="s">
        <v>46</v>
      </c>
      <c r="B56" s="72">
        <f>B57+B58+B59</f>
        <v>60450087.68</v>
      </c>
      <c r="C56" s="34">
        <f>C57+C58+C59</f>
        <v>20787704.41</v>
      </c>
      <c r="D56" s="79">
        <f t="shared" si="9"/>
        <v>34.388212172730462</v>
      </c>
    </row>
    <row r="57" spans="1:4" x14ac:dyDescent="0.25">
      <c r="A57" s="20" t="s">
        <v>47</v>
      </c>
      <c r="B57" s="73">
        <v>5149200</v>
      </c>
      <c r="C57" s="35">
        <v>4000557.69</v>
      </c>
      <c r="D57" s="80">
        <f t="shared" si="9"/>
        <v>77.692800629223953</v>
      </c>
    </row>
    <row r="58" spans="1:4" ht="18.75" customHeight="1" x14ac:dyDescent="0.25">
      <c r="A58" s="20" t="s">
        <v>90</v>
      </c>
      <c r="B58" s="73">
        <v>32324800</v>
      </c>
      <c r="C58" s="35">
        <v>16787146.719999999</v>
      </c>
      <c r="D58" s="80">
        <f t="shared" si="9"/>
        <v>51.932716428253222</v>
      </c>
    </row>
    <row r="59" spans="1:4" ht="30.75" customHeight="1" x14ac:dyDescent="0.25">
      <c r="A59" s="20" t="s">
        <v>105</v>
      </c>
      <c r="B59" s="73">
        <v>22976087.68</v>
      </c>
      <c r="C59" s="35">
        <v>0</v>
      </c>
      <c r="D59" s="80">
        <v>0</v>
      </c>
    </row>
    <row r="60" spans="1:4" x14ac:dyDescent="0.25">
      <c r="A60" s="19" t="s">
        <v>48</v>
      </c>
      <c r="B60" s="72">
        <f>B61+B62+B63+B64</f>
        <v>323585328.38000005</v>
      </c>
      <c r="C60" s="34">
        <f>C61+C62+C63+C64</f>
        <v>191417363.75</v>
      </c>
      <c r="D60" s="79">
        <f t="shared" si="9"/>
        <v>59.155143006116283</v>
      </c>
    </row>
    <row r="61" spans="1:4" x14ac:dyDescent="0.25">
      <c r="A61" s="20" t="s">
        <v>49</v>
      </c>
      <c r="B61" s="73">
        <v>407300</v>
      </c>
      <c r="C61" s="36">
        <v>164364.9</v>
      </c>
      <c r="D61" s="80">
        <f t="shared" si="9"/>
        <v>40.354750797937641</v>
      </c>
    </row>
    <row r="62" spans="1:4" x14ac:dyDescent="0.25">
      <c r="A62" s="20" t="s">
        <v>50</v>
      </c>
      <c r="B62" s="73">
        <v>2229620.2200000002</v>
      </c>
      <c r="C62" s="36">
        <v>2229620.2200000002</v>
      </c>
      <c r="D62" s="80">
        <f t="shared" si="9"/>
        <v>100</v>
      </c>
    </row>
    <row r="63" spans="1:4" x14ac:dyDescent="0.25">
      <c r="A63" s="20" t="s">
        <v>51</v>
      </c>
      <c r="B63" s="75">
        <v>318616643.68000001</v>
      </c>
      <c r="C63" s="35">
        <v>188382810.69</v>
      </c>
      <c r="D63" s="80">
        <f t="shared" si="9"/>
        <v>59.125226012737961</v>
      </c>
    </row>
    <row r="64" spans="1:4" ht="20.25" customHeight="1" x14ac:dyDescent="0.25">
      <c r="A64" s="20" t="s">
        <v>52</v>
      </c>
      <c r="B64" s="73">
        <v>2331764.48</v>
      </c>
      <c r="C64" s="37">
        <v>640567.93999999994</v>
      </c>
      <c r="D64" s="80">
        <f t="shared" si="9"/>
        <v>27.471382530022925</v>
      </c>
    </row>
    <row r="65" spans="1:10" x14ac:dyDescent="0.25">
      <c r="A65" s="19" t="s">
        <v>53</v>
      </c>
      <c r="B65" s="72">
        <f>B66+B67+B69+B68</f>
        <v>346566955.67999995</v>
      </c>
      <c r="C65" s="34">
        <f>C66+C67+C69+C68</f>
        <v>191887111.42000002</v>
      </c>
      <c r="D65" s="79">
        <f t="shared" si="9"/>
        <v>55.367976743050363</v>
      </c>
    </row>
    <row r="66" spans="1:10" x14ac:dyDescent="0.25">
      <c r="A66" s="20" t="s">
        <v>54</v>
      </c>
      <c r="B66" s="73">
        <v>54506482.960000001</v>
      </c>
      <c r="C66" s="37">
        <v>50733645.950000003</v>
      </c>
      <c r="D66" s="80">
        <f t="shared" si="9"/>
        <v>93.078186657596817</v>
      </c>
    </row>
    <row r="67" spans="1:10" x14ac:dyDescent="0.25">
      <c r="A67" s="20" t="s">
        <v>55</v>
      </c>
      <c r="B67" s="73">
        <v>49250871.520000003</v>
      </c>
      <c r="C67" s="35">
        <v>1210011.1599999999</v>
      </c>
      <c r="D67" s="80">
        <f t="shared" si="9"/>
        <v>2.4568319760770803</v>
      </c>
    </row>
    <row r="68" spans="1:10" x14ac:dyDescent="0.25">
      <c r="A68" s="20" t="s">
        <v>56</v>
      </c>
      <c r="B68" s="73">
        <v>183631080.16999999</v>
      </c>
      <c r="C68" s="37">
        <v>123789054.7</v>
      </c>
      <c r="D68" s="80">
        <f t="shared" si="9"/>
        <v>67.411820801467769</v>
      </c>
    </row>
    <row r="69" spans="1:10" ht="17.45" customHeight="1" x14ac:dyDescent="0.25">
      <c r="A69" s="20" t="s">
        <v>57</v>
      </c>
      <c r="B69" s="73">
        <v>59178521.030000001</v>
      </c>
      <c r="C69" s="37">
        <v>16154399.609999999</v>
      </c>
      <c r="D69" s="80">
        <f t="shared" si="9"/>
        <v>27.297741357562277</v>
      </c>
    </row>
    <row r="70" spans="1:10" x14ac:dyDescent="0.25">
      <c r="A70" s="19" t="s">
        <v>58</v>
      </c>
      <c r="B70" s="72">
        <f>B71+B72</f>
        <v>20392800.150000002</v>
      </c>
      <c r="C70" s="34">
        <f>C71+C72</f>
        <v>13558258.51</v>
      </c>
      <c r="D70" s="79">
        <f t="shared" si="9"/>
        <v>66.485516507158039</v>
      </c>
    </row>
    <row r="71" spans="1:10" ht="30.2" customHeight="1" x14ac:dyDescent="0.25">
      <c r="A71" s="20" t="s">
        <v>59</v>
      </c>
      <c r="B71" s="73">
        <v>20361811.140000001</v>
      </c>
      <c r="C71" s="35">
        <v>13558258.51</v>
      </c>
      <c r="D71" s="80">
        <f t="shared" si="9"/>
        <v>66.586702021635574</v>
      </c>
    </row>
    <row r="72" spans="1:10" ht="19.5" customHeight="1" x14ac:dyDescent="0.25">
      <c r="A72" s="20" t="s">
        <v>60</v>
      </c>
      <c r="B72" s="73">
        <v>30989.01</v>
      </c>
      <c r="C72" s="35">
        <v>0</v>
      </c>
      <c r="D72" s="80">
        <f t="shared" si="9"/>
        <v>0</v>
      </c>
    </row>
    <row r="73" spans="1:10" x14ac:dyDescent="0.25">
      <c r="A73" s="19" t="s">
        <v>61</v>
      </c>
      <c r="B73" s="72">
        <f t="shared" ref="B73:C73" si="10">B74+B75+B76+B77+B78+B79</f>
        <v>2443017073.0299997</v>
      </c>
      <c r="C73" s="34">
        <f t="shared" si="10"/>
        <v>1924660333.75</v>
      </c>
      <c r="D73" s="79">
        <f t="shared" si="9"/>
        <v>78.782107378517111</v>
      </c>
      <c r="F73" s="5"/>
      <c r="H73" s="4"/>
      <c r="J73" s="4"/>
    </row>
    <row r="74" spans="1:10" x14ac:dyDescent="0.25">
      <c r="A74" s="20" t="s">
        <v>62</v>
      </c>
      <c r="B74" s="73">
        <v>1001183940.7</v>
      </c>
      <c r="C74" s="35">
        <v>793609995.16999996</v>
      </c>
      <c r="D74" s="80">
        <f t="shared" si="9"/>
        <v>79.267151909681033</v>
      </c>
    </row>
    <row r="75" spans="1:10" x14ac:dyDescent="0.25">
      <c r="A75" s="20" t="s">
        <v>63</v>
      </c>
      <c r="B75" s="73">
        <v>1131084517.8</v>
      </c>
      <c r="C75" s="35">
        <v>882851145.17999995</v>
      </c>
      <c r="D75" s="84">
        <f t="shared" si="9"/>
        <v>78.053508052358211</v>
      </c>
    </row>
    <row r="76" spans="1:10" ht="15" customHeight="1" x14ac:dyDescent="0.25">
      <c r="A76" s="20" t="s">
        <v>64</v>
      </c>
      <c r="B76" s="73">
        <v>198294827.37</v>
      </c>
      <c r="C76" s="35">
        <v>148112294.66999999</v>
      </c>
      <c r="D76" s="84">
        <f t="shared" si="9"/>
        <v>74.692969370116742</v>
      </c>
    </row>
    <row r="77" spans="1:10" ht="15" customHeight="1" x14ac:dyDescent="0.25">
      <c r="A77" s="20" t="s">
        <v>93</v>
      </c>
      <c r="B77" s="73">
        <v>150000</v>
      </c>
      <c r="C77" s="35">
        <v>46990</v>
      </c>
      <c r="D77" s="84">
        <f t="shared" si="9"/>
        <v>31.326666666666668</v>
      </c>
    </row>
    <row r="78" spans="1:10" x14ac:dyDescent="0.25">
      <c r="A78" s="20" t="s">
        <v>65</v>
      </c>
      <c r="B78" s="73">
        <v>72726616.159999996</v>
      </c>
      <c r="C78" s="35">
        <v>67793751.989999995</v>
      </c>
      <c r="D78" s="84">
        <f t="shared" si="9"/>
        <v>93.217250532944362</v>
      </c>
    </row>
    <row r="79" spans="1:10" x14ac:dyDescent="0.25">
      <c r="A79" s="20" t="s">
        <v>66</v>
      </c>
      <c r="B79" s="73">
        <v>39577171</v>
      </c>
      <c r="C79" s="35">
        <v>32246156.739999998</v>
      </c>
      <c r="D79" s="84">
        <f t="shared" si="9"/>
        <v>81.476659208410823</v>
      </c>
    </row>
    <row r="80" spans="1:10" x14ac:dyDescent="0.25">
      <c r="A80" s="19" t="s">
        <v>67</v>
      </c>
      <c r="B80" s="72">
        <f>B81</f>
        <v>176256299.86000001</v>
      </c>
      <c r="C80" s="34">
        <f>C81</f>
        <v>107315774.66</v>
      </c>
      <c r="D80" s="85">
        <f t="shared" si="9"/>
        <v>60.886206476160389</v>
      </c>
      <c r="F80" s="5"/>
    </row>
    <row r="81" spans="1:6" x14ac:dyDescent="0.25">
      <c r="A81" s="20" t="s">
        <v>68</v>
      </c>
      <c r="B81" s="73">
        <v>176256299.86000001</v>
      </c>
      <c r="C81" s="35">
        <v>107315774.66</v>
      </c>
      <c r="D81" s="84">
        <f t="shared" si="9"/>
        <v>60.886206476160389</v>
      </c>
    </row>
    <row r="82" spans="1:6" x14ac:dyDescent="0.25">
      <c r="A82" s="19" t="s">
        <v>69</v>
      </c>
      <c r="B82" s="72">
        <f>B83+B84+B85+B86</f>
        <v>249538326.91</v>
      </c>
      <c r="C82" s="34">
        <f>C83+C84+C85+C86</f>
        <v>214658722.22999999</v>
      </c>
      <c r="D82" s="85">
        <f t="shared" si="9"/>
        <v>86.022345700594556</v>
      </c>
    </row>
    <row r="83" spans="1:6" x14ac:dyDescent="0.25">
      <c r="A83" s="20" t="s">
        <v>70</v>
      </c>
      <c r="B83" s="73">
        <v>1386000</v>
      </c>
      <c r="C83" s="35">
        <v>1120000</v>
      </c>
      <c r="D83" s="84">
        <f t="shared" si="9"/>
        <v>80.808080808080803</v>
      </c>
    </row>
    <row r="84" spans="1:6" x14ac:dyDescent="0.25">
      <c r="A84" s="20" t="s">
        <v>71</v>
      </c>
      <c r="B84" s="73">
        <v>655600</v>
      </c>
      <c r="C84" s="35">
        <v>506605</v>
      </c>
      <c r="D84" s="84">
        <f t="shared" si="9"/>
        <v>77.273489932885909</v>
      </c>
    </row>
    <row r="85" spans="1:6" x14ac:dyDescent="0.25">
      <c r="A85" s="20" t="s">
        <v>72</v>
      </c>
      <c r="B85" s="73">
        <v>242098036.91</v>
      </c>
      <c r="C85" s="35">
        <v>208198434.25</v>
      </c>
      <c r="D85" s="84">
        <f t="shared" si="9"/>
        <v>85.997572267551192</v>
      </c>
    </row>
    <row r="86" spans="1:6" ht="18.75" customHeight="1" x14ac:dyDescent="0.25">
      <c r="A86" s="20" t="s">
        <v>73</v>
      </c>
      <c r="B86" s="73">
        <v>5398690</v>
      </c>
      <c r="C86" s="35">
        <v>4833682.9800000004</v>
      </c>
      <c r="D86" s="84">
        <f t="shared" si="9"/>
        <v>89.534368152273984</v>
      </c>
    </row>
    <row r="87" spans="1:6" x14ac:dyDescent="0.25">
      <c r="A87" s="19" t="s">
        <v>74</v>
      </c>
      <c r="B87" s="72">
        <f>B88+B89+B90</f>
        <v>84085160.219999999</v>
      </c>
      <c r="C87" s="34">
        <f>C88+C89+C90</f>
        <v>56248010.5</v>
      </c>
      <c r="D87" s="85">
        <f t="shared" si="9"/>
        <v>66.894099211838309</v>
      </c>
    </row>
    <row r="88" spans="1:6" x14ac:dyDescent="0.25">
      <c r="A88" s="20" t="s">
        <v>75</v>
      </c>
      <c r="B88" s="73">
        <v>80089137.219999999</v>
      </c>
      <c r="C88" s="35">
        <v>53540463</v>
      </c>
      <c r="D88" s="84">
        <f t="shared" si="9"/>
        <v>66.851092243543093</v>
      </c>
    </row>
    <row r="89" spans="1:6" x14ac:dyDescent="0.25">
      <c r="A89" s="20" t="s">
        <v>76</v>
      </c>
      <c r="B89" s="73">
        <v>3996023</v>
      </c>
      <c r="C89" s="35">
        <v>2707547.5</v>
      </c>
      <c r="D89" s="84">
        <f t="shared" si="9"/>
        <v>67.756053956646397</v>
      </c>
    </row>
    <row r="90" spans="1:6" hidden="1" x14ac:dyDescent="0.25">
      <c r="A90" s="20" t="s">
        <v>77</v>
      </c>
      <c r="B90" s="73"/>
      <c r="C90" s="35"/>
      <c r="D90" s="84" t="e">
        <f t="shared" si="9"/>
        <v>#DIV/0!</v>
      </c>
    </row>
    <row r="91" spans="1:6" x14ac:dyDescent="0.25">
      <c r="A91" s="19" t="s">
        <v>78</v>
      </c>
      <c r="B91" s="54">
        <f t="shared" ref="B91:C91" si="11">B92+B93</f>
        <v>1529970</v>
      </c>
      <c r="C91" s="30">
        <f t="shared" si="11"/>
        <v>989699.93</v>
      </c>
      <c r="D91" s="85">
        <f t="shared" si="9"/>
        <v>64.687538317744796</v>
      </c>
    </row>
    <row r="92" spans="1:6" x14ac:dyDescent="0.25">
      <c r="A92" s="20" t="s">
        <v>79</v>
      </c>
      <c r="B92" s="73">
        <v>500000</v>
      </c>
      <c r="C92" s="35">
        <v>248265</v>
      </c>
      <c r="D92" s="84">
        <f t="shared" si="9"/>
        <v>49.653000000000006</v>
      </c>
    </row>
    <row r="93" spans="1:6" x14ac:dyDescent="0.25">
      <c r="A93" s="21" t="s">
        <v>94</v>
      </c>
      <c r="B93" s="73">
        <v>1029970</v>
      </c>
      <c r="C93" s="35">
        <v>741434.93</v>
      </c>
      <c r="D93" s="84">
        <f t="shared" si="9"/>
        <v>71.986070468071901</v>
      </c>
    </row>
    <row r="94" spans="1:6" ht="16.5" thickBot="1" x14ac:dyDescent="0.3">
      <c r="A94" s="22" t="s">
        <v>80</v>
      </c>
      <c r="B94" s="76">
        <v>407400</v>
      </c>
      <c r="C94" s="38">
        <v>0</v>
      </c>
      <c r="D94" s="86">
        <f t="shared" si="9"/>
        <v>0</v>
      </c>
    </row>
    <row r="95" spans="1:6" ht="16.5" hidden="1" thickBot="1" x14ac:dyDescent="0.3">
      <c r="A95" s="23" t="s">
        <v>88</v>
      </c>
      <c r="B95" s="39"/>
      <c r="C95" s="40"/>
      <c r="D95" s="87" t="e">
        <f t="shared" si="9"/>
        <v>#DIV/0!</v>
      </c>
    </row>
    <row r="96" spans="1:6" ht="30.75" customHeight="1" thickBot="1" x14ac:dyDescent="0.3">
      <c r="A96" s="24" t="s">
        <v>81</v>
      </c>
      <c r="B96" s="41">
        <f>B47+B56+B60+B65+B70+B73+B80+B82+B87+B91+B94+B95</f>
        <v>3878441346.0299997</v>
      </c>
      <c r="C96" s="42">
        <f>C47+C56+C60+C65+C70+C73+C80+C82+C87+C91+C94+C95</f>
        <v>2864558705.9499998</v>
      </c>
      <c r="D96" s="88">
        <f t="shared" si="9"/>
        <v>73.858502691607868</v>
      </c>
      <c r="F96" s="5"/>
    </row>
    <row r="97" spans="1:6" ht="7.5" hidden="1" customHeight="1" x14ac:dyDescent="0.25">
      <c r="A97" s="89"/>
      <c r="B97" s="90"/>
      <c r="C97" s="91"/>
      <c r="D97" s="87" t="e">
        <f t="shared" si="9"/>
        <v>#DIV/0!</v>
      </c>
    </row>
    <row r="98" spans="1:6" ht="21.2" customHeight="1" x14ac:dyDescent="0.25">
      <c r="A98" s="92" t="s">
        <v>82</v>
      </c>
      <c r="B98" s="27">
        <f>B45-B96</f>
        <v>-1182961724.6700001</v>
      </c>
      <c r="C98" s="93">
        <f>C45-C96</f>
        <v>-843228047.38999987</v>
      </c>
      <c r="D98" s="94">
        <f t="shared" si="9"/>
        <v>71.281093023126118</v>
      </c>
    </row>
    <row r="99" spans="1:6" x14ac:dyDescent="0.25">
      <c r="A99" s="20" t="s">
        <v>83</v>
      </c>
      <c r="B99" s="73">
        <v>18000000</v>
      </c>
      <c r="C99" s="36">
        <v>0</v>
      </c>
      <c r="D99" s="84">
        <v>0</v>
      </c>
      <c r="F99" s="5"/>
    </row>
    <row r="100" spans="1:6" ht="31.5" hidden="1" x14ac:dyDescent="0.25">
      <c r="A100" s="20" t="s">
        <v>84</v>
      </c>
      <c r="B100" s="73">
        <v>0</v>
      </c>
      <c r="C100" s="35">
        <v>0</v>
      </c>
      <c r="D100" s="84" t="e">
        <f t="shared" si="9"/>
        <v>#DIV/0!</v>
      </c>
    </row>
    <row r="101" spans="1:6" ht="31.5" hidden="1" x14ac:dyDescent="0.25">
      <c r="A101" s="20" t="s">
        <v>85</v>
      </c>
      <c r="B101" s="73">
        <v>0</v>
      </c>
      <c r="C101" s="35">
        <v>0</v>
      </c>
      <c r="D101" s="84" t="e">
        <f t="shared" si="9"/>
        <v>#DIV/0!</v>
      </c>
    </row>
    <row r="102" spans="1:6" ht="30.75" customHeight="1" thickBot="1" x14ac:dyDescent="0.3">
      <c r="A102" s="95" t="s">
        <v>86</v>
      </c>
      <c r="B102" s="96">
        <v>1164961724.6700001</v>
      </c>
      <c r="C102" s="97">
        <v>843228047.38999999</v>
      </c>
      <c r="D102" s="98">
        <f t="shared" si="9"/>
        <v>72.382467984419151</v>
      </c>
      <c r="F102" s="5"/>
    </row>
    <row r="103" spans="1:6" s="7" customFormat="1" ht="23.25" customHeight="1" x14ac:dyDescent="0.25">
      <c r="A103" s="6"/>
      <c r="B103" s="43"/>
      <c r="C103" s="43"/>
      <c r="D103" s="65"/>
    </row>
    <row r="104" spans="1:6" x14ac:dyDescent="0.25">
      <c r="A104" s="1" t="s">
        <v>99</v>
      </c>
      <c r="B104" s="44"/>
      <c r="C104" s="44"/>
      <c r="D104" s="26"/>
    </row>
    <row r="105" spans="1:6" ht="18" customHeight="1" x14ac:dyDescent="0.25">
      <c r="A105" s="1" t="s">
        <v>87</v>
      </c>
      <c r="B105" s="25"/>
      <c r="C105" s="99" t="s">
        <v>106</v>
      </c>
      <c r="D105" s="100"/>
    </row>
    <row r="106" spans="1:6" x14ac:dyDescent="0.25">
      <c r="A106" s="2"/>
      <c r="B106" s="26"/>
      <c r="C106" s="26"/>
      <c r="D106" s="26"/>
    </row>
    <row r="107" spans="1:6" ht="42.75" customHeight="1" x14ac:dyDescent="0.25">
      <c r="A107" s="2"/>
      <c r="B107" s="45"/>
      <c r="C107" s="26"/>
      <c r="D107" s="26"/>
    </row>
    <row r="108" spans="1:6" x14ac:dyDescent="0.25">
      <c r="A108" s="2"/>
      <c r="B108" s="26"/>
      <c r="C108" s="26"/>
      <c r="D108" s="26"/>
    </row>
  </sheetData>
  <mergeCells count="3">
    <mergeCell ref="C105:D105"/>
    <mergeCell ref="A1:D1"/>
    <mergeCell ref="B46:D46"/>
  </mergeCells>
  <pageMargins left="1.3779527559055118" right="0.59055118110236227" top="0.23622047244094491" bottom="0.11811023622047245" header="0.31496062992125984" footer="0.23622047244094491"/>
  <pageSetup paperSize="9" scale="70" fitToHeight="2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</vt:lpstr>
      <vt:lpstr>'11'!Заголовки_для_печати</vt:lpstr>
      <vt:lpstr>'11'!Область_печати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2025-02-17T07:02:01Z</dcterms:modified>
</cp:coreProperties>
</file>