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250" windowHeight="12435"/>
  </bookViews>
  <sheets>
    <sheet name="РАИП предл ГРБС" sheetId="1" r:id="rId1"/>
  </sheets>
  <definedNames>
    <definedName name="_xlnm._FilterDatabase" localSheetId="0" hidden="1">'РАИП предл ГРБС'!$A$6:$M$366</definedName>
    <definedName name="Z_00C9A554_B0EA_413B_85A6_C56267FAEFB4_.wvu.FilterData" localSheetId="0" hidden="1">'РАИП предл ГРБС'!$A$6:$M$366</definedName>
    <definedName name="Z_01E50BD3_0E45_4B13_AE8E_9C2AD4125EA5_.wvu.FilterData" localSheetId="0" hidden="1">'РАИП предл ГРБС'!$B$6:$M$362</definedName>
    <definedName name="Z_02DB49F4_F0AE_4D3E_BCDA_0B216C146617_.wvu.FilterData" localSheetId="0" hidden="1">'РАИП предл ГРБС'!$B$6:$M$362</definedName>
    <definedName name="Z_02DB49F4_F0AE_4D3E_BCDA_0B216C146617_.wvu.PrintArea" localSheetId="0" hidden="1">'РАИП предл ГРБС'!$B$1:$M$362</definedName>
    <definedName name="Z_02DB49F4_F0AE_4D3E_BCDA_0B216C146617_.wvu.PrintTitles" localSheetId="0" hidden="1">'РАИП предл ГРБС'!$1:$6</definedName>
    <definedName name="Z_069F29B6_7EEE_4CCC_ADBC_1D77F17E9547_.wvu.FilterData" localSheetId="0" hidden="1">'РАИП предл ГРБС'!$B$6:$M$362</definedName>
    <definedName name="Z_069F29B6_7EEE_4CCC_ADBC_1D77F17E9547_.wvu.PrintArea" localSheetId="0" hidden="1">'РАИП предл ГРБС'!$B$1:$M$362</definedName>
    <definedName name="Z_0A5ED7F1_4720_4537_ACF4_2DA9207B564D_.wvu.FilterData" localSheetId="0" hidden="1">'РАИП предл ГРБС'!$A$6:$M$366</definedName>
    <definedName name="Z_0D920B7A_C452_4F26_9E05_E5F82908875F_.wvu.FilterData" localSheetId="0" hidden="1">'РАИП предл ГРБС'!$B$6:$M$362</definedName>
    <definedName name="Z_10617D4B_3A9A_442B_8C8E_AB19CCD84050_.wvu.FilterData" localSheetId="0" hidden="1">'РАИП предл ГРБС'!$A$6:$M$366</definedName>
    <definedName name="Z_126663E9_0952_4D20_8296_19180AE9AF0E_.wvu.FilterData" localSheetId="0" hidden="1">'РАИП предл ГРБС'!$A$6:$M$366</definedName>
    <definedName name="Z_15605E83_343C_4D25_A31E_541813A1EF79_.wvu.FilterData" localSheetId="0" hidden="1">'РАИП предл ГРБС'!$A$6:$M$366</definedName>
    <definedName name="Z_15F71A97_5DC6_4796_9138_B9CAF629370F_.wvu.FilterData" localSheetId="0" hidden="1">'РАИП предл ГРБС'!$B$6:$M$362</definedName>
    <definedName name="Z_1924BE7A_D030_4123_A619_62EBAE6A4648_.wvu.FilterData" localSheetId="0" hidden="1">'РАИП предл ГРБС'!$A$6:$M$366</definedName>
    <definedName name="Z_1E6A16A4_6CC2_4446_91D9_1DDAAD775545_.wvu.FilterData" localSheetId="0" hidden="1">'РАИП предл ГРБС'!$A$6:$M$366</definedName>
    <definedName name="Z_2072A6B5_3700_4DA5_BBC2_5EEFF0939BEC_.wvu.FilterData" localSheetId="0" hidden="1">'РАИП предл ГРБС'!$B$6:$M$362</definedName>
    <definedName name="Z_21203512_0730_4428_A071_E971BBB361B6_.wvu.FilterData" localSheetId="0" hidden="1">'РАИП предл ГРБС'!$B$6:$M$362</definedName>
    <definedName name="Z_22C70420_FADB_4E0A_B09B_59811E6518D6_.wvu.FilterData" localSheetId="0" hidden="1">'РАИП предл ГРБС'!$A$6:$M$366</definedName>
    <definedName name="Z_2CAB5B2F_8C37_4D9F_ADD2_9A6D30759B75_.wvu.FilterData" localSheetId="0" hidden="1">'РАИП предл ГРБС'!$A$6:$M$366</definedName>
    <definedName name="Z_2D4E47B1_3940_42C5_AF4C_68B8CBC58E2A_.wvu.FilterData" localSheetId="0" hidden="1">'РАИП предл ГРБС'!$A$6:$M$366</definedName>
    <definedName name="Z_2E3D2F8E_1376_401C_852C_CB6C395932A5_.wvu.FilterData" localSheetId="0" hidden="1">'РАИП предл ГРБС'!$A$6:$M$366</definedName>
    <definedName name="Z_31BD50B6_F3AB_4654_8CD2_BE6F904A3A70_.wvu.FilterData" localSheetId="0" hidden="1">'РАИП предл ГРБС'!$A$6:$M$366</definedName>
    <definedName name="Z_36F9E206_C4C8_428E_9699_C82A8B906FFF_.wvu.FilterData" localSheetId="0" hidden="1">'РАИП предл ГРБС'!$A$6:$M$366</definedName>
    <definedName name="Z_39500613_DDE4_4540_AEA3_8BBD07B38162_.wvu.FilterData" localSheetId="0" hidden="1">'РАИП предл ГРБС'!$A$6:$M$366</definedName>
    <definedName name="Z_3B484A49_AA06_4575_868B_AA85E64E1259_.wvu.FilterData" localSheetId="0" hidden="1">'РАИП предл ГРБС'!$A$6:$M$366</definedName>
    <definedName name="Z_3FDA07D9_08A8_4ADB_9A80_81C40ADEC590_.wvu.FilterData" localSheetId="0" hidden="1">'РАИП предл ГРБС'!$A$6:$M$366</definedName>
    <definedName name="Z_43048350_7E8C_48FC_B722_1374BE4B4C85_.wvu.FilterData" localSheetId="0" hidden="1">'РАИП предл ГРБС'!$B$6:$M$362</definedName>
    <definedName name="Z_4E7AECBE_54D3_49C2_8BD4_442661C63EFB_.wvu.FilterData" localSheetId="0" hidden="1">'РАИП предл ГРБС'!$A$6:$M$366</definedName>
    <definedName name="Z_502F0AFF_9B58_401A_A396_FA022AADC01C_.wvu.FilterData" localSheetId="0" hidden="1">'РАИП предл ГРБС'!$A$6:$M$366</definedName>
    <definedName name="Z_511B25E9_9247_4B87_8724_CE91086989CA_.wvu.FilterData" localSheetId="0" hidden="1">'РАИП предл ГРБС'!$A$6:$M$366</definedName>
    <definedName name="Z_51D3DD5C_F9C3_4C36_B672_812815228432_.wvu.FilterData" localSheetId="0" hidden="1">'РАИП предл ГРБС'!$B$6:$M$362</definedName>
    <definedName name="Z_548F30EB_1070_4137_B549_070340586CF1_.wvu.FilterData" localSheetId="0" hidden="1">'РАИП предл ГРБС'!$A$6:$M$366</definedName>
    <definedName name="Z_5A7AB750_6DC9_4979_AB6F_3420501788EF_.wvu.FilterData" localSheetId="0" hidden="1">'РАИП предл ГРБС'!$B$6:$M$362</definedName>
    <definedName name="Z_5D5CC16B_BFEE_4378_8FEB_BA7D19841FBB_.wvu.FilterData" localSheetId="0" hidden="1">'РАИП предл ГРБС'!$B$6:$M$362</definedName>
    <definedName name="Z_605E8EA8_3293_4E7E_8E38_5FE07C4FF2B8_.wvu.FilterData" localSheetId="0" hidden="1">'РАИП предл ГРБС'!$B$6:$M$362</definedName>
    <definedName name="Z_6098010F_A6B2_4828_8E53_6EFF4B3170CB_.wvu.FilterData" localSheetId="0" hidden="1">'РАИП предл ГРБС'!$A$6:$M$366</definedName>
    <definedName name="Z_61D2ED56_2A5A_494B_BDA3_4067D13D93C6_.wvu.Cols" localSheetId="0" hidden="1">'РАИП предл ГРБС'!#REF!</definedName>
    <definedName name="Z_61D2ED56_2A5A_494B_BDA3_4067D13D93C6_.wvu.FilterData" localSheetId="0" hidden="1">'РАИП предл ГРБС'!$B$6:$M$362</definedName>
    <definedName name="Z_61D2ED56_2A5A_494B_BDA3_4067D13D93C6_.wvu.PrintArea" localSheetId="0" hidden="1">'РАИП предл ГРБС'!$B$1:$M$362</definedName>
    <definedName name="Z_61D2ED56_2A5A_494B_BDA3_4067D13D93C6_.wvu.PrintTitles" localSheetId="0" hidden="1">'РАИП предл ГРБС'!$1:$6</definedName>
    <definedName name="Z_641F17C3_110D_4067_B193_A9EC5AF65827_.wvu.FilterData" localSheetId="0" hidden="1">'РАИП предл ГРБС'!$A$6:$M$366</definedName>
    <definedName name="Z_6490049B_E008_47CE_AE1E_E6DE17A3ABDB_.wvu.FilterData" localSheetId="0" hidden="1">'РАИП предл ГРБС'!$B$6:$M$362</definedName>
    <definedName name="Z_65EFD60C_B513_4304_A503_982A61873888_.wvu.FilterData" localSheetId="0" hidden="1">'РАИП предл ГРБС'!$B$6:$M$362</definedName>
    <definedName name="Z_6836A3AB_0397_4A53_A655_80010C1DA25E_.wvu.FilterData" localSheetId="0" hidden="1">'РАИП предл ГРБС'!$A$6:$M$366</definedName>
    <definedName name="Z_689F18B8_46B5_4E74_804D_BB3645DAE32F_.wvu.FilterData" localSheetId="0" hidden="1">'РАИП предл ГРБС'!$A$6:$M$366</definedName>
    <definedName name="Z_6A8E32CC_48C2_4F27_A2C3_975683D7DAA0_.wvu.FilterData" localSheetId="0" hidden="1">'РАИП предл ГРБС'!$A$6:$M$366</definedName>
    <definedName name="Z_6E5FCFE2_FE68_41EC_A272_A381553AF87A_.wvu.FilterData" localSheetId="0" hidden="1">'РАИП предл ГРБС'!$A$6:$M$366</definedName>
    <definedName name="Z_6F6482B9_5158_4DED_8366_F1DE0C7A9116_.wvu.FilterData" localSheetId="0" hidden="1">'РАИП предл ГРБС'!$A$6:$M$366</definedName>
    <definedName name="Z_6F6482B9_5158_4DED_8366_F1DE0C7A9116_.wvu.PrintArea" localSheetId="0" hidden="1">'РАИП предл ГРБС'!$A$1:$M$366</definedName>
    <definedName name="Z_6F6482B9_5158_4DED_8366_F1DE0C7A9116_.wvu.PrintTitles" localSheetId="0" hidden="1">'РАИП предл ГРБС'!$1:$6</definedName>
    <definedName name="Z_77D65BD7_49BF_4CBF_8130_49F68932C4A5_.wvu.FilterData" localSheetId="0" hidden="1">'РАИП предл ГРБС'!$B$6:$M$362</definedName>
    <definedName name="Z_7ACFA973_3E9F_4043_BD48_7089227CB1DF_.wvu.FilterData" localSheetId="0" hidden="1">'РАИП предл ГРБС'!$A$6:$M$366</definedName>
    <definedName name="Z_7B35CA3A_6866_4A3F_9B76_636654F463FD_.wvu.FilterData" localSheetId="0" hidden="1">'РАИП предл ГРБС'!$A$6:$M$366</definedName>
    <definedName name="Z_7DAD9D05_B04C_4AE5_883A_8F879B45714D_.wvu.FilterData" localSheetId="0" hidden="1">'РАИП предл ГРБС'!$A$6:$M$366</definedName>
    <definedName name="Z_7F422E5F_68ED_404E_AF74_48BEE0C6E965_.wvu.FilterData" localSheetId="0" hidden="1">'РАИП предл ГРБС'!$B$6:$M$362</definedName>
    <definedName name="Z_81064D82_AA9E_457F_83D3_34FED8307E08_.wvu.FilterData" localSheetId="0" hidden="1">'РАИП предл ГРБС'!$A$6:$M$366</definedName>
    <definedName name="Z_85E1AC2D_3ABE_4BEB_ADF9_68D0BE676D49_.wvu.FilterData" localSheetId="0" hidden="1">'РАИП предл ГРБС'!$B$6:$M$362</definedName>
    <definedName name="Z_8634A3FE_10BA_41A3_AD04_C0C90A05082F_.wvu.FilterData" localSheetId="0" hidden="1">'РАИП предл ГРБС'!$A$6:$M$366</definedName>
    <definedName name="Z_8FD9B496_0F26_4E2F_94EE_DACB689DF4AF_.wvu.FilterData" localSheetId="0" hidden="1">'РАИП предл ГРБС'!$A$6:$M$366</definedName>
    <definedName name="Z_9825022B_297F_4A35_AFAA_B86BB36E4EC4_.wvu.FilterData" localSheetId="0" hidden="1">'РАИП предл ГРБС'!$A$6:$M$366</definedName>
    <definedName name="Z_9CB46DB5_0888_4CD1_A660_3A9E9321139C_.wvu.FilterData" localSheetId="0" hidden="1">'РАИП предл ГРБС'!$B$6:$M$362</definedName>
    <definedName name="Z_9CB46DB5_0888_4CD1_A660_3A9E9321139C_.wvu.PrintArea" localSheetId="0" hidden="1">'РАИП предл ГРБС'!$B$1:$M$367</definedName>
    <definedName name="Z_9CB46DB5_0888_4CD1_A660_3A9E9321139C_.wvu.PrintTitles" localSheetId="0" hidden="1">'РАИП предл ГРБС'!$1:$6</definedName>
    <definedName name="Z_9CB46DB5_0888_4CD1_A660_3A9E9321139C_.wvu.Rows" localSheetId="0" hidden="1">'РАИП предл ГРБС'!#REF!</definedName>
    <definedName name="Z_9F480646_7AAE_40E9_956E_5F444115EA8F_.wvu.FilterData" localSheetId="0" hidden="1">'РАИП предл ГРБС'!$B$6:$M$362</definedName>
    <definedName name="Z_A06DCB4A_4AA7_42DD_96B4_B4AE2F585362_.wvu.FilterData" localSheetId="0" hidden="1">'РАИП предл ГРБС'!$A$6:$M$366</definedName>
    <definedName name="Z_A510ED7E_651D_46B9_962B_378FB7CCD955_.wvu.FilterData" localSheetId="0" hidden="1">'РАИП предл ГРБС'!$A$6:$M$366</definedName>
    <definedName name="Z_A5F003E2_ACFD_4B5B_9C9C_98EA6340DB3B_.wvu.FilterData" localSheetId="0" hidden="1">'РАИП предл ГРБС'!$A$6:$M$366</definedName>
    <definedName name="Z_A78E4C15_56B4_4DA2_AE0F_3BAFB73B268B_.wvu.FilterData" localSheetId="0" hidden="1">'РАИП предл ГРБС'!$B$6:$M$362</definedName>
    <definedName name="Z_A8AAFA9C_6D97_4B7F_9A99_7F5C7722CC52_.wvu.FilterData" localSheetId="0" hidden="1">'РАИП предл ГРБС'!$A$6:$M$366</definedName>
    <definedName name="Z_A8E0C877_6509_421D_A2CE_3221E12A9BEE_.wvu.FilterData" localSheetId="0" hidden="1">'РАИП предл ГРБС'!$A$6:$M$366</definedName>
    <definedName name="Z_AABCAF71_ED04_4B49_9290_95E870D70427_.wvu.FilterData" localSheetId="0" hidden="1">'РАИП предл ГРБС'!$B$6:$M$362</definedName>
    <definedName name="Z_ACD9E3CF_FE52_48C7_A4C6_5E013D0E7ED7_.wvu.FilterData" localSheetId="0" hidden="1">'РАИП предл ГРБС'!$A$6:$M$366</definedName>
    <definedName name="Z_B7878A10_52CF_4DBD_A353_79634A8314CE_.wvu.FilterData" localSheetId="0" hidden="1">'РАИП предл ГРБС'!$A$6:$M$366</definedName>
    <definedName name="Z_B7878A10_52CF_4DBD_A353_79634A8314CE_.wvu.PrintArea" localSheetId="0" hidden="1">'РАИП предл ГРБС'!$A$1:$M$366</definedName>
    <definedName name="Z_B7878A10_52CF_4DBD_A353_79634A8314CE_.wvu.PrintTitles" localSheetId="0" hidden="1">'РАИП предл ГРБС'!$1:$6</definedName>
    <definedName name="Z_B7FCBB5A_BE1A_4C8B_B633_72C5A19AC94B_.wvu.FilterData" localSheetId="0" hidden="1">'РАИП предл ГРБС'!$A$6:$M$366</definedName>
    <definedName name="Z_B8E30B55_09A0_4A15_A928_CCB590FD2474_.wvu.FilterData" localSheetId="0" hidden="1">'РАИП предл ГРБС'!$A$6:$M$366</definedName>
    <definedName name="Z_BE297B25_A2E2_4EE8_BB7D_48E4A3BB5B2C_.wvu.FilterData" localSheetId="0" hidden="1">'РАИП предл ГРБС'!$B$6:$M$362</definedName>
    <definedName name="Z_C19028D7_D172_475E_926F_6AE543B9CE38_.wvu.FilterData" localSheetId="0" hidden="1">'РАИП предл ГРБС'!$A$6:$M$366</definedName>
    <definedName name="Z_C39E3DCA_1ABD_423F_AB52_FB0C3B18165E_.wvu.FilterData" localSheetId="0" hidden="1">'РАИП предл ГРБС'!$A$6:$M$366</definedName>
    <definedName name="Z_C536C425_DC8B_447D_BBE2_1C976076FC5D_.wvu.FilterData" localSheetId="0" hidden="1">'РАИП предл ГРБС'!$A$6:$M$366</definedName>
    <definedName name="Z_C56A97BB_556A_4B3E_821F_D4A9F4337EAC_.wvu.FilterData" localSheetId="0" hidden="1">'РАИП предл ГРБС'!$A$6:$M$366</definedName>
    <definedName name="Z_C65A9594_4E3C_4C1F_B133_52BB25810C13_.wvu.FilterData" localSheetId="0" hidden="1">'РАИП предл ГРБС'!$B$6:$M$362</definedName>
    <definedName name="Z_C81D99DF_0832_43B6_AA94_692CD5B05152_.wvu.FilterData" localSheetId="0" hidden="1">'РАИП предл ГРБС'!$A$6:$M$366</definedName>
    <definedName name="Z_C81D99DF_0832_43B6_AA94_692CD5B05152_.wvu.PrintArea" localSheetId="0" hidden="1">'РАИП предл ГРБС'!$A$1:$M$366</definedName>
    <definedName name="Z_C81D99DF_0832_43B6_AA94_692CD5B05152_.wvu.PrintTitles" localSheetId="0" hidden="1">'РАИП предл ГРБС'!$1:$6</definedName>
    <definedName name="Z_CC3A834B_E147_4744_84BE_19C303E069B0_.wvu.FilterData" localSheetId="0" hidden="1">'РАИП предл ГРБС'!$A$6:$M$366</definedName>
    <definedName name="Z_CCEA7E62_BB7B_462A_9D9C_D67F4C3871C7_.wvu.FilterData" localSheetId="0" hidden="1">'РАИП предл ГРБС'!$A$6:$M$366</definedName>
    <definedName name="Z_D9BB1C41_9350_4647_8486_E1EC74225A1B_.wvu.FilterData" localSheetId="0" hidden="1">'РАИП предл ГРБС'!$B$6:$M$362</definedName>
    <definedName name="Z_DC17D661_F8E1_42CE_B46C_605D38DA1739_.wvu.FilterData" localSheetId="0" hidden="1">'РАИП предл ГРБС'!$A$6:$M$366</definedName>
    <definedName name="Z_DC4B8610_23AB_49A3_862A_EE30E5BB44AE_.wvu.FilterData" localSheetId="0" hidden="1">'РАИП предл ГРБС'!$A$6:$M$366</definedName>
    <definedName name="Z_DE09A309_6C68_4C48_A6F1_E46098CE65C4_.wvu.FilterData" localSheetId="0" hidden="1">'РАИП предл ГРБС'!$A$6:$M$366</definedName>
    <definedName name="Z_E13AC1C1_90FF_4656_B2E1_8DA5D5359FB9_.wvu.FilterData" localSheetId="0" hidden="1">'РАИП предл ГРБС'!$A$6:$M$366</definedName>
    <definedName name="Z_ED1595A5_BE16_4B87_A505_C311C087A6D8_.wvu.FilterData" localSheetId="0" hidden="1">'РАИП предл ГРБС'!$B$6:$M$362</definedName>
    <definedName name="Z_F1174165_3AFA_4EDE_A23B_99BFF8F066D7_.wvu.FilterData" localSheetId="0" hidden="1">'РАИП предл ГРБС'!$A$6:$M$366</definedName>
    <definedName name="Z_F5335CC8_E9B9_4BAD_A432_173C5D669BD0_.wvu.FilterData" localSheetId="0" hidden="1">'РАИП предл ГРБС'!$A$6:$M$366</definedName>
    <definedName name="Z_F98D998A_4FD8_4164_9119_4C19C89E56F2_.wvu.FilterData" localSheetId="0" hidden="1">'РАИП предл ГРБС'!$B$6:$M$362</definedName>
    <definedName name="Z_FF5C8E9A_73F6_4B0A_BDB8_EB9EA700C060_.wvu.FilterData" localSheetId="0" hidden="1">'РАИП предл ГРБС'!$A$6:$M$366</definedName>
    <definedName name="_xlnm.Print_Titles" localSheetId="0">'РАИП предл ГРБС'!$6:$6</definedName>
    <definedName name="_xlnm.Print_Area" localSheetId="0">'РАИП предл ГРБС'!$A$1:$P$365</definedName>
  </definedNames>
  <calcPr calcId="145621"/>
  <customWorkbookViews>
    <customWorkbookView name="Степанова Алина Васильевна - Личное представление" guid="{C81D99DF-0832-43B6-AA94-692CD5B05152}" mergeInterval="0" personalView="1" maximized="1" windowWidth="1901" windowHeight="824" activeSheetId="1"/>
    <customWorkbookView name="Нодыкова Юлия Петровна - Личное представление" guid="{B7878A10-52CF-4DBD-A353-79634A8314CE}" mergeInterval="0" personalView="1" maximized="1" windowWidth="1916" windowHeight="854" activeSheetId="1" showComments="commIndAndComment"/>
    <customWorkbookView name="Иванова Татьяна Вячеславовна - Личное представление" guid="{6F6482B9-5158-4DED-8366-F1DE0C7A9116}" mergeInterval="0" personalView="1" maximized="1" windowWidth="1916" windowHeight="814" activeSheetId="1"/>
    <customWorkbookView name="МЭ Мерцалова Татьяна Александровна - Личное представление" guid="{9CB46DB5-0888-4CD1-A660-3A9E9321139C}" mergeInterval="0" personalView="1" maximized="1" windowWidth="1916" windowHeight="814" activeSheetId="1"/>
    <customWorkbookView name="Юсупов Дамир Рушанович - Личное представление" guid="{02DB49F4-F0AE-4D3E-BCDA-0B216C146617}" mergeInterval="0" personalView="1" maximized="1" windowWidth="1916" windowHeight="814" activeSheetId="1"/>
    <customWorkbookView name="Кузьмина Екатерина Геннадьевна - Личное представление" guid="{61D2ED56-2A5A-494B-BDA3-4067D13D93C6}" mergeInterval="0" personalView="1" maximized="1" windowWidth="1916" windowHeight="834" activeSheetId="1"/>
    <customWorkbookView name="Васильев Иван Сергеевич - Личное представление" guid="{069F29B6-7EEE-4CCC-ADBC-1D77F17E9547}" mergeInterval="0" personalView="1" maximized="1" windowWidth="1916" windowHeight="754" activeSheetId="1"/>
  </customWorkbookViews>
</workbook>
</file>

<file path=xl/calcChain.xml><?xml version="1.0" encoding="utf-8"?>
<calcChain xmlns="http://schemas.openxmlformats.org/spreadsheetml/2006/main">
  <c r="H78" i="1" l="1"/>
  <c r="I78" i="1"/>
  <c r="J78" i="1"/>
  <c r="K78" i="1"/>
  <c r="L78" i="1"/>
  <c r="M78" i="1"/>
  <c r="N78" i="1"/>
  <c r="O78" i="1"/>
  <c r="G78" i="1"/>
  <c r="K275" i="1" l="1"/>
  <c r="K274" i="1"/>
  <c r="K273" i="1"/>
  <c r="K272" i="1"/>
  <c r="K271" i="1"/>
  <c r="N290" i="1"/>
  <c r="M290" i="1"/>
  <c r="L290" i="1"/>
  <c r="J290" i="1"/>
  <c r="I290" i="1"/>
  <c r="H290" i="1"/>
  <c r="K332" i="1"/>
  <c r="O332" i="1" s="1"/>
  <c r="G332" i="1"/>
  <c r="K330" i="1"/>
  <c r="K329" i="1"/>
  <c r="K328" i="1"/>
  <c r="K327" i="1"/>
  <c r="K326" i="1"/>
  <c r="G330" i="1"/>
  <c r="G329" i="1"/>
  <c r="G328" i="1"/>
  <c r="G327" i="1"/>
  <c r="G326" i="1"/>
  <c r="K316" i="1"/>
  <c r="G316" i="1"/>
  <c r="K314" i="1"/>
  <c r="K313" i="1"/>
  <c r="K312" i="1"/>
  <c r="K311" i="1"/>
  <c r="K310" i="1"/>
  <c r="K309" i="1"/>
  <c r="K308" i="1"/>
  <c r="K307" i="1"/>
  <c r="K306" i="1"/>
  <c r="K305" i="1"/>
  <c r="K304" i="1"/>
  <c r="K303" i="1"/>
  <c r="K302" i="1"/>
  <c r="K301" i="1"/>
  <c r="K300" i="1"/>
  <c r="K299" i="1"/>
  <c r="K298" i="1"/>
  <c r="K297" i="1"/>
  <c r="K296" i="1"/>
  <c r="G314" i="1"/>
  <c r="G313" i="1"/>
  <c r="G312" i="1"/>
  <c r="G311" i="1"/>
  <c r="G310" i="1"/>
  <c r="G309" i="1"/>
  <c r="G308" i="1"/>
  <c r="G307" i="1"/>
  <c r="G306" i="1"/>
  <c r="G305" i="1"/>
  <c r="G304" i="1"/>
  <c r="G303" i="1"/>
  <c r="G302" i="1"/>
  <c r="G301" i="1"/>
  <c r="G300" i="1"/>
  <c r="G299" i="1"/>
  <c r="G298" i="1"/>
  <c r="G297" i="1"/>
  <c r="G296" i="1"/>
  <c r="N281" i="1"/>
  <c r="M281" i="1"/>
  <c r="L281" i="1"/>
  <c r="J281" i="1"/>
  <c r="I281" i="1"/>
  <c r="H281" i="1"/>
  <c r="K289" i="1"/>
  <c r="G289" i="1"/>
  <c r="K284" i="1"/>
  <c r="K283" i="1"/>
  <c r="K282" i="1"/>
  <c r="G284" i="1"/>
  <c r="G283" i="1"/>
  <c r="G282" i="1"/>
  <c r="N270" i="1"/>
  <c r="L270" i="1"/>
  <c r="K270" i="1" s="1"/>
  <c r="J270" i="1"/>
  <c r="I270" i="1"/>
  <c r="H270" i="1"/>
  <c r="N243" i="1"/>
  <c r="M243" i="1"/>
  <c r="L243" i="1"/>
  <c r="J243" i="1"/>
  <c r="I243" i="1"/>
  <c r="H243" i="1"/>
  <c r="K268" i="1"/>
  <c r="G268" i="1"/>
  <c r="K261" i="1"/>
  <c r="G261" i="1"/>
  <c r="K237" i="1"/>
  <c r="K234" i="1"/>
  <c r="G237" i="1"/>
  <c r="N209" i="1"/>
  <c r="M209" i="1"/>
  <c r="L209" i="1"/>
  <c r="J209" i="1"/>
  <c r="I209" i="1"/>
  <c r="H209" i="1"/>
  <c r="N229" i="1"/>
  <c r="L229" i="1"/>
  <c r="K229" i="1" s="1"/>
  <c r="J229" i="1"/>
  <c r="I229" i="1"/>
  <c r="H229" i="1"/>
  <c r="K230" i="1"/>
  <c r="G230" i="1"/>
  <c r="K210" i="1"/>
  <c r="G210" i="1"/>
  <c r="N183" i="1"/>
  <c r="M183" i="1"/>
  <c r="L183" i="1"/>
  <c r="J183" i="1"/>
  <c r="I183" i="1"/>
  <c r="H183" i="1"/>
  <c r="K188" i="1"/>
  <c r="G188" i="1"/>
  <c r="N162" i="1"/>
  <c r="M162" i="1"/>
  <c r="L162" i="1"/>
  <c r="J162" i="1"/>
  <c r="I162" i="1"/>
  <c r="H162" i="1"/>
  <c r="K182" i="1"/>
  <c r="K181" i="1"/>
  <c r="K180" i="1"/>
  <c r="K179" i="1"/>
  <c r="K178" i="1"/>
  <c r="K177" i="1"/>
  <c r="K176" i="1"/>
  <c r="K175" i="1"/>
  <c r="K174" i="1"/>
  <c r="G182" i="1"/>
  <c r="G181" i="1"/>
  <c r="G180" i="1"/>
  <c r="G179" i="1"/>
  <c r="G178" i="1"/>
  <c r="G177" i="1"/>
  <c r="G176" i="1"/>
  <c r="G175" i="1"/>
  <c r="G174" i="1"/>
  <c r="K166" i="1"/>
  <c r="G166" i="1"/>
  <c r="K165" i="1"/>
  <c r="G165" i="1"/>
  <c r="O326" i="1" l="1"/>
  <c r="O328" i="1"/>
  <c r="O330" i="1"/>
  <c r="O327" i="1"/>
  <c r="O329" i="1"/>
  <c r="O316" i="1"/>
  <c r="O301" i="1"/>
  <c r="O309" i="1"/>
  <c r="O298" i="1"/>
  <c r="O314" i="1"/>
  <c r="O303" i="1"/>
  <c r="O296" i="1"/>
  <c r="O300" i="1"/>
  <c r="O304" i="1"/>
  <c r="O308" i="1"/>
  <c r="O312" i="1"/>
  <c r="O302" i="1"/>
  <c r="O306" i="1"/>
  <c r="O310" i="1"/>
  <c r="O297" i="1"/>
  <c r="O305" i="1"/>
  <c r="O313" i="1"/>
  <c r="O299" i="1"/>
  <c r="O307" i="1"/>
  <c r="O311" i="1"/>
  <c r="O289" i="1"/>
  <c r="O283" i="1"/>
  <c r="O282" i="1"/>
  <c r="O284" i="1"/>
  <c r="O268" i="1"/>
  <c r="O174" i="1"/>
  <c r="O178" i="1"/>
  <c r="O188" i="1"/>
  <c r="O261" i="1"/>
  <c r="O230" i="1"/>
  <c r="O237" i="1"/>
  <c r="O176" i="1"/>
  <c r="O180" i="1"/>
  <c r="O210" i="1"/>
  <c r="O175" i="1"/>
  <c r="O179" i="1"/>
  <c r="O182" i="1"/>
  <c r="O177" i="1"/>
  <c r="O181" i="1"/>
  <c r="O166" i="1"/>
  <c r="O165" i="1"/>
  <c r="K336" i="1" l="1"/>
  <c r="G336" i="1"/>
  <c r="N339" i="1"/>
  <c r="M339" i="1"/>
  <c r="L339" i="1"/>
  <c r="J339" i="1"/>
  <c r="K349" i="1"/>
  <c r="G349" i="1"/>
  <c r="K342" i="1"/>
  <c r="G342" i="1"/>
  <c r="N350" i="1"/>
  <c r="M350" i="1"/>
  <c r="L350" i="1"/>
  <c r="J350" i="1"/>
  <c r="I350" i="1"/>
  <c r="H350" i="1"/>
  <c r="K358" i="1"/>
  <c r="G358" i="1"/>
  <c r="K354" i="1"/>
  <c r="G354" i="1"/>
  <c r="K161" i="1"/>
  <c r="G161" i="1"/>
  <c r="N139" i="1"/>
  <c r="M139" i="1"/>
  <c r="L139" i="1"/>
  <c r="J139" i="1"/>
  <c r="I139" i="1"/>
  <c r="H139" i="1"/>
  <c r="K144" i="1"/>
  <c r="G144" i="1"/>
  <c r="K143" i="1"/>
  <c r="G143" i="1"/>
  <c r="K142" i="1"/>
  <c r="G142" i="1"/>
  <c r="K141" i="1"/>
  <c r="G141" i="1"/>
  <c r="K140" i="1"/>
  <c r="G140" i="1"/>
  <c r="N87" i="1"/>
  <c r="M87" i="1"/>
  <c r="L87" i="1"/>
  <c r="J87" i="1"/>
  <c r="I87" i="1"/>
  <c r="H87" i="1"/>
  <c r="N107" i="1"/>
  <c r="M107" i="1"/>
  <c r="L107" i="1"/>
  <c r="J107" i="1"/>
  <c r="I107" i="1"/>
  <c r="H107" i="1"/>
  <c r="N133" i="1"/>
  <c r="M133" i="1"/>
  <c r="L133" i="1"/>
  <c r="J133" i="1"/>
  <c r="I133" i="1"/>
  <c r="H133" i="1"/>
  <c r="K136" i="1"/>
  <c r="K135" i="1"/>
  <c r="K134" i="1"/>
  <c r="G136" i="1"/>
  <c r="G135" i="1"/>
  <c r="G134" i="1"/>
  <c r="K130" i="1"/>
  <c r="K129" i="1"/>
  <c r="K128" i="1"/>
  <c r="G128" i="1"/>
  <c r="G130" i="1"/>
  <c r="G129" i="1"/>
  <c r="K124" i="1"/>
  <c r="K126" i="1"/>
  <c r="G126" i="1"/>
  <c r="G124" i="1"/>
  <c r="K116" i="1"/>
  <c r="K115" i="1"/>
  <c r="K114" i="1"/>
  <c r="K113" i="1"/>
  <c r="K112" i="1"/>
  <c r="K111" i="1"/>
  <c r="K110" i="1"/>
  <c r="K109" i="1"/>
  <c r="K108" i="1"/>
  <c r="K106" i="1"/>
  <c r="K105" i="1"/>
  <c r="K104" i="1"/>
  <c r="K103" i="1"/>
  <c r="K102" i="1"/>
  <c r="K101" i="1"/>
  <c r="K100" i="1"/>
  <c r="K99" i="1"/>
  <c r="K98" i="1"/>
  <c r="K97" i="1"/>
  <c r="K96" i="1"/>
  <c r="K95" i="1"/>
  <c r="K94" i="1"/>
  <c r="K93" i="1"/>
  <c r="K92" i="1"/>
  <c r="K91" i="1"/>
  <c r="K90" i="1"/>
  <c r="K89" i="1"/>
  <c r="K88" i="1"/>
  <c r="G116" i="1"/>
  <c r="G115" i="1"/>
  <c r="G114" i="1"/>
  <c r="G113" i="1"/>
  <c r="G112" i="1"/>
  <c r="G111" i="1"/>
  <c r="G110" i="1"/>
  <c r="G109" i="1"/>
  <c r="G108" i="1"/>
  <c r="G106" i="1"/>
  <c r="G105" i="1"/>
  <c r="G104" i="1"/>
  <c r="G103" i="1"/>
  <c r="G102" i="1"/>
  <c r="G101" i="1"/>
  <c r="G100" i="1"/>
  <c r="G99" i="1"/>
  <c r="G98" i="1"/>
  <c r="G97" i="1"/>
  <c r="G96" i="1"/>
  <c r="G95" i="1"/>
  <c r="G94" i="1"/>
  <c r="G93" i="1"/>
  <c r="G92" i="1"/>
  <c r="G91" i="1"/>
  <c r="G90" i="1"/>
  <c r="G89" i="1"/>
  <c r="G88" i="1"/>
  <c r="K86" i="1"/>
  <c r="G86" i="1"/>
  <c r="K85" i="1"/>
  <c r="G85" i="1"/>
  <c r="K84" i="1"/>
  <c r="G84" i="1"/>
  <c r="K83" i="1"/>
  <c r="G83" i="1"/>
  <c r="N49" i="1"/>
  <c r="M49" i="1"/>
  <c r="L49" i="1"/>
  <c r="J49" i="1"/>
  <c r="I49" i="1"/>
  <c r="H49" i="1"/>
  <c r="N20" i="1"/>
  <c r="M20" i="1"/>
  <c r="L20" i="1"/>
  <c r="J20" i="1"/>
  <c r="I20" i="1"/>
  <c r="H20" i="1"/>
  <c r="K43" i="1"/>
  <c r="G43" i="1"/>
  <c r="G62" i="1"/>
  <c r="G61" i="1"/>
  <c r="K62" i="1"/>
  <c r="K61" i="1"/>
  <c r="K77" i="1"/>
  <c r="K76" i="1"/>
  <c r="K75" i="1"/>
  <c r="G77" i="1"/>
  <c r="G76" i="1"/>
  <c r="G75" i="1"/>
  <c r="K56" i="1"/>
  <c r="G56" i="1"/>
  <c r="K53" i="1"/>
  <c r="G53" i="1"/>
  <c r="K41" i="1"/>
  <c r="K40" i="1"/>
  <c r="K39" i="1"/>
  <c r="K38" i="1"/>
  <c r="G41" i="1"/>
  <c r="G40" i="1"/>
  <c r="G39" i="1"/>
  <c r="G38" i="1"/>
  <c r="G37" i="1"/>
  <c r="G36" i="1"/>
  <c r="G35" i="1"/>
  <c r="O349" i="1" l="1"/>
  <c r="O336" i="1"/>
  <c r="O342" i="1"/>
  <c r="O358" i="1"/>
  <c r="O354" i="1"/>
  <c r="O142" i="1"/>
  <c r="O161" i="1"/>
  <c r="O141" i="1"/>
  <c r="O144" i="1"/>
  <c r="O143" i="1"/>
  <c r="O140" i="1"/>
  <c r="G87" i="1"/>
  <c r="K87" i="1"/>
  <c r="O136" i="1"/>
  <c r="O84" i="1"/>
  <c r="O135" i="1"/>
  <c r="O134" i="1"/>
  <c r="G107" i="1"/>
  <c r="K107" i="1"/>
  <c r="O96" i="1"/>
  <c r="O129" i="1"/>
  <c r="O130" i="1"/>
  <c r="O128" i="1"/>
  <c r="O98" i="1"/>
  <c r="O106" i="1"/>
  <c r="O115" i="1"/>
  <c r="O91" i="1"/>
  <c r="O95" i="1"/>
  <c r="O99" i="1"/>
  <c r="O103" i="1"/>
  <c r="O108" i="1"/>
  <c r="O116" i="1"/>
  <c r="O88" i="1"/>
  <c r="O92" i="1"/>
  <c r="O100" i="1"/>
  <c r="O104" i="1"/>
  <c r="O109" i="1"/>
  <c r="O113" i="1"/>
  <c r="O89" i="1"/>
  <c r="O93" i="1"/>
  <c r="O97" i="1"/>
  <c r="O101" i="1"/>
  <c r="O105" i="1"/>
  <c r="O110" i="1"/>
  <c r="O114" i="1"/>
  <c r="O126" i="1"/>
  <c r="O94" i="1"/>
  <c r="O90" i="1"/>
  <c r="O102" i="1"/>
  <c r="O111" i="1"/>
  <c r="O112" i="1"/>
  <c r="O124" i="1"/>
  <c r="O86" i="1"/>
  <c r="O76" i="1"/>
  <c r="O40" i="1"/>
  <c r="O85" i="1"/>
  <c r="O83" i="1"/>
  <c r="O77" i="1"/>
  <c r="O41" i="1"/>
  <c r="O43" i="1"/>
  <c r="O75" i="1"/>
  <c r="O38" i="1"/>
  <c r="O39" i="1"/>
  <c r="O62" i="1"/>
  <c r="O61" i="1"/>
  <c r="O56" i="1"/>
  <c r="O53" i="1"/>
  <c r="O87" i="1" l="1"/>
  <c r="O107" i="1"/>
  <c r="K29" i="1" l="1"/>
  <c r="G29" i="1"/>
  <c r="K27" i="1"/>
  <c r="K26" i="1"/>
  <c r="G27" i="1"/>
  <c r="G26" i="1"/>
  <c r="O27" i="1" l="1"/>
  <c r="O26" i="1"/>
  <c r="O29" i="1"/>
  <c r="K364" i="1" l="1"/>
  <c r="N11" i="1"/>
  <c r="K362" i="1"/>
  <c r="K350" i="1" s="1"/>
  <c r="K348" i="1"/>
  <c r="K345" i="1"/>
  <c r="K338" i="1"/>
  <c r="K337" i="1"/>
  <c r="K325" i="1"/>
  <c r="K324" i="1"/>
  <c r="K323" i="1"/>
  <c r="K322" i="1"/>
  <c r="K321" i="1"/>
  <c r="K320" i="1"/>
  <c r="K319" i="1"/>
  <c r="K318" i="1"/>
  <c r="K295" i="1"/>
  <c r="K294" i="1"/>
  <c r="K288" i="1"/>
  <c r="K287" i="1"/>
  <c r="K286" i="1"/>
  <c r="K285" i="1"/>
  <c r="K280" i="1"/>
  <c r="K278" i="1"/>
  <c r="K277" i="1"/>
  <c r="K266" i="1"/>
  <c r="K265" i="1"/>
  <c r="K263" i="1"/>
  <c r="K259" i="1"/>
  <c r="K257" i="1"/>
  <c r="K255" i="1"/>
  <c r="K254" i="1"/>
  <c r="K252" i="1"/>
  <c r="K250" i="1"/>
  <c r="K248" i="1"/>
  <c r="K246" i="1"/>
  <c r="K232" i="1"/>
  <c r="K231" i="1"/>
  <c r="K228" i="1"/>
  <c r="K227" i="1"/>
  <c r="K226" i="1"/>
  <c r="K225" i="1"/>
  <c r="K224" i="1"/>
  <c r="K223" i="1"/>
  <c r="K221" i="1"/>
  <c r="K220" i="1"/>
  <c r="K219" i="1"/>
  <c r="K217" i="1"/>
  <c r="K216" i="1" s="1"/>
  <c r="K215" i="1"/>
  <c r="K214" i="1"/>
  <c r="K212" i="1"/>
  <c r="K211" i="1"/>
  <c r="K208" i="1"/>
  <c r="K207" i="1"/>
  <c r="K206" i="1"/>
  <c r="K205" i="1"/>
  <c r="K204" i="1"/>
  <c r="K203" i="1"/>
  <c r="K202" i="1"/>
  <c r="K200" i="1"/>
  <c r="K199" i="1"/>
  <c r="K198" i="1"/>
  <c r="K197" i="1"/>
  <c r="K196" i="1"/>
  <c r="K195" i="1"/>
  <c r="K187" i="1"/>
  <c r="K183" i="1" s="1"/>
  <c r="K173" i="1"/>
  <c r="K172" i="1"/>
  <c r="K171" i="1"/>
  <c r="K170" i="1"/>
  <c r="K169" i="1"/>
  <c r="K160" i="1"/>
  <c r="K159" i="1"/>
  <c r="K158" i="1"/>
  <c r="K157" i="1"/>
  <c r="K156" i="1"/>
  <c r="K155" i="1"/>
  <c r="K154" i="1"/>
  <c r="K153" i="1"/>
  <c r="K152" i="1"/>
  <c r="K151" i="1"/>
  <c r="K150" i="1"/>
  <c r="K149" i="1"/>
  <c r="K148" i="1"/>
  <c r="K147" i="1"/>
  <c r="K146" i="1"/>
  <c r="K145" i="1"/>
  <c r="K138" i="1"/>
  <c r="K137" i="1"/>
  <c r="K132" i="1"/>
  <c r="K131" i="1"/>
  <c r="K127" i="1"/>
  <c r="K125" i="1"/>
  <c r="K123" i="1"/>
  <c r="K122" i="1"/>
  <c r="K121" i="1"/>
  <c r="K119" i="1"/>
  <c r="K82" i="1"/>
  <c r="K74" i="1"/>
  <c r="K73" i="1"/>
  <c r="K72" i="1"/>
  <c r="K71" i="1"/>
  <c r="K70" i="1"/>
  <c r="K69" i="1"/>
  <c r="K68" i="1"/>
  <c r="K67" i="1"/>
  <c r="K66" i="1"/>
  <c r="K65" i="1"/>
  <c r="K60" i="1"/>
  <c r="K59" i="1"/>
  <c r="K58" i="1"/>
  <c r="K48" i="1"/>
  <c r="K46" i="1"/>
  <c r="K37" i="1"/>
  <c r="K36" i="1"/>
  <c r="O36" i="1" s="1"/>
  <c r="K35" i="1"/>
  <c r="O35" i="1" s="1"/>
  <c r="K34" i="1"/>
  <c r="K33" i="1"/>
  <c r="K32" i="1"/>
  <c r="K25" i="1"/>
  <c r="K24" i="1"/>
  <c r="K23" i="1"/>
  <c r="G25" i="1"/>
  <c r="G24" i="1"/>
  <c r="G23" i="1"/>
  <c r="G34" i="1"/>
  <c r="G33" i="1"/>
  <c r="G32" i="1"/>
  <c r="G46" i="1"/>
  <c r="G48" i="1"/>
  <c r="G60" i="1"/>
  <c r="G59" i="1"/>
  <c r="G58" i="1"/>
  <c r="G74" i="1"/>
  <c r="G73" i="1"/>
  <c r="G72" i="1"/>
  <c r="G71" i="1"/>
  <c r="G70" i="1"/>
  <c r="G69" i="1"/>
  <c r="G68" i="1"/>
  <c r="G67" i="1"/>
  <c r="G66" i="1"/>
  <c r="G65" i="1"/>
  <c r="G82" i="1"/>
  <c r="G119" i="1"/>
  <c r="O119" i="1" s="1"/>
  <c r="G132" i="1"/>
  <c r="O132" i="1" s="1"/>
  <c r="G131" i="1"/>
  <c r="O131" i="1" s="1"/>
  <c r="G127" i="1"/>
  <c r="G125" i="1"/>
  <c r="G123" i="1"/>
  <c r="G122" i="1"/>
  <c r="G121" i="1"/>
  <c r="G138" i="1"/>
  <c r="G137" i="1"/>
  <c r="G160" i="1"/>
  <c r="G159" i="1"/>
  <c r="G158" i="1"/>
  <c r="G157" i="1"/>
  <c r="G156" i="1"/>
  <c r="G155" i="1"/>
  <c r="G154" i="1"/>
  <c r="G153" i="1"/>
  <c r="G152" i="1"/>
  <c r="G151" i="1"/>
  <c r="G150" i="1"/>
  <c r="G149" i="1"/>
  <c r="G148" i="1"/>
  <c r="G147" i="1"/>
  <c r="G146" i="1"/>
  <c r="G145" i="1"/>
  <c r="G173" i="1"/>
  <c r="G172" i="1"/>
  <c r="G171" i="1"/>
  <c r="G170" i="1"/>
  <c r="G169" i="1"/>
  <c r="G187" i="1"/>
  <c r="G183" i="1" s="1"/>
  <c r="G200" i="1"/>
  <c r="G199" i="1"/>
  <c r="G198" i="1"/>
  <c r="G197" i="1"/>
  <c r="G196" i="1"/>
  <c r="G195" i="1"/>
  <c r="G205" i="1"/>
  <c r="G204" i="1"/>
  <c r="G203" i="1"/>
  <c r="G202" i="1"/>
  <c r="G208" i="1"/>
  <c r="G207" i="1"/>
  <c r="G206" i="1"/>
  <c r="G212" i="1"/>
  <c r="G211" i="1"/>
  <c r="G215" i="1"/>
  <c r="G214" i="1"/>
  <c r="G217" i="1"/>
  <c r="G221" i="1"/>
  <c r="G220" i="1"/>
  <c r="G219" i="1"/>
  <c r="G225" i="1"/>
  <c r="G224" i="1"/>
  <c r="G223" i="1"/>
  <c r="G228" i="1"/>
  <c r="G227" i="1"/>
  <c r="G226" i="1"/>
  <c r="G232" i="1"/>
  <c r="G231" i="1"/>
  <c r="G234" i="1"/>
  <c r="O234" i="1" s="1"/>
  <c r="G242" i="1"/>
  <c r="G246" i="1"/>
  <c r="G248" i="1"/>
  <c r="G250" i="1"/>
  <c r="G252" i="1"/>
  <c r="G255" i="1"/>
  <c r="G254" i="1"/>
  <c r="G257" i="1"/>
  <c r="G259" i="1"/>
  <c r="G263" i="1"/>
  <c r="G266" i="1"/>
  <c r="G265" i="1"/>
  <c r="G272" i="1"/>
  <c r="G275" i="1"/>
  <c r="G274" i="1"/>
  <c r="G278" i="1"/>
  <c r="G277" i="1"/>
  <c r="G288" i="1"/>
  <c r="G287" i="1"/>
  <c r="G286" i="1"/>
  <c r="G285" i="1"/>
  <c r="G295" i="1"/>
  <c r="G294" i="1"/>
  <c r="G318" i="1"/>
  <c r="G325" i="1"/>
  <c r="G324" i="1"/>
  <c r="G323" i="1"/>
  <c r="G322" i="1"/>
  <c r="G321" i="1"/>
  <c r="G320" i="1"/>
  <c r="G319" i="1"/>
  <c r="G337" i="1"/>
  <c r="G338" i="1"/>
  <c r="G345" i="1"/>
  <c r="G362" i="1"/>
  <c r="G364" i="1"/>
  <c r="N279" i="1"/>
  <c r="M279" i="1"/>
  <c r="L279" i="1"/>
  <c r="K279" i="1"/>
  <c r="J279" i="1"/>
  <c r="I279" i="1"/>
  <c r="H279" i="1"/>
  <c r="N276" i="1"/>
  <c r="L276" i="1"/>
  <c r="K276" i="1" s="1"/>
  <c r="J276" i="1"/>
  <c r="I276" i="1"/>
  <c r="H276" i="1"/>
  <c r="N241" i="1"/>
  <c r="L241" i="1"/>
  <c r="K241" i="1" s="1"/>
  <c r="J241" i="1"/>
  <c r="I241" i="1"/>
  <c r="H241" i="1"/>
  <c r="N233" i="1"/>
  <c r="M233" i="1"/>
  <c r="L233" i="1"/>
  <c r="K233" i="1"/>
  <c r="J233" i="1"/>
  <c r="I233" i="1"/>
  <c r="H233" i="1"/>
  <c r="N222" i="1"/>
  <c r="L222" i="1"/>
  <c r="K222" i="1" s="1"/>
  <c r="J222" i="1"/>
  <c r="I222" i="1"/>
  <c r="H222" i="1"/>
  <c r="N218" i="1"/>
  <c r="M218" i="1"/>
  <c r="L218" i="1"/>
  <c r="J218" i="1"/>
  <c r="I218" i="1"/>
  <c r="H218" i="1"/>
  <c r="N216" i="1"/>
  <c r="M216" i="1"/>
  <c r="L216" i="1"/>
  <c r="J216" i="1"/>
  <c r="I216" i="1"/>
  <c r="H216" i="1"/>
  <c r="N213" i="1"/>
  <c r="M213" i="1"/>
  <c r="L213" i="1"/>
  <c r="J213" i="1"/>
  <c r="I213" i="1"/>
  <c r="H213" i="1"/>
  <c r="N201" i="1"/>
  <c r="M201" i="1"/>
  <c r="L201" i="1"/>
  <c r="J201" i="1"/>
  <c r="I201" i="1"/>
  <c r="H201" i="1"/>
  <c r="N194" i="1"/>
  <c r="M194" i="1"/>
  <c r="L194" i="1"/>
  <c r="J194" i="1"/>
  <c r="I194" i="1"/>
  <c r="H194" i="1"/>
  <c r="N12" i="1"/>
  <c r="J12" i="1"/>
  <c r="N16" i="1"/>
  <c r="J16" i="1"/>
  <c r="N17" i="1"/>
  <c r="J17" i="1"/>
  <c r="N18" i="1"/>
  <c r="J18" i="1"/>
  <c r="N13" i="1"/>
  <c r="J13" i="1"/>
  <c r="J11" i="1"/>
  <c r="N10" i="1"/>
  <c r="J10" i="1"/>
  <c r="N9" i="1"/>
  <c r="J9" i="1"/>
  <c r="O121" i="1" l="1"/>
  <c r="G290" i="1"/>
  <c r="K290" i="1"/>
  <c r="G281" i="1"/>
  <c r="K281" i="1"/>
  <c r="K243" i="1"/>
  <c r="G270" i="1"/>
  <c r="G243" i="1"/>
  <c r="K213" i="1"/>
  <c r="K209" i="1"/>
  <c r="G229" i="1"/>
  <c r="G209" i="1"/>
  <c r="K162" i="1"/>
  <c r="G162" i="1"/>
  <c r="K339" i="1"/>
  <c r="O278" i="1"/>
  <c r="O65" i="1"/>
  <c r="K133" i="1"/>
  <c r="G350" i="1"/>
  <c r="O277" i="1"/>
  <c r="K218" i="1"/>
  <c r="J238" i="1"/>
  <c r="J15" i="1" s="1"/>
  <c r="K194" i="1"/>
  <c r="K201" i="1"/>
  <c r="J193" i="1"/>
  <c r="K139" i="1"/>
  <c r="G139" i="1"/>
  <c r="O137" i="1"/>
  <c r="G133" i="1"/>
  <c r="O68" i="1"/>
  <c r="O72" i="1"/>
  <c r="O67" i="1"/>
  <c r="O71" i="1"/>
  <c r="G49" i="1"/>
  <c r="G20" i="1"/>
  <c r="K20" i="1"/>
  <c r="K49" i="1"/>
  <c r="O66" i="1"/>
  <c r="O70" i="1"/>
  <c r="O74" i="1"/>
  <c r="O48" i="1"/>
  <c r="O58" i="1"/>
  <c r="O122" i="1"/>
  <c r="O149" i="1"/>
  <c r="O153" i="1"/>
  <c r="O157" i="1"/>
  <c r="O172" i="1"/>
  <c r="O196" i="1"/>
  <c r="O200" i="1"/>
  <c r="O205" i="1"/>
  <c r="O211" i="1"/>
  <c r="O217" i="1"/>
  <c r="O223" i="1"/>
  <c r="O227" i="1"/>
  <c r="O246" i="1"/>
  <c r="O257" i="1"/>
  <c r="O265" i="1"/>
  <c r="O287" i="1"/>
  <c r="O318" i="1"/>
  <c r="O322" i="1"/>
  <c r="O337" i="1"/>
  <c r="O59" i="1"/>
  <c r="O123" i="1"/>
  <c r="O146" i="1"/>
  <c r="O150" i="1"/>
  <c r="O154" i="1"/>
  <c r="O158" i="1"/>
  <c r="O169" i="1"/>
  <c r="O173" i="1"/>
  <c r="O197" i="1"/>
  <c r="O202" i="1"/>
  <c r="O206" i="1"/>
  <c r="O212" i="1"/>
  <c r="O219" i="1"/>
  <c r="O224" i="1"/>
  <c r="O228" i="1"/>
  <c r="O252" i="1"/>
  <c r="O259" i="1"/>
  <c r="O266" i="1"/>
  <c r="O275" i="1"/>
  <c r="O285" i="1"/>
  <c r="O288" i="1"/>
  <c r="O319" i="1"/>
  <c r="O323" i="1"/>
  <c r="O338" i="1"/>
  <c r="N193" i="1"/>
  <c r="O125" i="1"/>
  <c r="O147" i="1"/>
  <c r="O151" i="1"/>
  <c r="O155" i="1"/>
  <c r="O159" i="1"/>
  <c r="O170" i="1"/>
  <c r="O187" i="1"/>
  <c r="O198" i="1"/>
  <c r="O203" i="1"/>
  <c r="O207" i="1"/>
  <c r="O214" i="1"/>
  <c r="O220" i="1"/>
  <c r="O225" i="1"/>
  <c r="O248" i="1"/>
  <c r="O254" i="1"/>
  <c r="O294" i="1"/>
  <c r="O320" i="1"/>
  <c r="O324" i="1"/>
  <c r="O345" i="1"/>
  <c r="O69" i="1"/>
  <c r="O73" i="1"/>
  <c r="O127" i="1"/>
  <c r="O138" i="1"/>
  <c r="O148" i="1"/>
  <c r="O152" i="1"/>
  <c r="O156" i="1"/>
  <c r="O160" i="1"/>
  <c r="O171" i="1"/>
  <c r="O195" i="1"/>
  <c r="O199" i="1"/>
  <c r="O204" i="1"/>
  <c r="O208" i="1"/>
  <c r="O215" i="1"/>
  <c r="O221" i="1"/>
  <c r="O232" i="1"/>
  <c r="O250" i="1"/>
  <c r="O255" i="1"/>
  <c r="O263" i="1"/>
  <c r="O272" i="1"/>
  <c r="O286" i="1"/>
  <c r="O295" i="1"/>
  <c r="O321" i="1"/>
  <c r="O325" i="1"/>
  <c r="I193" i="1"/>
  <c r="I189" i="1" s="1"/>
  <c r="M193" i="1"/>
  <c r="M189" i="1" s="1"/>
  <c r="O145" i="1"/>
  <c r="O231" i="1"/>
  <c r="O362" i="1"/>
  <c r="H238" i="1"/>
  <c r="N238" i="1"/>
  <c r="N15" i="1" s="1"/>
  <c r="O23" i="1"/>
  <c r="O274" i="1"/>
  <c r="O46" i="1"/>
  <c r="O226" i="1"/>
  <c r="O364" i="1"/>
  <c r="O33" i="1"/>
  <c r="O34" i="1"/>
  <c r="O32" i="1"/>
  <c r="O37" i="1"/>
  <c r="O25" i="1"/>
  <c r="O24" i="1"/>
  <c r="O82" i="1"/>
  <c r="O60" i="1"/>
  <c r="L238" i="1"/>
  <c r="I238" i="1"/>
  <c r="M238" i="1"/>
  <c r="H193" i="1"/>
  <c r="H189" i="1" s="1"/>
  <c r="L193" i="1"/>
  <c r="L189" i="1" s="1"/>
  <c r="N189" i="1" l="1"/>
  <c r="N14" i="1" s="1"/>
  <c r="N7" i="1" s="1"/>
  <c r="J189" i="1"/>
  <c r="J14" i="1" s="1"/>
  <c r="J7" i="1" s="1"/>
  <c r="K193" i="1"/>
  <c r="K189" i="1" s="1"/>
  <c r="O139" i="1"/>
  <c r="O20" i="1"/>
  <c r="I348" i="1"/>
  <c r="I339" i="1" s="1"/>
  <c r="H348" i="1"/>
  <c r="H339" i="1" s="1"/>
  <c r="K238" i="1" l="1"/>
  <c r="G348" i="1"/>
  <c r="O348" i="1" l="1"/>
  <c r="G339" i="1"/>
  <c r="O339" i="1" s="1"/>
  <c r="G280" i="1"/>
  <c r="G279" i="1" l="1"/>
  <c r="O279" i="1" s="1"/>
  <c r="O280" i="1"/>
  <c r="O133" i="1" l="1"/>
  <c r="G276" i="1" l="1"/>
  <c r="O276" i="1" s="1"/>
  <c r="O243" i="1" l="1"/>
  <c r="O270" i="1"/>
  <c r="G233" i="1" l="1"/>
  <c r="O233" i="1" s="1"/>
  <c r="O229" i="1"/>
  <c r="O290" i="1" l="1"/>
  <c r="G194" i="1"/>
  <c r="O194" i="1" s="1"/>
  <c r="M18" i="1" l="1"/>
  <c r="L18" i="1"/>
  <c r="K18" i="1"/>
  <c r="I18" i="1"/>
  <c r="H18" i="1"/>
  <c r="O350" i="1"/>
  <c r="G18" i="1" l="1"/>
  <c r="O18" i="1" s="1"/>
  <c r="G17" i="1" l="1"/>
  <c r="M17" i="1"/>
  <c r="L17" i="1"/>
  <c r="K17" i="1"/>
  <c r="I17" i="1"/>
  <c r="H17" i="1"/>
  <c r="O17" i="1" l="1"/>
  <c r="O281" i="1"/>
  <c r="I15" i="1" l="1"/>
  <c r="L15" i="1"/>
  <c r="H15" i="1"/>
  <c r="M15" i="1"/>
  <c r="K15" i="1"/>
  <c r="K16" i="1"/>
  <c r="I16" i="1"/>
  <c r="G16" i="1"/>
  <c r="M16" i="1"/>
  <c r="L16" i="1"/>
  <c r="H16" i="1"/>
  <c r="O16" i="1" l="1"/>
  <c r="G241" i="1"/>
  <c r="G238" i="1" l="1"/>
  <c r="O238" i="1" s="1"/>
  <c r="O241" i="1"/>
  <c r="G15" i="1" l="1"/>
  <c r="O15" i="1" s="1"/>
  <c r="G222" i="1"/>
  <c r="O222" i="1" s="1"/>
  <c r="G216" i="1"/>
  <c r="O216" i="1" s="1"/>
  <c r="G201" i="1"/>
  <c r="O201" i="1" s="1"/>
  <c r="G218" i="1" l="1"/>
  <c r="O218" i="1" s="1"/>
  <c r="G213" i="1"/>
  <c r="O213" i="1" s="1"/>
  <c r="O209" i="1"/>
  <c r="H14" i="1"/>
  <c r="M14" i="1"/>
  <c r="L14" i="1"/>
  <c r="I14" i="1"/>
  <c r="K14" i="1"/>
  <c r="G193" i="1" l="1"/>
  <c r="G189" i="1" s="1"/>
  <c r="M13" i="1"/>
  <c r="L13" i="1"/>
  <c r="K13" i="1"/>
  <c r="I13" i="1"/>
  <c r="H13" i="1"/>
  <c r="M12" i="1"/>
  <c r="L12" i="1"/>
  <c r="K12" i="1"/>
  <c r="I12" i="1"/>
  <c r="H12" i="1"/>
  <c r="O193" i="1" l="1"/>
  <c r="M10" i="1"/>
  <c r="L10" i="1"/>
  <c r="K10" i="1"/>
  <c r="I10" i="1"/>
  <c r="H10" i="1"/>
  <c r="G14" i="1" l="1"/>
  <c r="O14" i="1" s="1"/>
  <c r="O189" i="1"/>
  <c r="G12" i="1" l="1"/>
  <c r="O12" i="1" s="1"/>
  <c r="O162" i="1"/>
  <c r="M9" i="1"/>
  <c r="L9" i="1"/>
  <c r="K9" i="1"/>
  <c r="I9" i="1"/>
  <c r="H9" i="1"/>
  <c r="G9" i="1" l="1"/>
  <c r="O9" i="1" s="1"/>
  <c r="G10" i="1"/>
  <c r="O10" i="1" s="1"/>
  <c r="O49" i="1"/>
  <c r="M11" i="1"/>
  <c r="M7" i="1" s="1"/>
  <c r="G11" i="1" l="1"/>
  <c r="H11" i="1"/>
  <c r="H7" i="1" s="1"/>
  <c r="I11" i="1"/>
  <c r="I7" i="1" s="1"/>
  <c r="K11" i="1" l="1"/>
  <c r="K7" i="1" s="1"/>
  <c r="L11" i="1"/>
  <c r="L7" i="1" s="1"/>
  <c r="O183" i="1"/>
  <c r="O11" i="1" l="1"/>
  <c r="G13" i="1"/>
  <c r="G7" i="1" l="1"/>
  <c r="O7" i="1" s="1"/>
  <c r="O13" i="1"/>
</calcChain>
</file>

<file path=xl/sharedStrings.xml><?xml version="1.0" encoding="utf-8"?>
<sst xmlns="http://schemas.openxmlformats.org/spreadsheetml/2006/main" count="1516" uniqueCount="806">
  <si>
    <t>в том числе:</t>
  </si>
  <si>
    <t>Всего</t>
  </si>
  <si>
    <t>ЗДРАВООХРАНЕНИЕ, ВСЕГО</t>
  </si>
  <si>
    <t>ФИЗИЧЕСКАЯ КУЛЬТУРА И СПОРТ, ВСЕГО</t>
  </si>
  <si>
    <t>ДОРОЖНОЕ ХОЗЯЙСТВО, ВСЕГО</t>
  </si>
  <si>
    <t xml:space="preserve">Министерство строительства, архитектуры и жилищно-коммунального хозяйства Чувашской Республики </t>
  </si>
  <si>
    <t xml:space="preserve">Строительство нового здания поликлиники БУ "Канашская ЦРБ" Минздрава Чувашии, Канашский район, с. Шихазаны, ул. Епифанова, д. 12 </t>
  </si>
  <si>
    <t>Строительство здания поликлиники бюджетного учреждения Чувашской Республики "Моргаушская центральная районная больница" Министерства здравоохранения Чувашской Республики, Моргаушский район, с. Моргауши</t>
  </si>
  <si>
    <t>Министерство строительства, архитектуры и жилищно-коммунального хозяйства Чувашской Республики</t>
  </si>
  <si>
    <t>ЖИЛИЩНОЕ СТРОИТЕЛЬСТВО, ВСЕГО</t>
  </si>
  <si>
    <t>СОЦИАЛЬНАЯ ПОЛИТИКА, ВСЕГО</t>
  </si>
  <si>
    <t>город Канаш</t>
  </si>
  <si>
    <t>город Шумерля</t>
  </si>
  <si>
    <t>Министерство транспорта и дорожного хозяйства Чувашской Республики</t>
  </si>
  <si>
    <t>Строительство автомобильной дороги в д. Альбусь-Сюрбеево</t>
  </si>
  <si>
    <t xml:space="preserve">Строительство и реконструкция автомобильных дорог общего пользования местного значения в границах городского округа </t>
  </si>
  <si>
    <t>в том числе проектно-изыскательские работы:</t>
  </si>
  <si>
    <t>Проектирование строительства и реконструкции автомобильных дорог общего пользования регионального или межмуниципального значения и строительство площадок для передвижных постов весового контроля</t>
  </si>
  <si>
    <t>Строительство автомобильной дороги по улицам Новая и Северная в с. Байдеряково</t>
  </si>
  <si>
    <t>Строительство футбольного манежа при БУ "СШ по футболу" Минспорта Чувашии</t>
  </si>
  <si>
    <t>Администрация г. Чебоксары</t>
  </si>
  <si>
    <t xml:space="preserve">Строительство фельдшерско-акушерских пунктов в районах Чувашской Республики </t>
  </si>
  <si>
    <t xml:space="preserve">Строительство врачебных амбулаторий и отделений общеврачебных практик в районах и городах Чувашской Республики 
</t>
  </si>
  <si>
    <t>с. Норваш-Шигали Батыревского района</t>
  </si>
  <si>
    <t>с. Тойси Батыревского района</t>
  </si>
  <si>
    <t>с. Новое Ахпердино Батыревского района</t>
  </si>
  <si>
    <t>д. Ермошкино Вурнарского района</t>
  </si>
  <si>
    <t>с. Штанаши Красночетайского района</t>
  </si>
  <si>
    <t>с. Чурачики Цивильского района</t>
  </si>
  <si>
    <t>д. Новые Тренькасы Чебоксарского района</t>
  </si>
  <si>
    <t>с. Большая Таяба Яльчикского района</t>
  </si>
  <si>
    <t>Строительство инженерной, транспортной, социальной инфраструктуры в целях жилищного строительства в Чувашской Республике</t>
  </si>
  <si>
    <t>Министерство природных ресурсов и экологии Чувашской Республики</t>
  </si>
  <si>
    <t>КУ ЧР Служба единого заказчика (заказчик)</t>
  </si>
  <si>
    <t>Строительство автомобильной дороги протяженностью 1,355 км в д. Мижули по ул. Лесная с примыканием к автодороге "Волга" – Марпосад – Первое Чурашево – Марпосад – Аксарино</t>
  </si>
  <si>
    <t>Строительство автомобильной дороги по улицам в д. Большие Токшики</t>
  </si>
  <si>
    <t>Строительство автомобильной дороги "Авданкасы – Моргауши – Козьмодемьянск – Сятракасы" (подъезд к ул. Привольная)</t>
  </si>
  <si>
    <t xml:space="preserve">Реализация мероприятий комплексного развития транспортной инфраструктуры Чебоксарской агломерации в рамках реализации национального проекта "Безопасные качественные дороги" </t>
  </si>
  <si>
    <t>Сети водоснабжения микрорайона "Дубрава Парк" (магистральные, внутриквартальные) г. Чебоксары</t>
  </si>
  <si>
    <t>Сети хозяйственно-бытовой канализации микрорайона "Дубрава Парк" (магистральные, внутриквартальные) г. Чебоксары</t>
  </si>
  <si>
    <t>Сети газоснабжения "Дубрава Парк" (магистральные, внутриквартальные) г. Чебоксары</t>
  </si>
  <si>
    <t>Автомобильная дорога (улично-дорожная сеть микрорайона "Дубрава Парк" г. Чебоксары)</t>
  </si>
  <si>
    <t>Застройка микрорайона 2 "А" центральной части города Чебоксары "Грязевская стрелка", ограниченной улицами Гагарина, Ярмарочная, Пионерская, Калинина</t>
  </si>
  <si>
    <t>Магистральные сети хозяйственно-бытовой канализации микрорайона 2 "А" центральной части города Чебоксары "Грязевская стрелка", ограниченной улицами Гагарина, Ярмарочная, Пионерская, Калинина</t>
  </si>
  <si>
    <t>Магистральные сети ливневой канализации микрорайона 2 "А" центральной части города Чебоксары "Грязевская стрелка", ограниченной улицами Гагарина, Ярмарочная, Пионерская, Калинина</t>
  </si>
  <si>
    <t>Отводящий коллектор реки Кайбулка и ее притоков от ул. Гагарина до ул. Калинина г. Чебоксары</t>
  </si>
  <si>
    <t>Автомобильная дорога микрорайона 2 "А" центральной части города Чебоксары "Грязевская стрелка"</t>
  </si>
  <si>
    <t>Комплексная застройка жилого района "Солнечный" Новоюжного планировочного района г. Чебоксары</t>
  </si>
  <si>
    <t>Комплексная застройка микрорайона 1А центральной части г. Чебоксары</t>
  </si>
  <si>
    <t>в том числе</t>
  </si>
  <si>
    <t xml:space="preserve">Реконструкция объекта "МАУ ДО "Аликовская ДШИ" Аликовского района Чувашской Республики </t>
  </si>
  <si>
    <t>тыс. рублей</t>
  </si>
  <si>
    <t>Строительство объекта "Средняя общеобразовательная школа на 825 ученических мест в поселке Кугеси Чебоксарского района Чувашской Республики"</t>
  </si>
  <si>
    <t>Строительство объекта "Средняя общеобразовательная школа на 1400 мест в микрорайоне "Солнечный", г. Чебоксары Чувашской Республики"</t>
  </si>
  <si>
    <t>Комплексная застройка жилого района "Новый город" г. Чебоксары</t>
  </si>
  <si>
    <t xml:space="preserve">Проектно-изыскательские работы на строительство (реконструкцию) объектов капитального строительства </t>
  </si>
  <si>
    <t>1</t>
  </si>
  <si>
    <t>2</t>
  </si>
  <si>
    <t>3</t>
  </si>
  <si>
    <t>5</t>
  </si>
  <si>
    <t>6</t>
  </si>
  <si>
    <t>7</t>
  </si>
  <si>
    <t>10</t>
  </si>
  <si>
    <t>11</t>
  </si>
  <si>
    <t>12</t>
  </si>
  <si>
    <t>19</t>
  </si>
  <si>
    <t>20</t>
  </si>
  <si>
    <t>23</t>
  </si>
  <si>
    <t>36</t>
  </si>
  <si>
    <t>37</t>
  </si>
  <si>
    <t>38</t>
  </si>
  <si>
    <t>41</t>
  </si>
  <si>
    <t>92</t>
  </si>
  <si>
    <t>93</t>
  </si>
  <si>
    <t>94</t>
  </si>
  <si>
    <t>95</t>
  </si>
  <si>
    <t>97</t>
  </si>
  <si>
    <t>Государственная программа Чувашской Республики "Модернизация и развитие сферы жилищно-коммунального хозяйства"</t>
  </si>
  <si>
    <t>Государственная программа Чувашской Республики "Развитие физической культуры и спорта"</t>
  </si>
  <si>
    <t>Государственная программа Чувашской Республики "Социальная поддержка граждан"</t>
  </si>
  <si>
    <t>Государственная программа Чувашской Республики "Развитие здравоохранения"</t>
  </si>
  <si>
    <t>Государственная программа Чувашской Республики "Развитие образования"</t>
  </si>
  <si>
    <t>Государственная программа Чувашской Республики "Развитие потенциала природно-сырьевых ресурсов и обеспечение экологической безопасности"</t>
  </si>
  <si>
    <t>Государственная программа Чувашской Республики "Развитие транспортной системы Чувашской Республики"</t>
  </si>
  <si>
    <t>Государственная программа Чувашской Республики "Обеспечение граждан в Чувашской Республике доступным и комфортным жильем"</t>
  </si>
  <si>
    <t>Государственная программа Чувашской Республики "Развитие культуры"</t>
  </si>
  <si>
    <t>24</t>
  </si>
  <si>
    <t>25</t>
  </si>
  <si>
    <t>32</t>
  </si>
  <si>
    <t>ОБРАЗОВАНИЕ</t>
  </si>
  <si>
    <t>КУЛЬТУРА</t>
  </si>
  <si>
    <t>ЗДРАВООХРАНЕНИЕ</t>
  </si>
  <si>
    <t>ФИЗИЧЕСКАЯ КУЛЬТУРА И СПОРТ</t>
  </si>
  <si>
    <t>СОЦИАЛЬНАЯ ПОЛИТИКА</t>
  </si>
  <si>
    <t>ЖИЛИЩНОЕ СТРОИТЕЛЬСТВО</t>
  </si>
  <si>
    <t>ДОРОЖНОЕ ХОЗЯЙСТВО</t>
  </si>
  <si>
    <t>КОММУНАЛЬНОЕ ХОЗЯЙСТВО</t>
  </si>
  <si>
    <t>ЭКОЛОГИЯ</t>
  </si>
  <si>
    <t>ПРОЧЕЕ</t>
  </si>
  <si>
    <t>4</t>
  </si>
  <si>
    <t>Государственная  программа Чувашской Республики "Комплексное развитие сельских территорий Чувашской Республики"</t>
  </si>
  <si>
    <t>Государственная программа Чувашской Республики "Экономическое развитие Чувашской Республики"</t>
  </si>
  <si>
    <t xml:space="preserve">ГУП "Чувашгаз" Минстроя Чувашии </t>
  </si>
  <si>
    <t>2023–2024</t>
  </si>
  <si>
    <t>2022–2024</t>
  </si>
  <si>
    <t>2024–2025</t>
  </si>
  <si>
    <t>2023–2025</t>
  </si>
  <si>
    <t>2024–2026</t>
  </si>
  <si>
    <t>д. Сятракасы Чебоксарского района</t>
  </si>
  <si>
    <t>д. Большие Катраси Чебоксарского района</t>
  </si>
  <si>
    <t>с. Тарханы Батыревского района</t>
  </si>
  <si>
    <t>д. Долгий Остров Батыревского района</t>
  </si>
  <si>
    <t>д. Вурман-Кибеки Вурнарского района</t>
  </si>
  <si>
    <t>д. Малые Кошелеи Комсомольского района</t>
  </si>
  <si>
    <t>с. Трехбалтаево Шемуршинского района</t>
  </si>
  <si>
    <t>с. Семеновское Порецкого района</t>
  </si>
  <si>
    <t>Комсомольский муниципальный округ</t>
  </si>
  <si>
    <t>Мариинско-Посадский муниципальный округ</t>
  </si>
  <si>
    <t>Моргаушский муниципальный округ</t>
  </si>
  <si>
    <t>Порецкий муниципальный округ</t>
  </si>
  <si>
    <t>Ядринский муниципальный округ</t>
  </si>
  <si>
    <t>Яльчикский муниципальный округ</t>
  </si>
  <si>
    <t>№ пп</t>
  </si>
  <si>
    <t>ОБРАЗОВАНИЕ, ВСЕГО</t>
  </si>
  <si>
    <t>Строительство объекта "Общеобразовательная школа на 1100 мест по адресу: ул. Воинов-интернационалистов в IX мкр. Западного жилого района города Новочебоксарск Чувашской Республики"</t>
  </si>
  <si>
    <t>КУЛЬТУРА, ВСЕГО</t>
  </si>
  <si>
    <t>с. Малые Кармалы Ибресинского района</t>
  </si>
  <si>
    <t>Строительство лыжероллерной трассы протяженностью 3969 метров с освещением и видеонаблюдением в Центре зимних видов спорта (при БУ "СШОР № 2")</t>
  </si>
  <si>
    <t>Строительство и реконструкция автомобильных дорог общего пользования регионального и межмуниципального значения в рамках реализации национального проекта "Безопасные качественные дороги"</t>
  </si>
  <si>
    <t>ЭКОЛОГИЯ, ВСЕГО</t>
  </si>
  <si>
    <t>Строительство Чурачикской средней общеобразовательной школы Цивильского района Чувашской Республики</t>
  </si>
  <si>
    <t>Внеплощадочные сети водоснабжения (3 этап) в жилом комплексе "Пригородный" д. Аркасы Чебоксарского района Чувашской Республики</t>
  </si>
  <si>
    <t>Внеплощадочные сети хозяйственно-бытовой канализации (2 этап) в жилом комплексе "Пригородный" д. Аркасы Чебоксарского района Чувашской Республики</t>
  </si>
  <si>
    <t>Внеплощадочные инженерные сети и сооружения жилого комплекса "Пригородный" д. Аркасы Чебоксарского района Чувашской Республики. Наружные сети ливневого водоотведения жилого комплекса "Пригородный" (2 этап)</t>
  </si>
  <si>
    <t>Внеплощадочные инженерные сети и сооружения жилого комплекса "Пригородный" д. Аркасы Чебоксарского района Чувашской Республики. Кабельная линия 10 кВ от РТП 10 кВ для электроснабжения жилого комплекса "Пригородный"</t>
  </si>
  <si>
    <t>Строительство автомобильной дороги микрорайона 3 жилого района "Солнечный" Новоюжного планировочного района г. Чебоксары (2 этап строительства)</t>
  </si>
  <si>
    <t>Министерство здравоохранения Чувашской Республики</t>
  </si>
  <si>
    <t>Магистральные сети электроснабжения микрорайона 2 "А" центральной части города Чебоксары "Грязевская стрелка", ограниченной улицами Гагарина, Ярмарочная, Пионерская, Калинина</t>
  </si>
  <si>
    <t>Строительство сельского дома культуры на 49 мест в д. Верхнее Аккозино Красночетайского муниципального округа</t>
  </si>
  <si>
    <t>Строительство сельского дома культуры на 49 мест в д. Ойкас-Кибеки Вурнарского муниципального округа</t>
  </si>
  <si>
    <t>строительство и реконструкция</t>
  </si>
  <si>
    <t>Администрация Канашского муниципального округа</t>
  </si>
  <si>
    <t>Администрация Цивильского муниципального округа</t>
  </si>
  <si>
    <t>Комплексная застройка ЖК "Дубрава Парк", город Чебоксары</t>
  </si>
  <si>
    <t>Строительство плоскостных сооружений АУ Чувашии "ФОЦ "Белые камни" Минспорта Чувашии</t>
  </si>
  <si>
    <t xml:space="preserve">Проектирование, строительство, реконструкция автомобильных дорог общего пользования местного значения вне границ населенных пунктов в границах муниципального образования и в границах населенных пунктов </t>
  </si>
  <si>
    <t>Аликовский муниципальный округ</t>
  </si>
  <si>
    <t>Строительство автомобильной дороги по улицам Центральная, Зеленая в д. Синькасы</t>
  </si>
  <si>
    <t>Красночетайский муниципальный округ</t>
  </si>
  <si>
    <t>Урмарский муниципальный округ</t>
  </si>
  <si>
    <t>КОММУНАЛЬНОЕ ХОЗЯЙСТВО, ВСЕГО</t>
  </si>
  <si>
    <t>Строительство объекта "Внеплощадочные инженерные сети и сооружения жилого района "Новый город" в г. Чебоксары. Коллектор дождевой канализации с очистными сооружениями № 2"</t>
  </si>
  <si>
    <t>Cтроительство группового водовода Шемуршинского, Батыревского, Комсомольского районов Чувашской Республики  (IX пусковой комплекс)</t>
  </si>
  <si>
    <t>Строительство дороги в жилой застройке 3-е поле в г. Канаш</t>
  </si>
  <si>
    <t>2023-2025</t>
  </si>
  <si>
    <t xml:space="preserve">Строительство сельского дома культуры на 49 мест в с. Ядрино Ядринского муниципального округа </t>
  </si>
  <si>
    <t>Расходы на мероприятия по повышению уровня обустройства автомобильных дорог межмуниципального значения. Устройство искусственного электроосвещения на автомобильной дороге "Волга" – Марпосад на участке км 30+350 – км 32+958 в Мариинско-Посадском районе (1 этап)</t>
  </si>
  <si>
    <t>Министерство образования Чувашской Республики</t>
  </si>
  <si>
    <t>2023-2024</t>
  </si>
  <si>
    <t>Реконструкция автомобильной дороги "Аниш" км 43+900 – км 44+905 с проведением противооползневых мероприятий в Янтиковском районе</t>
  </si>
  <si>
    <t>Внеплощадочные тепловые сети в жилом комплексе "Пригородный" д. Аркасы Чебоксарского района Чувашской Республики (2 этап)</t>
  </si>
  <si>
    <t>Строительство сельского дома культуры на 100 мест в д. Илебары Карачевского сельского поселения Козловского района</t>
  </si>
  <si>
    <t>Строительство автомобильной дороги по ул. Ленина, ул. Школьная и пер. Кудрявцева в д. Тегешево Урмарского района</t>
  </si>
  <si>
    <t>Реконструкция автомобильной дороги по пр. Ленина (2 этап)</t>
  </si>
  <si>
    <t>Строительство автомобильной дороги ул. 1-я Южная</t>
  </si>
  <si>
    <t>Строительство наружного освещения, остановочных пунктов, пешеходных переходов и тротуаров на участке км 0+020 – км 1+000, км 1+688 – км 4+230, км 5+850 – км 8+200 на автомобильной дороге Урмары – Ковали – Нурлаты в Урмарском районе Чувашской Республики (III этап, IV этап строительства)</t>
  </si>
  <si>
    <t>2022-2024</t>
  </si>
  <si>
    <t>2024-2025</t>
  </si>
  <si>
    <t>2020-2023</t>
  </si>
  <si>
    <t>Реконструкция здания АУ "Чувашский государственный театр оперы и балета" Минкультуры Чувашии</t>
  </si>
  <si>
    <t xml:space="preserve">Строительство лечебного корпуса с теплым переходом в поликлинику БУ "Урмарская ЦРБ" Минздрава Чувашии в п. Урмары Урмарского района </t>
  </si>
  <si>
    <t>Строительство лечебного корпуса с теплым переходом в поликлинику БУ "Цивильская ЦРБ" Минздрава Чувашии  г. Цивильск Цивильского района Чувашской Республики</t>
  </si>
  <si>
    <t>Строительство II очереди БУ "Атратский дом-интернат" Минтруда Чувашии (спальный корпус с пищеблоком) пос. Атрать Алатырского района</t>
  </si>
  <si>
    <t>Комплексная застройка жилого района "Пригородный" д. Аркасы Чебоксарского района Чувашской Республики</t>
  </si>
  <si>
    <t>Средняя общеобразовательная школа на 
165 ученических мест с пристроем помещений для дошкольных групп на 40 мест в с. Янгличи Канашского района Чувашской Республики</t>
  </si>
  <si>
    <t>Сети электроснабжения микрорайона "Дубрава Парк" (магистральные, внутриквартальные) 
г. Чебоксары</t>
  </si>
  <si>
    <t>Комплексная застройка жилого района 
IX микрорайона Западного жилого района города Новочебоксарск Чувашской Республики</t>
  </si>
  <si>
    <t>Строительство автомобильной дороги по 
ул. Пушкина, пер. Банковский</t>
  </si>
  <si>
    <t>Ливневые очистные сооружения в районе 
ул. Якимовская в г. Чебоксары</t>
  </si>
  <si>
    <t>______________________</t>
  </si>
  <si>
    <t>Строительство средней общеобразовательной школы на 1500 мест в мкр. "Университетский-2" г. Чебоксары</t>
  </si>
  <si>
    <t>Строительство детского сада на 160 мест в д. Москакасы</t>
  </si>
  <si>
    <t>Реконструкция здания детского сада под начальную школу с дошкольной группой со строительством спортивного зала по адресу: Чувашская Республика, Батыревский район, д. Бахтигильдино, ул. Школьная, д. 36</t>
  </si>
  <si>
    <t>КУ "Центр ресурсного обеспечения государственных учреждений здрвоохранения" Минздрава Чувашии</t>
  </si>
  <si>
    <t>Строительство блочно-модульной котельной Урмарского отделения БУ "Республиканский противотуберкулезный диспансер" Минздрава Чувашии по ул. Больничная, д. 1 в д. Арабоси Урмарского района Чувашской Республики</t>
  </si>
  <si>
    <t>Монтаж гаража из легких металлических конструкций (ЛМК) с благоустройством территории подстанции скорой медицинской помощи БУ "Республиканский центр медицины катастроф и скорой медицинской помощи" Минздрава Чувашии по адресу: г. Цивильск, ул. П. Иванова, д. 1</t>
  </si>
  <si>
    <t>Строительство из легких металлических конструкций (ЛМК) с благоустройством территории поста в п. Киря подстанции скорой медецинской помощи г. Алатырь БУ "Республиканский центр медицины катастроф и скорой медицинской помощи" Минздрава Чувашии по адресу: Алатырский район, п. Киря</t>
  </si>
  <si>
    <t>Внеплощадочные инженерные сети и сооружения микрорайона № 5 жилого района "Новый город" г. Чебоксары. Сети бытовой канализации с КНС</t>
  </si>
  <si>
    <t>Внеплощадочные инженерные сети и сооружения микрорайона № 5 жилого района "Новый город" г. Чебоксары. Ливневая канализация</t>
  </si>
  <si>
    <t>Строительство тепловых сетей и сетей горячего водоснабжения по ул. Ленина в г. Шумерля Чувашской Республики</t>
  </si>
  <si>
    <t>Строительство тепловых сетей и сетей горячего водоснабжения по ул. Черняховского в г. Шумерля Чувашской Республики</t>
  </si>
  <si>
    <t>Реконструкция футбольного поля БУ "СШ по футболу" Минспорта Чувашии, стадион "Труд", г. Чебоксары, ул. Гладкова, владение 1 (демонтажные работы, наружные сети)</t>
  </si>
  <si>
    <t>Сети ливневой канализации микрорайона "Дубрава Парк" (магистральные, внутриквартальные) г. Чебоксары</t>
  </si>
  <si>
    <t>Магистральные сети водоснабжения микрорайона 2 "А" центральной части города Чебоксары "Грязевская стрелка", ограниченной улицами Гагарина, Ярмарочная, Пионерская, Калинина</t>
  </si>
  <si>
    <t>Магистральные сети теплоснабжения микрорайона 2 "А" центральной части города Чебоксары "Грязевская стрелка", ограниченной улицами Гагарина, Ярмарочная, Пионерская, Калинина</t>
  </si>
  <si>
    <t>Строительство автомобильной дороги к микрорайону "Солнечный" Новоюжного планировочного района г. Чебоксары (1, 4 очередь)</t>
  </si>
  <si>
    <t>Комплексная застройка микрорайона 3-е поле, г. Канаш</t>
  </si>
  <si>
    <t xml:space="preserve">Дошкольная образовательная организация на 160 мест в жилом комплексе "Пригородный" 
д. Аркасы Чебоксарского района Чувашской Республики
</t>
  </si>
  <si>
    <t xml:space="preserve">Детское дошкольное учреждение на 340 мест поз. 5.14 в микрорайоне № 5 жилого района "Новый город" г. Чебоксары </t>
  </si>
  <si>
    <t>Строительство дороги по ул. Базарная от ул. И.С. Тукташа до ул. Дзержинского</t>
  </si>
  <si>
    <t>Строительство дороги по ул. Базарная от ул. Н. Рождественского до ул. Н. Смирнова</t>
  </si>
  <si>
    <t>Реконструкция автомобильной дороги "Аликово" – Старые Атаи – а.д. "Сура" – д. Верхнее Аккозино – д. Кузнечная на участке км 1+460 – км 3+060</t>
  </si>
  <si>
    <t>Проект строительства бокового проезда вдоль улицы Советской с выездом на улицу Воинов-Интернационалистов в IX микрорайоне города Новочебоксарска Чувашской Республики</t>
  </si>
  <si>
    <t>Строительство проезда от улицы 10-ой Пятилетки до улицы Советской в IX микрорайоне города Новочебоксарска Чувашской Республики</t>
  </si>
  <si>
    <t>Комплексная застройка I очереди 7 микрорайона центральной части г. Чебоксары</t>
  </si>
  <si>
    <t>Устройство водопропускного коллектора со спрямлением русла р. Чебоксарка</t>
  </si>
  <si>
    <t>2024-2026</t>
  </si>
  <si>
    <t>Строительство автомобильной дороги по ул. Арлашкина, ул. Яшина, ул. Кирова, ул. Садовая, ул. Горького в с. Порецкое</t>
  </si>
  <si>
    <t>Строительство автомобильной дороги по ул. Некрасова, проезд от ул. Некрасова до 
ул. А. Виноходова,  ул. А. Виноходова, 
ул. Б. Яковлева, ул. А. Николаева, ул. К. Долбилова, проезд от ул. К. Долбилова до 
ул. А. Николаева в г. Ядрин</t>
  </si>
  <si>
    <t>Строительство автомобильной дороги по ул. К. Маркса, ул. Лермонтова, переулку от ул. Лермонтова до ул. Матросова, ул. Комарова в с. Большие Яльчики</t>
  </si>
  <si>
    <t>Реконструкция автомобильной дороги по ул. Заводская и строительство автомобильной дороги по ул. Лермонтова (2 этап строительства)</t>
  </si>
  <si>
    <t>Реконструкция автомобильной дороги по ул. Пархоменко г. Чебоксары</t>
  </si>
  <si>
    <t>Расходы на мероприятия по повышению уровня обустройства автомобильных дорог регионального значения. Устройство искусственного электроосвещения на автомобильной дороге Кугеси – Атлашево – Новочебоксарск на участке км 21+000 – км 25+525 в Чебоксарском районе</t>
  </si>
  <si>
    <t>Государственная  программа Чувашской Республики "Развитие транспортной системы Чувашской Республики"</t>
  </si>
  <si>
    <t>Строительство сельского дома культуры на 100 мест в д. Бакашево Батыревского района Чувашской Республики</t>
  </si>
  <si>
    <t>Средняя общеобразовательная школа на 1400 ученических мест поз. 2.35 в микрорайоне № 2 жилого района "Новый город" города Чебоксары Чувашской Республики</t>
  </si>
  <si>
    <t>Общеобразовательная школа на 825 мест в микрорайоне "Акварель", ограниченном жилыми домами по ул. Академика Королева, улицей Гражданская, ул. Дементьева г. Чебоксары</t>
  </si>
  <si>
    <t>Реконструкция объекта незавершенного строительства под учебно-производственный комплекс Чебоксарского техникума строительства и городского хозяйства, по адресу: г. Чебоксары, ул. Ильбекова, д.6</t>
  </si>
  <si>
    <t>8</t>
  </si>
  <si>
    <t>9</t>
  </si>
  <si>
    <t>13</t>
  </si>
  <si>
    <t>14</t>
  </si>
  <si>
    <t>15</t>
  </si>
  <si>
    <t>16</t>
  </si>
  <si>
    <t>17</t>
  </si>
  <si>
    <t>18</t>
  </si>
  <si>
    <t>21</t>
  </si>
  <si>
    <t>22</t>
  </si>
  <si>
    <t>26</t>
  </si>
  <si>
    <t>27</t>
  </si>
  <si>
    <t>28</t>
  </si>
  <si>
    <t>29</t>
  </si>
  <si>
    <t>30</t>
  </si>
  <si>
    <t>31</t>
  </si>
  <si>
    <t>33</t>
  </si>
  <si>
    <t>34</t>
  </si>
  <si>
    <t>35</t>
  </si>
  <si>
    <t>39</t>
  </si>
  <si>
    <t>40</t>
  </si>
  <si>
    <t>42</t>
  </si>
  <si>
    <t>43</t>
  </si>
  <si>
    <t>44</t>
  </si>
  <si>
    <t>45</t>
  </si>
  <si>
    <t>46</t>
  </si>
  <si>
    <t>47</t>
  </si>
  <si>
    <t>48</t>
  </si>
  <si>
    <t>49</t>
  </si>
  <si>
    <t>50</t>
  </si>
  <si>
    <t>51</t>
  </si>
  <si>
    <t>52</t>
  </si>
  <si>
    <t>53</t>
  </si>
  <si>
    <t>54</t>
  </si>
  <si>
    <t>55</t>
  </si>
  <si>
    <t>56</t>
  </si>
  <si>
    <t>57</t>
  </si>
  <si>
    <t>58</t>
  </si>
  <si>
    <t>Строительство спортивно-оздоровительного комплекса с бассейном БУ "СШОР № 9 по плаванию" Минспорта Чувашии</t>
  </si>
  <si>
    <t>59</t>
  </si>
  <si>
    <t>60</t>
  </si>
  <si>
    <t>2022-2025</t>
  </si>
  <si>
    <t>61</t>
  </si>
  <si>
    <t>62</t>
  </si>
  <si>
    <t>63</t>
  </si>
  <si>
    <t>64</t>
  </si>
  <si>
    <t>65</t>
  </si>
  <si>
    <t>66</t>
  </si>
  <si>
    <t>67</t>
  </si>
  <si>
    <t>68</t>
  </si>
  <si>
    <t>69</t>
  </si>
  <si>
    <t>70</t>
  </si>
  <si>
    <t>71</t>
  </si>
  <si>
    <t>72</t>
  </si>
  <si>
    <t>73</t>
  </si>
  <si>
    <t>74</t>
  </si>
  <si>
    <t>75</t>
  </si>
  <si>
    <t>76</t>
  </si>
  <si>
    <t>77</t>
  </si>
  <si>
    <t>78</t>
  </si>
  <si>
    <t>79</t>
  </si>
  <si>
    <t>80</t>
  </si>
  <si>
    <t>81</t>
  </si>
  <si>
    <t>82</t>
  </si>
  <si>
    <t>88</t>
  </si>
  <si>
    <t>89</t>
  </si>
  <si>
    <t>90</t>
  </si>
  <si>
    <t>91</t>
  </si>
  <si>
    <t>Cтроительство группового водовода Шемуршинского, Батыревского, Комсомольского районов Чувашской Республики  (VIII пусковой комплекс)</t>
  </si>
  <si>
    <t>96</t>
  </si>
  <si>
    <t>98</t>
  </si>
  <si>
    <t>99</t>
  </si>
  <si>
    <t>100</t>
  </si>
  <si>
    <t>101</t>
  </si>
  <si>
    <t>102</t>
  </si>
  <si>
    <t>103</t>
  </si>
  <si>
    <t>104</t>
  </si>
  <si>
    <t>105</t>
  </si>
  <si>
    <t>106</t>
  </si>
  <si>
    <t>107</t>
  </si>
  <si>
    <t>108</t>
  </si>
  <si>
    <t>109</t>
  </si>
  <si>
    <t>110</t>
  </si>
  <si>
    <t>111</t>
  </si>
  <si>
    <t>113</t>
  </si>
  <si>
    <t>114</t>
  </si>
  <si>
    <t>115</t>
  </si>
  <si>
    <t>116</t>
  </si>
  <si>
    <t>117</t>
  </si>
  <si>
    <t>118</t>
  </si>
  <si>
    <t>119</t>
  </si>
  <si>
    <t>120</t>
  </si>
  <si>
    <t>121</t>
  </si>
  <si>
    <t>122</t>
  </si>
  <si>
    <t>123</t>
  </si>
  <si>
    <t>124</t>
  </si>
  <si>
    <t>125</t>
  </si>
  <si>
    <t>126</t>
  </si>
  <si>
    <t>127</t>
  </si>
  <si>
    <t>128</t>
  </si>
  <si>
    <t>129</t>
  </si>
  <si>
    <t>130</t>
  </si>
  <si>
    <t>131</t>
  </si>
  <si>
    <t>132</t>
  </si>
  <si>
    <t>134</t>
  </si>
  <si>
    <t>135</t>
  </si>
  <si>
    <t>Строительство сельского дома культуры на 150 мест в п. Киря Алатырского муниципального округа</t>
  </si>
  <si>
    <t>Строительство сельского дома культуры на 49 мест в с. Крымзарайкино Аликовского муниципального округа</t>
  </si>
  <si>
    <t>Строительство сельского дома культуры на 100 мест в д. Тувси Цивильского муниципального округа</t>
  </si>
  <si>
    <t>Строительство сельского дома культуры на 150 мест в Большие Катраси Чебоксарского муниципального округа</t>
  </si>
  <si>
    <t>Строительство сельского дома культуры на 100 мест в с. Можарки Янтиковского муниципального округа</t>
  </si>
  <si>
    <t>Строительство сельского дома культуры на 49 мест в с. Кудеиха Порецкого муниципального округа</t>
  </si>
  <si>
    <t>112</t>
  </si>
  <si>
    <t>с. Шыгырдан Батыревского района</t>
  </si>
  <si>
    <t>Строительство тепловых сетей и сетей горячего водоснабжения в мкр. Стрелка, в г. Алатырь Чувашской Республики</t>
  </si>
  <si>
    <t>Строительство тепловых сетей и сетей горячего водоснабжения по ул. Комсомола, в  г. Алатырь Чувашской Республики</t>
  </si>
  <si>
    <t>Строительство тепловых сетей и сетей горячего водоснабжения в пос. Лесной, в г. Шумерля Чувашской Республики</t>
  </si>
  <si>
    <t>Строительство тепловых сетей и сетей горячего водоснабжения по ул. Котовского, в г. Шумерля Чувашской Республики</t>
  </si>
  <si>
    <t>Строительство тепловых сетей и сетей горячего водоснабжения по ул. МОПРа, в г. Шумерля Чувашской Республики</t>
  </si>
  <si>
    <t>Строительство тепловых сетей и сетей горячего водоснабжения по ул. Чкалова, в г. Шумерля Чувашской Республики</t>
  </si>
  <si>
    <t>Создание индустриального (промышленного) парка в г. Новочебоксарске в рамках реализации мероприятий индивидуальных программ социально-экономического развития отдельных субъектов Российской Федерации в части государственной поддержки реализации инвестиционных проектов, малого и среднего предпринимательства (2 этап)</t>
  </si>
  <si>
    <t>Реконструкция  тяговой подстанции  № 1  по адресу: г. Чебоксары, ул. Юрия Гагарина, 13А</t>
  </si>
  <si>
    <t>Монтаж гаража из легких металлических конструкций (ЛМК) с благоустройством территории подстанции скорой медицинской помощи БУ "Республиканский центр медицины катастроф и скорой медицинской помощи" Минздрава Чувашии по адресу: г. Новочебоксарск, ул. Пионерская, д. 20 корпус 6</t>
  </si>
  <si>
    <t>Наименование подрядной организации, осуществляющей строительные работы на объекте капитального строительства (наименование, ИНН)</t>
  </si>
  <si>
    <t>Реквизиты государственного (муниципального) контракта (реестровый номер в единой информационной системе в сфере закупок, дата, номер контракта)</t>
  </si>
  <si>
    <t>Сроки строительства (ПИР)</t>
  </si>
  <si>
    <t>Годовой лимит финансирования, тыс. рублей</t>
  </si>
  <si>
    <t>Наименование и местоположение</t>
  </si>
  <si>
    <t>Кассовый расход, тыс. рублей</t>
  </si>
  <si>
    <t>из федерального бюджета</t>
  </si>
  <si>
    <t>из республиканского бюджета (без учета субсидий из ФБ)</t>
  </si>
  <si>
    <t>из местного бюджета (без учета субсидий из РБ)</t>
  </si>
  <si>
    <t>Строительство</t>
  </si>
  <si>
    <t>Строительство, ПИР, закупка оборудования</t>
  </si>
  <si>
    <t>ПИР</t>
  </si>
  <si>
    <t>Закупка оборудования</t>
  </si>
  <si>
    <t>% фактического финансирования работ к сводной бюджетной росписи</t>
  </si>
  <si>
    <t>АО СЗ "Ипотечная корпорация Чувашской Республики", ИНН 2129047055</t>
  </si>
  <si>
    <t>№ ПШ74-1д-19/2022 от 01.12.2022</t>
  </si>
  <si>
    <t>АО СЗ "Стройтрест № 3", ИНН 2128007123</t>
  </si>
  <si>
    <t>№ ПШ72-1д-19/2022 от 01.12.2022</t>
  </si>
  <si>
    <t>ООО СЗ "СК "Старатель", ИНН 2129046654</t>
  </si>
  <si>
    <t>№ ПШ73-1д-19/2022 от 01.12.2022</t>
  </si>
  <si>
    <t>АО СЗ "ТУС", ИНН 2129005369</t>
  </si>
  <si>
    <t>№ 2213013525022000150_208 от 12.10.2022</t>
  </si>
  <si>
    <t>АО "ПМК-8", ИНН 2115000346</t>
  </si>
  <si>
    <t>№23-01/171 от 13.02.2023</t>
  </si>
  <si>
    <t>ООО "Булат"</t>
  </si>
  <si>
    <t>№№ от 09.02.2023</t>
  </si>
  <si>
    <t>ООО "Технология будущего", ИНН 2130068564</t>
  </si>
  <si>
    <t>№ 56 от 09.02.2023</t>
  </si>
  <si>
    <t>АО "МСО "Аликовская", ИНН 2102002410</t>
  </si>
  <si>
    <t>№ 55 от 03.03.2023</t>
  </si>
  <si>
    <t>ООО "Консорциум строительных компаний", ИНН 1655107194, Попов Д.В.</t>
  </si>
  <si>
    <t>№ 175 от 22.07.2022 (№ 2213013525022000109_175 от 22.07.2022)</t>
  </si>
  <si>
    <t>ООО "Геолайн Технологии", ИНН 7813492792</t>
  </si>
  <si>
    <t>от 03.02.2023 № 19</t>
  </si>
  <si>
    <t>АО СЗ "Ипотечная корпорация Чувашской Республики"</t>
  </si>
  <si>
    <t>№ 137 от 31.03.2023</t>
  </si>
  <si>
    <t xml:space="preserve">ООО "СтройКрафт», ИНН 2130133492 </t>
  </si>
  <si>
    <t>№  11ЕП/2023 от 19.05.2023</t>
  </si>
  <si>
    <t>№  15ЕП/2023 от 20.07.2023</t>
  </si>
  <si>
    <t>№  16ЕП/2023 от 20.07.2023</t>
  </si>
  <si>
    <t>№  13ЕП/2023 от 19.05.2023</t>
  </si>
  <si>
    <t>№  17ЕП/2023 от 20.07.2023</t>
  </si>
  <si>
    <t xml:space="preserve">ООО "СпецСтройсервис" , ИНН 1658135369,  Татарстан, г Казань, ул Аделя Кутуя, зд. 86, офис 1 </t>
  </si>
  <si>
    <t>№ 2200093783507 от 01.04.2022</t>
  </si>
  <si>
    <t>ООО "Воддорстрой"</t>
  </si>
  <si>
    <t>№138 от 31.03.2023</t>
  </si>
  <si>
    <t>не законтрактовано</t>
  </si>
  <si>
    <t>ООО "ПСБ"</t>
  </si>
  <si>
    <t>ООО "ГРАЖДАНПРОЕКТ" Пенза</t>
  </si>
  <si>
    <t>АО «ПМК № 8», ИНН 2115000346</t>
  </si>
  <si>
    <t>ООО «Вереск-Строй» ИНН 2130070620</t>
  </si>
  <si>
    <t>ПРОЧЕЕ, ВСЕГО</t>
  </si>
  <si>
    <t>Примечание (Проблемные вопросы, ход реализации)</t>
  </si>
  <si>
    <t>Отчет о реализации республиканской адресной инвестиционной программы на 2024 год и плановый период 2025 и 2026 года по состоянию на 31 марта 2024 года</t>
  </si>
  <si>
    <t>от 29.12.2023 № 403</t>
  </si>
  <si>
    <t>нераспределенные средства</t>
  </si>
  <si>
    <t>от 29.12.2023 № 402</t>
  </si>
  <si>
    <t>Строительство общеобразовательной школы поз. 37 в мкр. 3 района "Садовый" г. Чебоксары Чувашской Республики</t>
  </si>
  <si>
    <t>2020-2024</t>
  </si>
  <si>
    <t xml:space="preserve">№ 07 от 14.07.2021 </t>
  </si>
  <si>
    <t>Строительство пристроя на 400 мест МБОУ "Вурнарская СОШ № 1" им. И.Н. Никифорова по адресу: Чувашская Республика, Вурнарский район, п. Вурнары, ул. Ленина, д. 56</t>
  </si>
  <si>
    <t>Строительство школы на 640 мест в с. Комсомольское на территории муниципального бюджетного общеобразовательного учреждения "Комсомольская средняя общеобразовательная школа № 2" Комсомольского муниципального округа Чувашской Республики</t>
  </si>
  <si>
    <t>Выполнение проектных работ по объекту: "Строительство школы на 640 мест в с. Комсомольское на территории муниципального бюджетного общеобразовательного учреждения "Комсомольская средняя общеобразовательная школа № 2" Комсомольского муниципального округа Чувашской Республики"</t>
  </si>
  <si>
    <t>Строительство нового корпуса на 500 ученических мест и дошкольной группы на 40 мест в МБОУ "Цивильская СОШ № 2" в г. Цивильск, ул. Рогожкина, д. 59</t>
  </si>
  <si>
    <t xml:space="preserve">ООО "ПМК-проект", 2115006436 </t>
  </si>
  <si>
    <t>№ 100 от 15.03.2023</t>
  </si>
  <si>
    <t>ООО "Гражданпроект"</t>
  </si>
  <si>
    <t>№ 182 от 05.08.2022</t>
  </si>
  <si>
    <t>ООО "ГлавИнвестиСтрой", 2130103963</t>
  </si>
  <si>
    <t>№ 385 от .12.2023</t>
  </si>
  <si>
    <t>ООО "Булат", 2103004730</t>
  </si>
  <si>
    <t>№ 384 от .12.2023</t>
  </si>
  <si>
    <t>Министерство культуры, по делам национальностей и архивного дела Чувашской Республики</t>
  </si>
  <si>
    <t>ГУП "Чувашгаз" Минстроя Чувашии (заказчик)</t>
  </si>
  <si>
    <t>Строительство блочно-модульной газовой котельной сельского дома культуры в с. Старочелны-Сюрбеево Комсомольского муниципального округа Чувашской Республики</t>
  </si>
  <si>
    <t>Администрация г. Чебоксары (заказчик)</t>
  </si>
  <si>
    <t>Администрация Чебоксарского муниципального округ (заказчик)</t>
  </si>
  <si>
    <t>Строительство Музея вышитой карты России на Красной площади г. Чебоксары</t>
  </si>
  <si>
    <t>Реконструкция объекта культурного наследия "Городская усадьба XIX в. - Флигель (деревянный), 1815 г.", расположенного по адресу: г. Москва, ул. Большая Ордынка, д. 46, ст. 1</t>
  </si>
  <si>
    <t>ООО "НИКСГРУПП"</t>
  </si>
  <si>
    <t>№ 282 от 27.09.2023</t>
  </si>
  <si>
    <t>ООО СК "Аркада" (расторгнут); ООО "СКОМ 21" на сумму 46754,0 тыс. руб.</t>
  </si>
  <si>
    <t>№ 300522 от 09.06.2022 (расторгнут 17.04.2023); действующий контракт № 1/57 от 25.08.2023</t>
  </si>
  <si>
    <t>Строительство сельского дома культуры на 150 мест в с. Старые Айбеси Алатырского муниципального округа</t>
  </si>
  <si>
    <t>Строительство сельского дома культуры на 100 мест в с. Большая Выла Аликовского муниципального округа</t>
  </si>
  <si>
    <t>Строительство сельского дома культуры на 150 мест в с. Хормалы Ибресинского муниципального округа</t>
  </si>
  <si>
    <t>ООО "Проектно-сметное бюро"</t>
  </si>
  <si>
    <t>№ 90 от 18.02.2023</t>
  </si>
  <si>
    <t>№ 198 от 27.06.2023</t>
  </si>
  <si>
    <t>№ 191 от 21.06.2023</t>
  </si>
  <si>
    <t>Блочно-модульная котельная с 2-мя котлами RS-A-150 для детского сада по ул. Мичурина, д. 25А, с. Батырево, Батыревского района Чувашской Республики</t>
  </si>
  <si>
    <t>Строительство социально-культурного центра в д. Салабайкасы Вурман-Сюктерского сельского поселения Чебоксарского района Чувашской Республики</t>
  </si>
  <si>
    <t>Строительство специализированного учреждения по оказанию помощи лицам, находящимся в состоянии алкогольного, наркотического или иного токсического опьянения в городе Чебоксары Чувашской Республики</t>
  </si>
  <si>
    <t>Строительство фельдшерско-акушерских пунктов в районах Чувашской Республики</t>
  </si>
  <si>
    <t>д. Тансарино Урмарского района</t>
  </si>
  <si>
    <t>с. Большая Выла Аликовского района</t>
  </si>
  <si>
    <t>д. Красномайск Батыревского района</t>
  </si>
  <si>
    <t>д. Малдыкасы Вурнарского района</t>
  </si>
  <si>
    <t>д. Кожар-Яндоба Вурнарского района</t>
  </si>
  <si>
    <t>д. Андрюшево Ибресинского района</t>
  </si>
  <si>
    <t>д. Старые Шальтямы Канашского района</t>
  </si>
  <si>
    <t>д. Криуши Козловского района</t>
  </si>
  <si>
    <t>д. Новый Сундырь Комсомольского района</t>
  </si>
  <si>
    <t>д. Ямаши Красночетайского района</t>
  </si>
  <si>
    <t>с. Бичурино Мариинско-Посадского района</t>
  </si>
  <si>
    <t>д. Эльбарусово Мариинско-Посадского района</t>
  </si>
  <si>
    <t>д. Чураккасы Моргаушского района</t>
  </si>
  <si>
    <t>д. Саруй Урмарского района</t>
  </si>
  <si>
    <t>д. Яранкасы Чебоксарского района</t>
  </si>
  <si>
    <t>д. Хыркасы Чебоксарского района</t>
  </si>
  <si>
    <t>с. Трехизб-Шемурша Шемуршинского района</t>
  </si>
  <si>
    <t>д. Асаново Шемуршинского района</t>
  </si>
  <si>
    <t>с. Кармалы Янтиковского района</t>
  </si>
  <si>
    <t>Строительство нового больничного комплекса БУ "Республиканская клиническая больница" Минздрава Чувашии</t>
  </si>
  <si>
    <t>ООО "СтройОснова". ИНН 2130136415</t>
  </si>
  <si>
    <t>№ 386 от 30.12.2023 (№ И22130135250 23 000244)</t>
  </si>
  <si>
    <t>ООО "Партнер" ИНН 2130141422</t>
  </si>
  <si>
    <t>№ 387 от 30.12.2023 (№ 0815500000523011883)</t>
  </si>
  <si>
    <t>№ 388 от 30.12.2023 (№ 0815500000523011882</t>
  </si>
  <si>
    <t>АО "ГИПРОЗДРАВ"</t>
  </si>
  <si>
    <t>№ 166 от 21.07.2022</t>
  </si>
  <si>
    <t xml:space="preserve">1. АЛЕКСАНДРОВА ТАТЬЯНА НИКОЛАЕВНА
ИНН: 211502126650;
2. ВОРОНИНА ОЛЬГА ВЛАДИСЛАВОВНА
ИНН: 212705700381;
3. ООО "ГЕФЕСТ"
ИНН: 2126003116;
4. ООО "ГЕФЕСТ"
ИНН: 2126003116;
5. ООО "ГЕФЕСТ"
ИНН: 2126003116;
6. ИП Чернов Сергей Николаевич;
7. ООО "ЮВЕНТА"
ИНН 2130044852;
8. ООО "ГЕФЕСТ"
ИНН: 2126003116;
9. ООО "МЕДОБОРУДОВАНИЕ"
ИНН 7726740400;
10. ООО "ГЕРМЕС"
ИНН: 2124043473;
11. ООО "ГЕФЕСТ"
ИНН: 2126003116;
12. Общество с ограниченной ответственностью ТД "РегионСнаб;
13. ООО "ГЕФЕСТ"
ИНН: 2126003116;
14. ООО "ГЕРМЕС"
ИНН: 2124043473
</t>
  </si>
  <si>
    <t>1. № ИМ-132 от 31.10.2023
2. № ИМ-134 от 31.10.2023
3. № ИМ-143 от 10.11.2023
4. № ИМ-144 от 08.11.2023
5. № ИМ-145 от 08.11.2023
6. № 133 от 03.11.2023
7. № ЗК-10283 от 22.11.2023
8. № ЗК-10293 от 22.11.2023
9. № ЗК-10305 от 22.11.2023
10. № ЗК-10284 от 20.11.2023
11. № ЗК-10304 от 22.11.2023
12. № 142 от 03.09.2023
13. № ЗК-10348 от 21.11.2023
14. № ЗК-10440 от 23.11.2023</t>
  </si>
  <si>
    <t>Выполнение проектных работ по объекту: "Строительство здания поликлиники бюджетного учреждения Чувашской Республики "Моргаушская центральная районная больница" Министерства здравоохранения Чувашской Республики, Моргаушский район, с. Моргауши"</t>
  </si>
  <si>
    <t>ООО "Независимая инжиниринговая компания"</t>
  </si>
  <si>
    <t>№ 184 от 04.08.2021</t>
  </si>
  <si>
    <t>Строительство здания отделения судебно-медицинской экспертизы в с. Батырево Чувпшской Республики</t>
  </si>
  <si>
    <t>Выполнение проектных работ по объекту: "Строительство специализированного учреждения по оказанию помощи лицам, находящимся в состоянии алкогольного, наркотического или иного токсического опьянения в городе Чебоксары Чувашской Республики"</t>
  </si>
  <si>
    <t>ООО «ОтделКапСтрой»</t>
  </si>
  <si>
    <t>№ 265 от 25.08.2023</t>
  </si>
  <si>
    <t>ООО "Сельмаш Строй", ИНН 1658188360, М.Ф. Зиатдинов</t>
  </si>
  <si>
    <t xml:space="preserve">№ 252 от 03.08.2023 </t>
  </si>
  <si>
    <t>№ 247 от 04.08.2023</t>
  </si>
  <si>
    <t>№ 248 от 04.08.2023</t>
  </si>
  <si>
    <t>д. Новые Яхакасы Вурнарского района</t>
  </si>
  <si>
    <t>д. Арабоси Урмарского района</t>
  </si>
  <si>
    <t>с. Турмыши Янтиковского района</t>
  </si>
  <si>
    <t>с.Шоркистры Урмарского района</t>
  </si>
  <si>
    <t>п. Алтышево Алатырского района</t>
  </si>
  <si>
    <t>ООО "Креатив-Строй", ИНН 9106013292, Гончаров А.В.</t>
  </si>
  <si>
    <t>№ 70 от 22.02.2023</t>
  </si>
  <si>
    <t>№ 71 от 10.02.2023</t>
  </si>
  <si>
    <t>ООО "Стройтех", ИНН 2130163930, Оденцов Е.М.</t>
  </si>
  <si>
    <t>№ 69 от 10.01.2023</t>
  </si>
  <si>
    <t>№ 73 от 10.02.2023</t>
  </si>
  <si>
    <t>№ 72 от 10.02.2023</t>
  </si>
  <si>
    <t>Выполнение проектных работ по объекту: "Строительство лечебно-диагностического корпуса и реконструкция существующих корпусов БУ "Республиканская детская клиническая больница" Минздрава Чувашии по адресу: г. Чебоксары, ул. Ф. Гладкова, д. 27"</t>
  </si>
  <si>
    <t>ООО  "АБСОЛЮТ ПРОЕКТ", ИНН 3327836416, Владимирская область, город Владимир, пр-кт Ленина, д.13б</t>
  </si>
  <si>
    <t>№ 72 от 12.04.2022 г.</t>
  </si>
  <si>
    <t>Государственная  программа Чувашской Республики "Развитие ветеринарии в Чувашской Республике"</t>
  </si>
  <si>
    <t>Строительство межмуниципального приюта в г. Шумерля на 150 голов</t>
  </si>
  <si>
    <t>Государственная  программа Чувашской Республики "Экономическое развитие Чувашской Республики"</t>
  </si>
  <si>
    <t>Строительство многофункционального центра обслуживания населения в г. Чебоксары</t>
  </si>
  <si>
    <t>№ 164 от 15.07.2022</t>
  </si>
  <si>
    <t>Строительство мусоростортировочного комплекса твердых коммунальных отходов мощностью 30000 тонн в год в Канашском муниципальном округе Чувашской Республики</t>
  </si>
  <si>
    <t>Строительство берегоукрепительных сооружений на левобережье р. Сура в пределах с. Порецкое Чувашской Республики</t>
  </si>
  <si>
    <t>ЗАО Чувашгипроводхоз</t>
  </si>
  <si>
    <t>№ 122 от 03.03.2023</t>
  </si>
  <si>
    <t>Создание индустриального парка в Батыревском районе в рамках реализации мероприятий индивидуальных программ социально-экономического развития отдельных субъектов Российской Федерации в части государственной поддержки реализации инвестиционных проектов, малого и среднего предпринимательства (2 этап)</t>
  </si>
  <si>
    <t>Выполнение проектных работ по объекту: "Создание индустриального парка в Батыревском районе в рамках реализации мероприя"тий индивидуальных программ социально-экономического развития отдельных субъектов Российской Федерации в части государственной поддержки реализации инвестиционных проектов, малого и среднего предпринимательства (2 этап)</t>
  </si>
  <si>
    <t>ООО "ИнтерЭкспо-трейдинг", ИНН 1656061390, ТАТАРСТАН РЕСПУБЛИКА, Г. КАЗАНЬ, УЛ. АДЕЛЯ КУТУЯ, Д. 50, ОФИС 3-06</t>
  </si>
  <si>
    <t>№ 258 от 09.11.2021</t>
  </si>
  <si>
    <t>Строительство системы водоснабжения на новых улицах д. Сятракасы Чебоксарского района Чувашской Республики</t>
  </si>
  <si>
    <t>Администрация Чебоксарского муниципального округа (заказчик)</t>
  </si>
  <si>
    <t>Министерство физической культуры и спорта Чувашской Республики</t>
  </si>
  <si>
    <t>Реконструкция АУ Чувашской Республики ДОД "СДЮСШОР № 3" Минспорта Чувашии</t>
  </si>
  <si>
    <t>Строительство трансформаторной подстанции по адресу: Чувашская Республика, г. Чебоксары, ул. Чапаева, для объектов спортивной инфраструктуры, находящихся в государственной собственности Чувашской Республики</t>
  </si>
  <si>
    <t>Реконструкция стадиона "Волга" города Чебоксары, ул. Коллективная, д. 3</t>
  </si>
  <si>
    <t>Строительство крытого катка с искусственным льдом с трибуной на 250 мест в микрорайоне № 1 жилого района "Новый город" г. Чебоксары, поз. 1.25</t>
  </si>
  <si>
    <t>Строительство трассы маунтинбайка в г. Чебоксары (2 этап строительства центра развития маунтинбайка в г. Чебоксары) при БУ "СШОР № 7 имени В. Ярды" Минспорта Чувашии</t>
  </si>
  <si>
    <t>Реконструкция Центрального стадиона им. А. Г. Николаева</t>
  </si>
  <si>
    <t>Строительство центра подготовки по спортивной гимнастике муниципального бюджетного учреждения "Спортивная школа № 1" города Новочебоксарска Чувашской Республики</t>
  </si>
  <si>
    <t>Строительство ипподрома на территории бюджетного учреждения Чувашской Республики "Спортивная школа по конному спорту" Министерства физической культуры и спорта Чувашской Республики</t>
  </si>
  <si>
    <t>Реконструкция стадиона по ул. Чапаева д. 20 в с. Янтиково Янтиковского района Чувашской Республики</t>
  </si>
  <si>
    <t>Строительство спальных корпусов и здания столовой АУ Чувашии "ФОЦ "Росинка" Минспорта Чувашии</t>
  </si>
  <si>
    <t>АО "ПМК № 8"</t>
  </si>
  <si>
    <t>№ 350 от 15.12.2023 (№ 0815500000523010834 )</t>
  </si>
  <si>
    <t>№ 40 от 02.05.2021                    № 41 от 08.01.2022</t>
  </si>
  <si>
    <t>№ 33 от 14.04.2022</t>
  </si>
  <si>
    <t>от 18.02.2023 № 83</t>
  </si>
  <si>
    <t>ООО "ПроектСпецСтрой"</t>
  </si>
  <si>
    <t>№197 от 27.06.2023</t>
  </si>
  <si>
    <t>ООО "ПроектСпецСтрой", ИНН 2130177700</t>
  </si>
  <si>
    <t>ООО "ПМК-проект"</t>
  </si>
  <si>
    <t>№ 199 от 0.06.2024</t>
  </si>
  <si>
    <t>ООО "Геолайн Технологии", ИНН 7813492792, юр. Адрес: Московская обл., г. Химки, ул. Бабакина, д. 5А, помещ. 313</t>
  </si>
  <si>
    <t>от 20.04.2023 № 149</t>
  </si>
  <si>
    <t>ООО "Проектный институт "Отделфинстрой", ИНН 2130049924</t>
  </si>
  <si>
    <t>№ 262 от 02.12.2022</t>
  </si>
  <si>
    <t>№ 219 от 02.09.2022</t>
  </si>
  <si>
    <t>ООО "Гражданпроект", ИНН 5836622483</t>
  </si>
  <si>
    <t>2021-2023</t>
  </si>
  <si>
    <t>2022-2023</t>
  </si>
  <si>
    <t>Строительство здания стационара бюджетного учреждения Чувашской Республики "Реабилитационный центр для детей и подростков с ограниченными возможностями" Минтруда Чувашии</t>
  </si>
  <si>
    <t>ООО "Ситио"</t>
  </si>
  <si>
    <t>№ 322 от 05.12.2023</t>
  </si>
  <si>
    <t>ООО "ЭКО-Проект", г. Москва, ул Вешних Вод, д. 14 стр. 3, помещ. 2/н</t>
  </si>
  <si>
    <t>№ 106 от 19.05.2022 г.</t>
  </si>
  <si>
    <t>Строительство автомобильной дороги микрорайона 3 жилого района "Солнечный" Новоюжного планировочного района г. Чебоксары (1 этап строительства)</t>
  </si>
  <si>
    <t>Реконструкция участка дороги ул. 10-й Пятилетки с устройством местного проезда вдоль ул. 10-й Пятилетки в IX микрорайоне города Новочебоксарска Чувашской Республики, I этап строительства - строительство бокового проезда вдоль ул. 10-й Пятилетки</t>
  </si>
  <si>
    <t>Основное мероприятие "Реализация мероприятий регионального проекта "Жилье" (СТИМУЛ)</t>
  </si>
  <si>
    <t>Строительство дороги с пешеходным бульваром по ул. З. Яковлевой в III микрорайоне центральной части г. Чебоксары</t>
  </si>
  <si>
    <t>133</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</si>
  <si>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</si>
  <si>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</si>
  <si>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</si>
  <si>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</si>
  <si>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</si>
  <si>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</si>
  <si>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</si>
  <si>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</si>
  <si>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</si>
  <si>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</si>
  <si>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</si>
  <si>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</si>
  <si>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</si>
  <si>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</si>
  <si>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</si>
  <si>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</si>
  <si>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</si>
  <si>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</si>
  <si>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</si>
  <si>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</si>
  <si>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</si>
  <si>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</si>
  <si>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</si>
  <si>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</si>
  <si>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</si>
  <si>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</si>
  <si>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Чебоксарский муниципальный округ</t>
  </si>
  <si>
    <t>Строительство автомобильной дороги по ул. Сосновая д. Малый Сундырь до д. Ядринкасы (1 этап)</t>
  </si>
  <si>
    <t>Строительство автомобильной дороги по ул. Николаева в д. Тюмерево</t>
  </si>
  <si>
    <t>Янтиковский муниципальный округ</t>
  </si>
  <si>
    <t>162</t>
  </si>
  <si>
    <t>163</t>
  </si>
  <si>
    <t>164</t>
  </si>
  <si>
    <t>165</t>
  </si>
  <si>
    <t>166</t>
  </si>
  <si>
    <t>167</t>
  </si>
  <si>
    <t>168</t>
  </si>
  <si>
    <t>169</t>
  </si>
  <si>
    <t>170</t>
  </si>
  <si>
    <t>171</t>
  </si>
  <si>
    <t>172</t>
  </si>
  <si>
    <t>173</t>
  </si>
  <si>
    <t>174</t>
  </si>
  <si>
    <t>175</t>
  </si>
  <si>
    <t>176</t>
  </si>
  <si>
    <t>177</t>
  </si>
  <si>
    <t>178</t>
  </si>
  <si>
    <t>179</t>
  </si>
  <si>
    <t xml:space="preserve">Строительство и реконструкция автомобильной дороги "Волга" – Марпосад – Октябрьское – Козловка на участке км 22+000 – км 32+000 с ликвидацией грунтового разрыва в Козловском и Мариинско-Посадском районах, 2 этап: ПК40+00-ПК70+00 (км 22+000 – км 26+000) </t>
  </si>
  <si>
    <t>Реконструкция автомобильной дороги общего пользования межмуниципального значения "Ядрин - Николаевское - Новые Атаи - Чербаи" -д. Большое Ямашево в Красночетайском районе Чувашской Республики (1 этап)</t>
  </si>
  <si>
    <t>Расходы на мероприятия по повышению уровня обустройства автомобильных дорог регионального и межмуниципального значения. Устройство остановочных площадок и тротуаров на участке км 58+400 автомобильной дороги «Сура» в Красночетайском  районе Чувашской Республики</t>
  </si>
  <si>
    <t>Расходы на мероприятия по повышению уровня обустройства автомобильных дорог общего пользования регионального и межмуниципального значения. Устройство искусственного электроосвещения и тротуаров на автомобильной дороге Ядрин – Николаевское – Новые Атаи на участках км 0+010 – км 0+598 (г. Ядрин), км 2+747 – км 5+300 (н.п. Персирланы), км 6+576 (автобусная остановка н.п. Атликасы), км 7+567 – км 8+673 (н.п. М. Шемердяны),  км 9+612 – км 11+211 (н.п. Б. Шемердяны), км 13+323 – 15+300 (н.п. Верхние Ачаки), км 16+482 (автобусная остановка н.п. Бобылькасы), км 17+624 – км 18+496 (н.п. Николаевское), км 20+334 – км 21+525 (н.п. Кузнечная), км 22+705 – км 23+797 (н.п. Акташи), км 24+880 (автобусная остановка  н.п. Чербай)  в Ядринском и Красночетайском районах Чувашской Республики (1 этап)</t>
  </si>
  <si>
    <t>180</t>
  </si>
  <si>
    <t>181</t>
  </si>
  <si>
    <t>182</t>
  </si>
  <si>
    <t>183</t>
  </si>
  <si>
    <t>184</t>
  </si>
  <si>
    <t>185</t>
  </si>
  <si>
    <t>186</t>
  </si>
  <si>
    <t>187</t>
  </si>
  <si>
    <t>188</t>
  </si>
  <si>
    <t>189</t>
  </si>
  <si>
    <t>Реконструкция системы водоотведения, находящихся по адресу: Чувашская Республика, Красночетайский район, с. Красные Четаи</t>
  </si>
  <si>
    <t>Реконструкция с элементами технологического перевооружения очистных сооружений биологической очистки сточных вод в г. Цивильск</t>
  </si>
  <si>
    <t>Строительство водозаборных сооружений в с. Порецкое Порецкого муниципального округа</t>
  </si>
  <si>
    <t>Реконструкция комплекса водозаборных сооружений, сооружений очистки воды для хозяйственно-питьевых целей и санитарных зон источника питьевого водоснабжения группового водовода Шемуршинского, Батыревского и южной части Комсомольского районов Чувашской Республики</t>
  </si>
  <si>
    <t>Реконструкция систем водоснабжения города Цивильск Чувашской Республики</t>
  </si>
  <si>
    <t>Реконструкция систем водоотведения города Цивильск Чувашской Республики</t>
  </si>
  <si>
    <t>Реконструкция водопроводной сети от распределительной камеры групповых водоводов 1-ого пускового комплекса до ул. Илларионова и ул. Ленина пгт Вурнары Вурнарского муниципального округа Чувашской Республики</t>
  </si>
  <si>
    <t>Реконструкция сети водоотведения пгт. Вурнары Вурнарского муниципального округа Чувашской Республики (от переулка Яковлева до КК-91 по переулку Заправочный и от улицы Новоселов до КК-522 по ул. 50 лет Победы)</t>
  </si>
  <si>
    <t>Реконструкция систем водоотведения города Цивильск Чувашской Республики (КНС по улице Ленина, д.16а и КНС по ул. Просвещения, д.1а)</t>
  </si>
  <si>
    <t>Реконструкция объекта «Коллектор хозяйственно-бытовой канализации с очистными сооружениями хозяйственно-бытовых и производственных стоков производительностью 1800 м3/сут. в пгт. Вурнары» (инв. №20000003). Строительство дренажной системы водоотведения</t>
  </si>
  <si>
    <t>Реконструкция  очистных сооружений пгт. Красноармейское Красноармейского муниципального округа Чувашской Республики производительностью 500 куб.м.сутки</t>
  </si>
  <si>
    <t>Строительство  очистных сооружений д. Андреево-Базары Козловского муниципального округа Чувашской Республики производительностью 50 куб.м.сутки</t>
  </si>
  <si>
    <t>Реконструкция  очистных сооружений г. Козловка Козловского муниципального округа Чувашской Республики производительностью 1100 куб.м.сутки</t>
  </si>
  <si>
    <t>Реконструкция Новозагородного канализационного коллектора от Дорожного проезда, д. 12 г. Чебоксары до ул. Промышленная, д. 25 г. Новочебоксарск</t>
  </si>
  <si>
    <t>Реконструкция канализационного промколлектора № 3 от ул. Магницкого, д. 2а до ул. Асламаса, д. 30 г. Чебоксары</t>
  </si>
  <si>
    <t>Реконструкция канализационного промколлектора № 1а (расположенного на территории г. Чебоксары, ул. Фруктовая д. 33 - ул. Гражданская - ул. Энтузиастов - ул. Чернышевского - ул. Эльменя - ул. Тельмана - ул. Куйбышева - вдоль р. Чебоксарска - КНС № 2 (ул. Набережная Пионерская д. 1))</t>
  </si>
  <si>
    <t>Реконструкция канализационного коллектора № 5 от пр. И. Яковлева (от канализационного колодца, расположенного в районе проезжей части по адресу: г. Чебоксары, проспект И.Я. Яковлева) до КНС № 19 (расположенной в районе здания по адресу: г. Чебоксары, проспект Тракторостроителей, 90)</t>
  </si>
  <si>
    <t>Строительство очистных сооружений пгт. Урмары Урмарского района Чувашской Республики</t>
  </si>
  <si>
    <t>Строительство канализационных очистных сооружений и канализации для восточной части с. Батырево Батыревского района Чувашской Республики</t>
  </si>
  <si>
    <t xml:space="preserve">ГУП "БОС" Минстроя Чувашии </t>
  </si>
  <si>
    <t>Строительство, реконструкция и модернизация систем водоснабжения г. Цивильск Цивильского муниципального округа Чувашской Республики</t>
  </si>
  <si>
    <t>Модернизация котельных и сетей теплоснабжения в с. Красные Четаи Красночетайского района Чувашской Республики</t>
  </si>
  <si>
    <t>Строительство блочно-модульной котельной в с. Шоршелы Мариинско-Посадского муниципального округа Чувашской Республики</t>
  </si>
  <si>
    <t>Строительство тепловых сетей и сетей горячего водоснабжения по ул. Артиллерийской, в г. Алатырь Чувашской Республики</t>
  </si>
  <si>
    <t>Строительство тепловых сетей и сетей горячего водоснабжения по ул. Московская, в г. Алатырь Чувашской Республики</t>
  </si>
  <si>
    <t>Строительство тепловых сетей по ул. 40 лет Победы, в г. Алатырь Чувашской Республики</t>
  </si>
  <si>
    <t>№  23ЕП/2023 от 28.12.2023</t>
  </si>
  <si>
    <t>№  21ЕП/2023 от 25.12.2023</t>
  </si>
  <si>
    <t>№  19ЕП/2023 от 25.12.2023</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</si>
  <si>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</si>
  <si>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</si>
  <si>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</si>
  <si>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</si>
  <si>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</si>
  <si>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</si>
  <si>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</si>
  <si>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</si>
  <si>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</si>
  <si>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</si>
  <si>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</si>
  <si>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</si>
  <si>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</si>
  <si>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</si>
  <si>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</si>
  <si>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</si>
  <si>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</si>
  <si>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</si>
  <si>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</si>
  <si>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</si>
  <si>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</si>
  <si>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</si>
  <si>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</si>
  <si>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</si>
  <si>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</si>
  <si>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</si>
  <si>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</si>
  <si>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</si>
  <si>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</si>
  <si>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</si>
  <si>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</si>
  <si>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</si>
  <si>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</si>
  <si>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</si>
  <si>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ООО "Альянс Групп"</t>
  </si>
  <si>
    <t>№ 15 от 15.06.2023</t>
  </si>
  <si>
    <t>АО СЗ "Ипотечная корпорация", ИНН 2129047055</t>
  </si>
  <si>
    <t>№ 202 от 20.08.2022</t>
  </si>
  <si>
    <t>№ 199 от 20.08.2022</t>
  </si>
  <si>
    <t>№ 198 от 20.08.2022</t>
  </si>
  <si>
    <t>№ 197 от 20.08.2022</t>
  </si>
  <si>
    <t>АО СЗ СК "Центр", ИНН 2130044299</t>
  </si>
  <si>
    <t>№ 97 от 20.05.2022</t>
  </si>
  <si>
    <t>№ 98 от 20.05.2022</t>
  </si>
  <si>
    <t>№ 99 от 20.05.2022</t>
  </si>
  <si>
    <t>№ 100 от 20.05.2022</t>
  </si>
  <si>
    <t>№ 88 от 20.05.2022</t>
  </si>
  <si>
    <t>№ 364 от 22.12.2023</t>
  </si>
  <si>
    <t>№ 96 от 20.05.2022</t>
  </si>
  <si>
    <t>ООО "ДСК №1", ИНН 2130198429</t>
  </si>
  <si>
    <t>№ 188 от 05.05.2022</t>
  </si>
  <si>
    <t>ООО "Автодор", ИНН 2124047598</t>
  </si>
  <si>
    <t>№ 401 от 25.12.2023</t>
  </si>
  <si>
    <t>АО СЗ "Стройтрест №3", ИНН 2128007123</t>
  </si>
  <si>
    <t>№82 от 03.03.2023</t>
  </si>
  <si>
    <t>№ 256 от 16.11.2022</t>
  </si>
  <si>
    <t>АО "СЗ "ТУС", ИНН 2129005369</t>
  </si>
  <si>
    <t>№ 367 от 22.12.2023</t>
  </si>
  <si>
    <t>ООО "СУ-29", ИНН 1903017945</t>
  </si>
  <si>
    <t>№ 365 от 22.12.2023</t>
  </si>
  <si>
    <t>АО СЗ "ИСКО-Ч", ИНН 2126003691</t>
  </si>
  <si>
    <t>№ 331 от 01.12.2023</t>
  </si>
  <si>
    <t>№ 327 от 01.12.2023</t>
  </si>
  <si>
    <t>ООО "Теплострой21", ИНН ИНН 2130142176</t>
  </si>
  <si>
    <t>№ 288 от 19.12.2022</t>
  </si>
  <si>
    <t>ООО "Спецкомплекс", ИНН 2130165938</t>
  </si>
  <si>
    <t>№ 332 от 01.12.2023</t>
  </si>
  <si>
    <t>№ 328 от 01.12.2023</t>
  </si>
  <si>
    <t>№ 334 от 01.12.2023</t>
  </si>
  <si>
    <t>ПАО "Россети Волга - "Чувашэнерго", ИНН 6450925977</t>
  </si>
  <si>
    <t>№ 348 от 08.12.2023</t>
  </si>
  <si>
    <t>№ 333 от 01.12.2023</t>
  </si>
  <si>
    <t>ООО "ТусДорстрой", ИНН 2130186423</t>
  </si>
  <si>
    <t>№ 211 от 29.08.2022</t>
  </si>
  <si>
    <t>№ 330 от 01.12.2023</t>
  </si>
  <si>
    <t>№ 329 от 01.12.2023</t>
  </si>
  <si>
    <t>№ 014 от 19.08.2022</t>
  </si>
  <si>
    <t>№ 200 от 20.08.2022</t>
  </si>
  <si>
    <t>№ 201 от 20.08.2022</t>
  </si>
  <si>
    <t>224</t>
  </si>
  <si>
    <t>225</t>
  </si>
  <si>
    <t>226</t>
  </si>
  <si>
    <t>227</t>
  </si>
  <si>
    <t>228</t>
  </si>
  <si>
    <t>229</t>
  </si>
  <si>
    <t>230</t>
  </si>
  <si>
    <t>231</t>
  </si>
  <si>
    <t>232</t>
  </si>
  <si>
    <t>233</t>
  </si>
  <si>
    <t>исполнен</t>
  </si>
  <si>
    <t>№ 295 от 01.11.2023 (№ 0815500000523009276)</t>
  </si>
  <si>
    <t>ООО "СМУ -55"</t>
  </si>
  <si>
    <t>Срок окончания работ 31.07.2024. монтаж винтовых свай - 85%.</t>
  </si>
  <si>
    <t>№ 107 от 16.02.2024</t>
  </si>
  <si>
    <t xml:space="preserve">Срок окончания работ 31.07.2024                       Не выполнен перенос сети газа и не передана строительная площадка от администрации, так же не подготовлена площадка </t>
  </si>
  <si>
    <t>№ 108 от  21.02.2024</t>
  </si>
  <si>
    <t>№ 105 от 16.02.2024</t>
  </si>
  <si>
    <t>ООО "Партнер"</t>
  </si>
  <si>
    <t>Срок окончания работ 31.07.2024                                                                      Площадка строительства расчищена от снега, Ведутся работы по изготовлению металлоконструкций (колонны, связи, фермы). Монтаж винтовых свай -100 % с их бетонированием . Размещен заказ на изготовление станций пожаротушения.</t>
  </si>
  <si>
    <t>ООО "Энергострой"</t>
  </si>
  <si>
    <t>№ 109 от  19.02.2024</t>
  </si>
  <si>
    <t xml:space="preserve">Срок окончания работ 01.11.2024                                                                   Строительная площадка освобождена от старого строения и деревьев. Подготовительные работы. </t>
  </si>
  <si>
    <t>316 от 27.11.2023</t>
  </si>
  <si>
    <t>315 от 29.11.2023</t>
  </si>
  <si>
    <t>№ 150 от 20.03.2024</t>
  </si>
  <si>
    <t>ООО "СКОМ 21"</t>
  </si>
  <si>
    <t>Работы ведутся, срок завершения работ ноябрь 2024 г.</t>
  </si>
  <si>
    <t>подготовка документов для проведения конкурсных процедур в целях определения подрядной организации</t>
  </si>
  <si>
    <t>разработка ПСД</t>
  </si>
  <si>
    <t xml:space="preserve">работы ведутся, срок завершения работ -  30.10.2024, </t>
  </si>
  <si>
    <t>работы ведутся, окончание строительства  - 30.11.2024</t>
  </si>
  <si>
    <t>работы ведутся, срок 30.11.2024</t>
  </si>
  <si>
    <t>№ 13К/2023 от 20.12.2023</t>
  </si>
  <si>
    <t>ООО "СМУ "Спецстрой"</t>
  </si>
  <si>
    <t>Участвует в программе МКИ. Объект законтрактован 28.12.2023 со сроком до 01.09.2024</t>
  </si>
  <si>
    <t>№ 1432 от 18.03.2024</t>
  </si>
  <si>
    <t>работы ведутся</t>
  </si>
  <si>
    <t>работы завершены</t>
  </si>
  <si>
    <t>разработка псд</t>
  </si>
  <si>
    <t>финансирование на закупку оборудования, главный распорядитель бюджетных средств- Минобразования Чувашии</t>
  </si>
  <si>
    <t>объект введен в эксплуатацию</t>
  </si>
  <si>
    <t>отсутствует федеральное финансирование, Минобразования Чувашии необходимо отправить заявку в ФОИВ  и отработать  с ФОИВ</t>
  </si>
  <si>
    <t>Работы ведутся  в соотвествии с графиком, срок завершения работ до 31.07.2024</t>
  </si>
  <si>
    <t>Работы ведутся  в соотвествии с графиком, срок завершения работ 31 октября 2024 г.</t>
  </si>
  <si>
    <t>Работы ведутся  в соотвествии с графиком, срок завершения работ 31 августа 2024 г.</t>
  </si>
  <si>
    <t>разработка псд, объект находится на госэкспертизе</t>
  </si>
  <si>
    <t>подготовка документов для проведения конкурсных процедур в целях определения подрядной организации. Финансирование на данный объект предусмотрено при 1 уточнении республиканского бюджета Чувашской Республики на 2024 год</t>
  </si>
  <si>
    <t>ПСД находится на госэкспертизе</t>
  </si>
  <si>
    <t>подготовка документов для проведения конкурсных процедур в целях определения подрядной организации. Конкурс будет обявлен после получения положительного заключения государственной экспертизы.  Финансирование на данный объект предусмотрено при 1 уточнении республиканского бюджета Чувашской Республики на 2024 год.</t>
  </si>
  <si>
    <t>ведется работа по определению подрядчика. Финансирование на данный объект предусмотрено при 1 уточнении республиканского бюджета Чувашской Республики на 2024 год.</t>
  </si>
  <si>
    <t>работы ведутся в соответствии с графиками, срок завершения работ  31.08.2024</t>
  </si>
  <si>
    <t>срок выполнения работ по 31.05.2024,  объект введен в эксплуатацию, кс-14 от 26.02.2024</t>
  </si>
  <si>
    <t>ведется работа по определению подрядчика</t>
  </si>
  <si>
    <t>подготовка документов для проведения конкурсных процедур в целях определения подрядной организации. Финансирование на данный объект предусмотрено при 1 уточнении республиканского бюджета Чувашской Республики на 2024 год.</t>
  </si>
  <si>
    <t xml:space="preserve">работы ведутся в соответствии с графиком, срок выполнения работ до 31 июля 2024 года. </t>
  </si>
  <si>
    <t>ведется работа по заключению контрактов  на закупку оборудования главным распорядителем бюджетных средств- Минздравом Чувашии.</t>
  </si>
  <si>
    <t>финансирование на закупку оборудования, главный распорядитель бюджетных средств- Минздрав Чувашии</t>
  </si>
  <si>
    <t>работы ведутся в соответствии с графиком</t>
  </si>
  <si>
    <t>работы ведутся в соответствии с графиком, срок завершения работ 31.08.2024</t>
  </si>
  <si>
    <t>принято решение о привязке проектной документации повторного использования «Строительство поликлиники на 150 посещений в смену (100 взрослого населения и 50 детского) в пос. Поливановка г. Саратов и заключение контракта жизненного цикла</t>
  </si>
  <si>
    <t>работы ведутся в соотвествии с графиком, срок выполнения работ до 31.05.2024</t>
  </si>
  <si>
    <t>контракт исполнен</t>
  </si>
  <si>
    <t>контракт исполнен, получено положительное заключение госэкспертизы от 23.01.2024 №21-1-1-2-0002057-2024</t>
  </si>
  <si>
    <t>направлено в региональный центр закупок для проведения конкурсных процедур в целях определения подрядной организации. Финансирование на данный объект предусмотрено при 1 уточнении республиканского бюджета Чувашской Республики на 2024 год.</t>
  </si>
  <si>
    <t xml:space="preserve">работы ведутся в соответствии с графиком, срок завершения работ 31.11.2024. </t>
  </si>
  <si>
    <t>финансирование выделено из резервного фонда Минспорту Чувашии. Ожидается получение повторного заключения госэкспертизы на откоректированную ПСД</t>
  </si>
  <si>
    <t>СМР</t>
  </si>
  <si>
    <t>направлено в региональный центр закупок для проведения конкурсных процедур в целях определения подрядной организации.</t>
  </si>
  <si>
    <t>объявлен аукцион, срок приема документов до 19.04.2024, подведение итогов 23.04.2024</t>
  </si>
  <si>
    <t>разработка ПСД, на госэкспертизе</t>
  </si>
  <si>
    <t>контракт исполнен, получено положительное заключение госэкспертизы от 30.03.2024</t>
  </si>
  <si>
    <t>разработка ПСД, на проектируемом земельном участке проходит  транзитом  две трубы магистральных сетей водоснабжения  города Новочебоксарск диаметром 1200 мм.. Вынос магистральных сетей невозможен. Необходим другой земельный участок.</t>
  </si>
  <si>
    <t xml:space="preserve">разработка ПСД, не решен вопрос  с оичстными сооружениями </t>
  </si>
  <si>
    <t xml:space="preserve">работы ведутся подрядчиком низкими темпами,   срок завершения работ до 31.10.2024. </t>
  </si>
  <si>
    <t xml:space="preserve">контракт исполнен, объект введен </t>
  </si>
  <si>
    <t xml:space="preserve">работы ведутся в соответствии с графиками </t>
  </si>
  <si>
    <t>разработка ПСД, на экспертизе</t>
  </si>
  <si>
    <t>№ 147 от 08.04.2024</t>
  </si>
  <si>
    <t>контракт заключен, работы начаты, срок завершения работ 21.10.2024</t>
  </si>
  <si>
    <t>ГУП "БОС" Новочебоксарск</t>
  </si>
  <si>
    <t>№122 от 28.07.2022</t>
  </si>
  <si>
    <t>ООО "ИнтерЭкспо-трейдинг"</t>
  </si>
  <si>
    <t>№236 от 01.08.2023</t>
  </si>
  <si>
    <t>№121 от 28.07.2022</t>
  </si>
  <si>
    <t>№123 от 28.07.2022</t>
  </si>
  <si>
    <t>Работы ведутся в соответствии с графиками</t>
  </si>
  <si>
    <t>объект 2023 года, работы ведутся , заказчик- администрация Чебоксарского  округа</t>
  </si>
  <si>
    <t>заключение экспертизы получено, контракт исполнен</t>
  </si>
  <si>
    <t>объявлен конкурс, срок приема документов до 26.04.2024, подведение итогов 03.05.2024</t>
  </si>
  <si>
    <t>контракт исполнен,  получено положительное заключение госэкспертизы 30.03.2024</t>
  </si>
  <si>
    <t>контракт исполнен, заключение госэкспертизы получено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</si>
</sst>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quot;р.&quot;_-;\-* #,##0.00&quot;р.&quot;_-;_-* &quot;-&quot;??&quot;р.&quot;_-;_-@_-"/>
    <numFmt numFmtId="165" formatCode="#,##0.0"/>
    <numFmt numFmtId="166" formatCode="0.0"/>
    <numFmt numFmtId="167" formatCode="_-* #,##0.00_р_._-;\-* #,##0.00_р_._-;_-* &quot;-&quot;??_р_._-;_-@_-"/>
    <numFmt numFmtId="168" formatCode="0.0%"/>
  </numFmts>
  <fonts count="83">
    <font>
      <sz val="10"/>
      <color rgb="FF000000"/>
      <name val="Times New Roman"/>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color rgb="FF000000"/>
      <name val="Times New Roman"/>
      <family val="1"/>
      <charset val="204"/>
    </font>
    <font>
      <sz val="10"/>
      <color rgb="FF000000"/>
      <name val="Arial"/>
      <family val="2"/>
    </font>
    <font>
      <sz val="16"/>
      <name val="Times New Roman"/>
      <family val="1"/>
      <charset val="204"/>
    </font>
    <font>
      <b/>
      <sz val="16"/>
      <name val="Times New Roman"/>
      <family val="1"/>
      <charset val="204"/>
    </font>
    <font>
      <sz val="16"/>
      <color rgb="FF000000"/>
      <name val="Times New Roman"/>
      <family val="1"/>
      <charset val="204"/>
    </font>
    <font>
      <sz val="16"/>
      <color theme="1"/>
      <name val="Times New Roman"/>
      <family val="1"/>
      <charset val="204"/>
    </font>
    <font>
      <sz val="16"/>
      <color theme="0"/>
      <name val="Times New Roman"/>
      <family val="1"/>
      <charset val="204"/>
    </font>
    <font>
      <b/>
      <sz val="16"/>
      <color rgb="FF000000"/>
      <name val="Times New Roman"/>
      <family val="1"/>
      <charset val="204"/>
    </font>
    <font>
      <b/>
      <i/>
      <sz val="16"/>
      <name val="Times New Roman"/>
      <family val="1"/>
      <charset val="204"/>
    </font>
    <font>
      <b/>
      <i/>
      <sz val="16"/>
      <color rgb="FF000000"/>
      <name val="Times New Roman"/>
      <family val="1"/>
      <charset val="204"/>
    </font>
    <font>
      <i/>
      <sz val="16"/>
      <color rgb="FF000000"/>
      <name val="Times New Roman"/>
      <family val="1"/>
      <charset val="204"/>
    </font>
    <font>
      <b/>
      <sz val="10"/>
      <color rgb="FF000000"/>
      <name val="Arial CY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font>
    <font>
      <b/>
      <sz val="11"/>
      <color rgb="FF000000"/>
      <name val="Arial"/>
      <family val="2"/>
      <charset val="204"/>
    </font>
    <font>
      <sz val="18"/>
      <color rgb="FF000000"/>
      <name val="Times New Roman"/>
      <family val="1"/>
      <charset val="204"/>
    </font>
    <font>
      <sz val="22"/>
      <color rgb="FF000000"/>
      <name val="Times New Roman"/>
      <family val="1"/>
      <charset val="204"/>
    </font>
    <font>
      <sz val="12"/>
      <color rgb="FF000000"/>
      <name val="Times New Roman"/>
      <family val="1"/>
      <charset val="204"/>
    </font>
    <font>
      <sz val="12"/>
      <name val="Times New Roman"/>
      <family val="1"/>
      <charset val="204"/>
    </font>
    <font>
      <i/>
      <sz val="12"/>
      <name val="Times New Roman"/>
      <family val="1"/>
      <charset val="204"/>
    </font>
    <font>
      <b/>
      <sz val="10"/>
      <color rgb="FF000000"/>
      <name val="Arial"/>
      <family val="2"/>
      <charset val="204"/>
    </font>
    <font>
      <sz val="16"/>
      <color theme="3" tint="0.39997558519241921"/>
      <name val="Times New Roman"/>
      <family val="1"/>
      <charset val="204"/>
    </font>
    <font>
      <b/>
      <sz val="12.5"/>
      <color theme="1"/>
      <name val="Times New Roman"/>
      <family val="1"/>
      <charset val="204"/>
    </font>
    <font>
      <sz val="12.5"/>
      <color theme="1"/>
      <name val="Times New Roman"/>
      <family val="1"/>
      <charset val="204"/>
    </font>
    <font>
      <b/>
      <i/>
      <sz val="12.5"/>
      <color theme="1"/>
      <name val="Times New Roman"/>
      <family val="1"/>
      <charset val="204"/>
    </font>
    <font>
      <sz val="12.5"/>
      <name val="Times New Roman"/>
      <family val="1"/>
      <charset val="204"/>
    </font>
    <font>
      <i/>
      <sz val="12.5"/>
      <name val="Times New Roman"/>
      <family val="1"/>
      <charset val="204"/>
    </font>
    <font>
      <i/>
      <sz val="12.5"/>
      <color theme="1"/>
      <name val="Times New Roman"/>
      <family val="1"/>
      <charset val="204"/>
    </font>
    <font>
      <sz val="12.5"/>
      <color rgb="FF000000"/>
      <name val="Times New Roman"/>
      <family val="1"/>
      <charset val="204"/>
    </font>
    <font>
      <sz val="12.5"/>
      <color indexed="8"/>
      <name val="Times New Roman"/>
      <family val="1"/>
      <charset val="204"/>
    </font>
    <font>
      <i/>
      <sz val="12.5"/>
      <color rgb="FF000000"/>
      <name val="Times New Roman"/>
      <family val="1"/>
      <charset val="204"/>
    </font>
    <font>
      <b/>
      <sz val="12.5"/>
      <color indexed="8"/>
      <name val="Times New Roman"/>
      <family val="1"/>
      <charset val="204"/>
    </font>
    <font>
      <i/>
      <sz val="12.5"/>
      <color indexed="8"/>
      <name val="Times New Roman"/>
      <family val="1"/>
      <charset val="204"/>
    </font>
    <font>
      <b/>
      <sz val="12.5"/>
      <color rgb="FF000000"/>
      <name val="Times New Roman"/>
      <family val="1"/>
      <charset val="204"/>
    </font>
    <font>
      <b/>
      <i/>
      <sz val="12.5"/>
      <color rgb="FF000000"/>
      <name val="Times New Roman"/>
      <family val="1"/>
      <charset val="204"/>
    </font>
    <font>
      <b/>
      <sz val="12.5"/>
      <name val="Times New Roman"/>
      <family val="1"/>
      <charset val="204"/>
    </font>
    <font>
      <sz val="10"/>
      <color rgb="FF000000"/>
      <name val="Arial Cyr"/>
    </font>
    <font>
      <sz val="10"/>
      <color rgb="FF000000"/>
      <name val="Arial"/>
      <family val="2"/>
      <charset val="204"/>
    </font>
    <font>
      <b/>
      <sz val="18"/>
      <color theme="1"/>
      <name val="Times New Roman"/>
      <family val="1"/>
      <charset val="204"/>
    </font>
    <font>
      <b/>
      <sz val="14"/>
      <color theme="1"/>
      <name val="Times New Roman"/>
      <family val="1"/>
      <charset val="204"/>
    </font>
    <font>
      <sz val="13"/>
      <color theme="1"/>
      <name val="Times New Roman"/>
      <family val="1"/>
      <charset val="204"/>
    </font>
    <font>
      <b/>
      <sz val="13"/>
      <color theme="1"/>
      <name val="TimesET"/>
    </font>
    <font>
      <sz val="12"/>
      <color theme="1"/>
      <name val="Times New Roman"/>
      <family val="1"/>
      <charset val="204"/>
    </font>
    <font>
      <sz val="13"/>
      <color rgb="FF000000"/>
      <name val="Times New Roman"/>
      <family val="1"/>
      <charset val="204"/>
    </font>
    <font>
      <b/>
      <sz val="13"/>
      <color rgb="FF000000"/>
      <name val="Times New Roman"/>
      <family val="1"/>
      <charset val="204"/>
    </font>
    <font>
      <sz val="13"/>
      <color theme="0"/>
      <name val="Times New Roman"/>
      <family val="1"/>
      <charset val="204"/>
    </font>
    <font>
      <sz val="13"/>
      <name val="Times New Roman"/>
      <family val="1"/>
      <charset val="204"/>
    </font>
    <font>
      <b/>
      <sz val="13"/>
      <name val="Times New Roman"/>
      <family val="1"/>
      <charset val="204"/>
    </font>
    <font>
      <sz val="13"/>
      <color theme="3" tint="0.39997558519241921"/>
      <name val="Times New Roman"/>
      <family val="1"/>
      <charset val="204"/>
    </font>
    <font>
      <i/>
      <sz val="13"/>
      <color rgb="FF000000"/>
      <name val="Times New Roman"/>
      <family val="1"/>
      <charset val="204"/>
    </font>
    <font>
      <b/>
      <i/>
      <sz val="13"/>
      <color rgb="FF000000"/>
      <name val="Times New Roman"/>
      <family val="1"/>
      <charset val="204"/>
    </font>
    <font>
      <b/>
      <i/>
      <sz val="13"/>
      <name val="Times New Roman"/>
      <family val="1"/>
      <charset val="204"/>
    </font>
    <font>
      <i/>
      <sz val="13"/>
      <color theme="1"/>
      <name val="Times New Roman"/>
      <family val="1"/>
      <charset val="204"/>
    </font>
    <font>
      <i/>
      <sz val="16"/>
      <color theme="1"/>
      <name val="Times New Roman"/>
      <family val="1"/>
      <charset val="204"/>
    </font>
    <font>
      <b/>
      <sz val="12"/>
      <name val="Times New Roman"/>
      <family val="1"/>
      <charset val="20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D5AB"/>
      </patternFill>
    </fill>
    <fill>
      <patternFill patternType="solid">
        <fgColor rgb="FFF1F5F9"/>
      </patternFill>
    </fill>
    <fill>
      <patternFill patternType="solid">
        <fgColor theme="4"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2" tint="-9.9978637043366805E-2"/>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rgb="FFFAC090"/>
      </top>
      <bottom style="medium">
        <color rgb="FFFAC090"/>
      </bottom>
      <diagonal/>
    </border>
    <border>
      <left style="thin">
        <color rgb="FFBFBFBF"/>
      </left>
      <right style="thin">
        <color rgb="FFD9D9D9"/>
      </right>
      <top/>
      <bottom style="thin">
        <color rgb="FFD9D9D9"/>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rgb="FFD9D9D9"/>
      </left>
      <right style="thin">
        <color rgb="FFD9D9D9"/>
      </right>
      <top/>
      <bottom style="thin">
        <color rgb="FFD9D9D9"/>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indexed="64"/>
      </top>
      <bottom/>
      <diagonal/>
    </border>
    <border>
      <left/>
      <right style="thin">
        <color auto="1"/>
      </right>
      <top/>
      <bottom style="thin">
        <color auto="1"/>
      </bottom>
      <diagonal/>
    </border>
  </borders>
  <cellStyleXfs count="612">
    <xf numFmtId="164" fontId="0" fillId="0" borderId="0">
      <alignment vertical="top" wrapText="1"/>
    </xf>
    <xf numFmtId="0" fontId="11" fillId="0" borderId="0"/>
    <xf numFmtId="164" fontId="12" fillId="0" borderId="0">
      <alignment vertical="top" wrapText="1"/>
    </xf>
    <xf numFmtId="0" fontId="10" fillId="0" borderId="0"/>
    <xf numFmtId="0" fontId="13" fillId="0" borderId="0"/>
    <xf numFmtId="0" fontId="13" fillId="0" borderId="0"/>
    <xf numFmtId="0" fontId="11" fillId="0" borderId="0"/>
    <xf numFmtId="164" fontId="12" fillId="0" borderId="0">
      <alignment vertical="top" wrapText="1"/>
    </xf>
    <xf numFmtId="164" fontId="12" fillId="0" borderId="0">
      <alignment vertical="top" wrapText="1"/>
    </xf>
    <xf numFmtId="0" fontId="11" fillId="0" borderId="0"/>
    <xf numFmtId="0" fontId="9" fillId="0" borderId="0"/>
    <xf numFmtId="0" fontId="9" fillId="0" borderId="0"/>
    <xf numFmtId="0" fontId="8" fillId="0" borderId="0"/>
    <xf numFmtId="43" fontId="11" fillId="0" borderId="0" applyFont="0" applyFill="0" applyBorder="0" applyAlignment="0" applyProtection="0"/>
    <xf numFmtId="164" fontId="12" fillId="0" borderId="0">
      <alignment vertical="top" wrapText="1"/>
    </xf>
    <xf numFmtId="0" fontId="7" fillId="0" borderId="0"/>
    <xf numFmtId="0" fontId="7" fillId="0" borderId="0"/>
    <xf numFmtId="0" fontId="7" fillId="0" borderId="0"/>
    <xf numFmtId="0" fontId="7" fillId="0" borderId="0"/>
    <xf numFmtId="0" fontId="24" fillId="3" borderId="0" applyNumberFormat="0" applyBorder="0" applyAlignment="0" applyProtection="0"/>
    <xf numFmtId="0" fontId="24" fillId="3" borderId="0" applyNumberFormat="0" applyBorder="0" applyAlignment="0" applyProtection="0"/>
    <xf numFmtId="0" fontId="24" fillId="2" borderId="0" applyNumberFormat="0" applyBorder="0" applyAlignment="0" applyProtection="0"/>
    <xf numFmtId="0" fontId="6" fillId="0" borderId="0"/>
    <xf numFmtId="0" fontId="24" fillId="3"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6" fillId="0" borderId="0"/>
    <xf numFmtId="0" fontId="6" fillId="0" borderId="0"/>
    <xf numFmtId="0" fontId="6" fillId="0" borderId="0"/>
    <xf numFmtId="0" fontId="23" fillId="0" borderId="1">
      <alignment vertical="top" wrapText="1"/>
    </xf>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6" fillId="7" borderId="2" applyNumberFormat="0" applyAlignment="0" applyProtection="0"/>
    <xf numFmtId="0" fontId="26" fillId="7" borderId="2" applyNumberFormat="0" applyAlignment="0" applyProtection="0"/>
    <xf numFmtId="0" fontId="26" fillId="7" borderId="2" applyNumberFormat="0" applyAlignment="0" applyProtection="0"/>
    <xf numFmtId="0" fontId="27" fillId="20" borderId="3" applyNumberFormat="0" applyAlignment="0" applyProtection="0"/>
    <xf numFmtId="0" fontId="27" fillId="20" borderId="3" applyNumberFormat="0" applyAlignment="0" applyProtection="0"/>
    <xf numFmtId="0" fontId="27" fillId="20" borderId="3" applyNumberFormat="0" applyAlignment="0" applyProtection="0"/>
    <xf numFmtId="0" fontId="28" fillId="20" borderId="2" applyNumberFormat="0" applyAlignment="0" applyProtection="0"/>
    <xf numFmtId="0" fontId="28" fillId="20" borderId="2" applyNumberFormat="0" applyAlignment="0" applyProtection="0"/>
    <xf numFmtId="0" fontId="28" fillId="20" borderId="2" applyNumberFormat="0" applyAlignment="0" applyProtection="0"/>
    <xf numFmtId="164" fontId="11" fillId="0" borderId="0" applyFont="0" applyFill="0" applyBorder="0" applyAlignment="0" applyProtection="0"/>
    <xf numFmtId="0" fontId="29" fillId="0" borderId="4" applyNumberFormat="0" applyFill="0" applyAlignment="0" applyProtection="0"/>
    <xf numFmtId="0" fontId="29" fillId="0" borderId="4"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7" applyNumberFormat="0" applyFill="0" applyAlignment="0" applyProtection="0"/>
    <xf numFmtId="0" fontId="32" fillId="0" borderId="7" applyNumberFormat="0" applyFill="0" applyAlignment="0" applyProtection="0"/>
    <xf numFmtId="0" fontId="32" fillId="0" borderId="7" applyNumberFormat="0" applyFill="0" applyAlignment="0" applyProtection="0"/>
    <xf numFmtId="0" fontId="33" fillId="21" borderId="8" applyNumberFormat="0" applyAlignment="0" applyProtection="0"/>
    <xf numFmtId="0" fontId="33" fillId="21" borderId="8" applyNumberFormat="0" applyAlignment="0" applyProtection="0"/>
    <xf numFmtId="0" fontId="33" fillId="21" borderId="8"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4" fillId="23" borderId="9" applyNumberFormat="0" applyFont="0" applyAlignment="0" applyProtection="0"/>
    <xf numFmtId="0" fontId="24" fillId="23" borderId="9" applyNumberFormat="0" applyFont="0" applyAlignment="0" applyProtection="0"/>
    <xf numFmtId="0" fontId="24" fillId="23" borderId="9"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41"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4" fontId="42" fillId="24" borderId="11">
      <alignment horizontal="right" shrinkToFi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8" fillId="25" borderId="12">
      <alignment horizontal="left" vertical="top"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2" fillId="0" borderId="0">
      <alignment vertical="top"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7" borderId="14" applyNumberFormat="0" applyAlignment="0" applyProtection="0"/>
    <xf numFmtId="0" fontId="26" fillId="7" borderId="14" applyNumberFormat="0" applyAlignment="0" applyProtection="0"/>
    <xf numFmtId="0" fontId="26" fillId="7" borderId="14" applyNumberFormat="0" applyAlignment="0" applyProtection="0"/>
    <xf numFmtId="0" fontId="27" fillId="20" borderId="15" applyNumberFormat="0" applyAlignment="0" applyProtection="0"/>
    <xf numFmtId="0" fontId="27" fillId="20" borderId="15" applyNumberFormat="0" applyAlignment="0" applyProtection="0"/>
    <xf numFmtId="0" fontId="27" fillId="20" borderId="15" applyNumberFormat="0" applyAlignment="0" applyProtection="0"/>
    <xf numFmtId="0" fontId="28" fillId="20" borderId="14" applyNumberFormat="0" applyAlignment="0" applyProtection="0"/>
    <xf numFmtId="0" fontId="28" fillId="20" borderId="14" applyNumberFormat="0" applyAlignment="0" applyProtection="0"/>
    <xf numFmtId="0" fontId="28" fillId="20" borderId="14"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24" fillId="23" borderId="17" applyNumberFormat="0" applyFont="0" applyAlignment="0" applyProtection="0"/>
    <xf numFmtId="0" fontId="24" fillId="23" borderId="17" applyNumberFormat="0" applyFont="0" applyAlignment="0" applyProtection="0"/>
    <xf numFmtId="0" fontId="24" fillId="23" borderId="17"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4" fillId="0" borderId="12">
      <alignment horizontal="left" vertical="top" wrapText="1"/>
    </xf>
    <xf numFmtId="49" fontId="65" fillId="0" borderId="19">
      <alignment horizontal="center" vertical="top" shrinkToFit="1"/>
    </xf>
    <xf numFmtId="4" fontId="48" fillId="25" borderId="19">
      <alignment horizontal="right" vertical="top" shrinkToFi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2">
    <xf numFmtId="164" fontId="0" fillId="0" borderId="0" xfId="0" applyNumberFormat="1" applyFont="1" applyFill="1" applyAlignment="1">
      <alignment vertical="top" wrapText="1"/>
    </xf>
    <xf numFmtId="0" fontId="51" fillId="0" borderId="20" xfId="0" applyNumberFormat="1" applyFont="1" applyFill="1" applyBorder="1" applyAlignment="1">
      <alignment horizontal="center" vertical="center" wrapText="1"/>
    </xf>
    <xf numFmtId="165" fontId="63" fillId="0" borderId="18" xfId="0" applyNumberFormat="1" applyFont="1" applyFill="1" applyBorder="1" applyAlignment="1">
      <alignment horizontal="center" vertical="center" wrapText="1"/>
    </xf>
    <xf numFmtId="165" fontId="50" fillId="0" borderId="18" xfId="0" applyNumberFormat="1" applyFont="1" applyFill="1" applyBorder="1" applyAlignment="1">
      <alignment horizontal="center" vertical="center" wrapText="1"/>
    </xf>
    <xf numFmtId="165" fontId="51" fillId="0" borderId="18" xfId="0" applyNumberFormat="1" applyFont="1" applyFill="1" applyBorder="1" applyAlignment="1">
      <alignment horizontal="center" vertical="center" wrapText="1"/>
    </xf>
    <xf numFmtId="165" fontId="55" fillId="0" borderId="18" xfId="0" applyNumberFormat="1" applyFont="1" applyFill="1" applyBorder="1" applyAlignment="1">
      <alignment horizontal="center" vertical="center" wrapText="1"/>
    </xf>
    <xf numFmtId="165" fontId="53" fillId="0" borderId="18" xfId="0" applyNumberFormat="1" applyFont="1" applyFill="1" applyBorder="1" applyAlignment="1">
      <alignment horizontal="center" vertical="center" wrapText="1"/>
    </xf>
    <xf numFmtId="165" fontId="54" fillId="0" borderId="18" xfId="0" applyNumberFormat="1" applyFont="1" applyFill="1" applyBorder="1" applyAlignment="1">
      <alignment horizontal="center" vertical="center" wrapText="1"/>
    </xf>
    <xf numFmtId="165" fontId="57" fillId="0" borderId="18" xfId="0" applyNumberFormat="1" applyFont="1" applyFill="1" applyBorder="1" applyAlignment="1">
      <alignment horizontal="center" vertical="center" wrapText="1"/>
    </xf>
    <xf numFmtId="165" fontId="56" fillId="0" borderId="18" xfId="0" applyNumberFormat="1" applyFont="1" applyFill="1" applyBorder="1" applyAlignment="1">
      <alignment horizontal="center" vertical="center" wrapText="1"/>
    </xf>
    <xf numFmtId="165" fontId="50" fillId="0" borderId="18" xfId="2" applyNumberFormat="1" applyFont="1" applyFill="1" applyBorder="1" applyAlignment="1">
      <alignment horizontal="center" vertical="center" wrapText="1"/>
    </xf>
    <xf numFmtId="165" fontId="56" fillId="0" borderId="18" xfId="2" applyNumberFormat="1" applyFont="1" applyFill="1" applyBorder="1" applyAlignment="1">
      <alignment horizontal="center" vertical="center" wrapText="1"/>
    </xf>
    <xf numFmtId="165" fontId="51" fillId="0" borderId="18" xfId="2" applyNumberFormat="1" applyFont="1" applyFill="1" applyBorder="1" applyAlignment="1">
      <alignment horizontal="center" vertical="center" wrapText="1"/>
    </xf>
    <xf numFmtId="164" fontId="44" fillId="0" borderId="0" xfId="0" applyNumberFormat="1" applyFont="1" applyFill="1" applyBorder="1" applyAlignment="1">
      <alignment horizontal="left" vertical="top" wrapText="1"/>
    </xf>
    <xf numFmtId="165" fontId="53" fillId="0" borderId="18" xfId="2" applyNumberFormat="1" applyFont="1" applyFill="1" applyBorder="1" applyAlignment="1">
      <alignment horizontal="center" vertical="center" wrapText="1"/>
    </xf>
    <xf numFmtId="164" fontId="43" fillId="0" borderId="0" xfId="0" applyNumberFormat="1" applyFont="1" applyFill="1" applyBorder="1" applyAlignment="1">
      <alignment vertical="top" wrapText="1"/>
    </xf>
    <xf numFmtId="164" fontId="16" fillId="0" borderId="0" xfId="0" applyNumberFormat="1" applyFont="1" applyFill="1" applyBorder="1" applyAlignment="1">
      <alignment vertical="top" wrapText="1"/>
    </xf>
    <xf numFmtId="49" fontId="56" fillId="0" borderId="20" xfId="0" applyNumberFormat="1" applyFont="1" applyFill="1" applyBorder="1" applyAlignment="1">
      <alignment horizontal="center" vertical="center" wrapText="1"/>
    </xf>
    <xf numFmtId="164" fontId="63" fillId="0" borderId="20" xfId="0" applyFont="1" applyFill="1" applyBorder="1" applyAlignment="1">
      <alignment horizontal="center" vertical="center" wrapText="1"/>
    </xf>
    <xf numFmtId="49" fontId="45" fillId="0" borderId="0" xfId="0" applyNumberFormat="1" applyFont="1" applyFill="1" applyBorder="1" applyAlignment="1">
      <alignment horizontal="center" vertical="center" wrapText="1"/>
    </xf>
    <xf numFmtId="164" fontId="14" fillId="0" borderId="0" xfId="0" applyNumberFormat="1" applyFont="1" applyFill="1" applyBorder="1" applyAlignment="1">
      <alignment vertical="top" wrapText="1"/>
    </xf>
    <xf numFmtId="49" fontId="46" fillId="0" borderId="0" xfId="0" applyNumberFormat="1" applyFont="1" applyFill="1" applyBorder="1" applyAlignment="1">
      <alignment horizontal="center" vertical="center" wrapText="1"/>
    </xf>
    <xf numFmtId="0" fontId="51" fillId="0" borderId="20" xfId="0" applyNumberFormat="1" applyFont="1" applyFill="1" applyBorder="1" applyAlignment="1">
      <alignment horizontal="center" wrapText="1"/>
    </xf>
    <xf numFmtId="164" fontId="18" fillId="0" borderId="0" xfId="0" applyNumberFormat="1" applyFont="1" applyFill="1" applyBorder="1" applyAlignment="1">
      <alignment vertical="center" wrapText="1"/>
    </xf>
    <xf numFmtId="49" fontId="63" fillId="0" borderId="20" xfId="0" applyNumberFormat="1" applyFont="1" applyFill="1" applyBorder="1" applyAlignment="1">
      <alignment horizontal="center" vertical="center" wrapText="1"/>
    </xf>
    <xf numFmtId="0" fontId="63" fillId="0" borderId="20" xfId="0" applyNumberFormat="1" applyFont="1" applyFill="1" applyBorder="1" applyAlignment="1">
      <alignment horizontal="center" vertical="center" wrapText="1"/>
    </xf>
    <xf numFmtId="164" fontId="19" fillId="0" borderId="0" xfId="0" applyNumberFormat="1" applyFont="1" applyFill="1" applyBorder="1" applyAlignment="1">
      <alignment vertical="top" wrapText="1"/>
    </xf>
    <xf numFmtId="164" fontId="63" fillId="0" borderId="20" xfId="0" applyFont="1" applyFill="1" applyBorder="1" applyAlignment="1">
      <alignment horizontal="left" vertical="center" wrapText="1"/>
    </xf>
    <xf numFmtId="49" fontId="61" fillId="0" borderId="20" xfId="0" applyNumberFormat="1" applyFont="1" applyFill="1" applyBorder="1" applyAlignment="1">
      <alignment horizontal="center" vertical="center" wrapText="1"/>
    </xf>
    <xf numFmtId="0" fontId="50" fillId="0" borderId="20" xfId="0" applyNumberFormat="1" applyFont="1" applyFill="1" applyBorder="1" applyAlignment="1">
      <alignment horizontal="center" vertical="center" wrapText="1"/>
    </xf>
    <xf numFmtId="164" fontId="51" fillId="0" borderId="20" xfId="0" applyFont="1" applyFill="1" applyBorder="1" applyAlignment="1">
      <alignment horizontal="left" vertical="center" wrapText="1"/>
    </xf>
    <xf numFmtId="164" fontId="17" fillId="0" borderId="0" xfId="0" applyNumberFormat="1" applyFont="1" applyFill="1" applyBorder="1" applyAlignment="1">
      <alignment vertical="center" wrapText="1"/>
    </xf>
    <xf numFmtId="164" fontId="17" fillId="0" borderId="0" xfId="0" applyNumberFormat="1" applyFont="1" applyFill="1" applyBorder="1" applyAlignment="1">
      <alignment vertical="top" wrapText="1"/>
    </xf>
    <xf numFmtId="4" fontId="51" fillId="0" borderId="20" xfId="0" applyNumberFormat="1" applyFont="1" applyFill="1" applyBorder="1" applyAlignment="1">
      <alignment horizontal="left" vertical="center" wrapText="1"/>
    </xf>
    <xf numFmtId="164" fontId="51" fillId="0" borderId="20" xfId="0" applyFont="1" applyFill="1" applyBorder="1" applyAlignment="1">
      <alignment horizontal="left" vertical="top" wrapText="1"/>
    </xf>
    <xf numFmtId="0" fontId="56" fillId="0" borderId="20" xfId="0" applyNumberFormat="1" applyFont="1" applyFill="1" applyBorder="1" applyAlignment="1">
      <alignment horizontal="center" vertical="center" wrapText="1"/>
    </xf>
    <xf numFmtId="4" fontId="51" fillId="0" borderId="20" xfId="0" applyNumberFormat="1" applyFont="1" applyFill="1" applyBorder="1" applyAlignment="1">
      <alignment horizontal="left" vertical="top" wrapText="1"/>
    </xf>
    <xf numFmtId="49" fontId="53" fillId="0" borderId="20" xfId="0" applyNumberFormat="1" applyFont="1" applyFill="1" applyBorder="1" applyAlignment="1">
      <alignment horizontal="center" vertical="center" wrapText="1"/>
    </xf>
    <xf numFmtId="0" fontId="50" fillId="0" borderId="20" xfId="0" applyNumberFormat="1" applyFont="1" applyFill="1" applyBorder="1" applyAlignment="1">
      <alignment horizontal="left" vertical="center" wrapText="1"/>
    </xf>
    <xf numFmtId="165" fontId="53" fillId="0" borderId="20" xfId="0" applyNumberFormat="1" applyFont="1" applyFill="1" applyBorder="1" applyAlignment="1">
      <alignment horizontal="left" vertical="top" wrapText="1"/>
    </xf>
    <xf numFmtId="0" fontId="53" fillId="0" borderId="20" xfId="0" applyNumberFormat="1" applyFont="1" applyFill="1" applyBorder="1" applyAlignment="1">
      <alignment horizontal="center" vertical="center" wrapText="1"/>
    </xf>
    <xf numFmtId="4" fontId="51" fillId="0" borderId="20" xfId="0" applyNumberFormat="1" applyFont="1" applyFill="1" applyBorder="1" applyAlignment="1">
      <alignment horizontal="center" vertical="center" wrapText="1"/>
    </xf>
    <xf numFmtId="165" fontId="51" fillId="0" borderId="20" xfId="0" applyNumberFormat="1" applyFont="1" applyFill="1" applyBorder="1" applyAlignment="1">
      <alignment horizontal="left" vertical="top" wrapText="1"/>
    </xf>
    <xf numFmtId="49" fontId="58" fillId="0" borderId="20" xfId="0" applyNumberFormat="1" applyFont="1" applyFill="1" applyBorder="1" applyAlignment="1">
      <alignment horizontal="center" vertical="center" wrapText="1"/>
    </xf>
    <xf numFmtId="164" fontId="63" fillId="0" borderId="20" xfId="0" applyFont="1" applyFill="1" applyBorder="1" applyAlignment="1" applyProtection="1">
      <alignment horizontal="left" vertical="top" wrapText="1"/>
      <protection locked="0"/>
    </xf>
    <xf numFmtId="164" fontId="53" fillId="0" borderId="20" xfId="0" applyFont="1" applyFill="1" applyBorder="1" applyAlignment="1" applyProtection="1">
      <alignment horizontal="left" vertical="top" wrapText="1"/>
      <protection locked="0"/>
    </xf>
    <xf numFmtId="0" fontId="53" fillId="0" borderId="20" xfId="12" applyNumberFormat="1" applyFont="1" applyFill="1" applyBorder="1" applyAlignment="1">
      <alignment horizontal="left" vertical="top" wrapText="1"/>
    </xf>
    <xf numFmtId="0" fontId="53" fillId="0" borderId="20" xfId="12" applyNumberFormat="1" applyFont="1" applyFill="1" applyBorder="1" applyAlignment="1">
      <alignment horizontal="center" vertical="center" wrapText="1"/>
    </xf>
    <xf numFmtId="0" fontId="53" fillId="0" borderId="20" xfId="0" applyNumberFormat="1" applyFont="1" applyFill="1" applyBorder="1" applyAlignment="1" applyProtection="1">
      <alignment horizontal="center" vertical="center" wrapText="1"/>
      <protection locked="0"/>
    </xf>
    <xf numFmtId="164" fontId="49" fillId="0" borderId="0" xfId="0" applyNumberFormat="1" applyFont="1" applyFill="1" applyBorder="1" applyAlignment="1">
      <alignment vertical="top" wrapText="1"/>
    </xf>
    <xf numFmtId="0" fontId="51" fillId="0" borderId="20" xfId="0" applyNumberFormat="1" applyFont="1" applyFill="1" applyBorder="1" applyAlignment="1">
      <alignment horizontal="left" vertical="center" wrapText="1"/>
    </xf>
    <xf numFmtId="164" fontId="45" fillId="0" borderId="0" xfId="0" applyNumberFormat="1" applyFont="1" applyFill="1" applyBorder="1" applyAlignment="1">
      <alignment vertical="top" wrapText="1"/>
    </xf>
    <xf numFmtId="164" fontId="15" fillId="0" borderId="0" xfId="0" applyNumberFormat="1" applyFont="1" applyFill="1" applyBorder="1" applyAlignment="1">
      <alignment vertical="top" wrapText="1"/>
    </xf>
    <xf numFmtId="166" fontId="57" fillId="0" borderId="20" xfId="0" applyNumberFormat="1" applyFont="1" applyFill="1" applyBorder="1" applyAlignment="1">
      <alignment horizontal="left" vertical="top" wrapText="1"/>
    </xf>
    <xf numFmtId="0" fontId="53" fillId="0" borderId="20" xfId="0" applyNumberFormat="1" applyFont="1" applyFill="1" applyBorder="1" applyAlignment="1">
      <alignment horizontal="left" vertical="top" wrapText="1"/>
    </xf>
    <xf numFmtId="164" fontId="22" fillId="0" borderId="0" xfId="0" applyNumberFormat="1" applyFont="1" applyFill="1" applyBorder="1" applyAlignment="1">
      <alignment vertical="top" wrapText="1"/>
    </xf>
    <xf numFmtId="0" fontId="51" fillId="0" borderId="20" xfId="0" applyNumberFormat="1" applyFont="1" applyFill="1" applyBorder="1" applyAlignment="1">
      <alignment horizontal="left" vertical="top" wrapText="1"/>
    </xf>
    <xf numFmtId="0" fontId="50" fillId="0" borderId="20" xfId="0" applyNumberFormat="1" applyFont="1" applyFill="1" applyBorder="1" applyAlignment="1">
      <alignment horizontal="left" vertical="top" wrapText="1"/>
    </xf>
    <xf numFmtId="166" fontId="59" fillId="0" borderId="20" xfId="0" applyNumberFormat="1" applyFont="1" applyFill="1" applyBorder="1" applyAlignment="1">
      <alignment horizontal="center" vertical="center" wrapText="1"/>
    </xf>
    <xf numFmtId="166" fontId="59" fillId="0" borderId="20" xfId="0" applyNumberFormat="1" applyFont="1" applyFill="1" applyBorder="1" applyAlignment="1">
      <alignment horizontal="left" vertical="center" wrapText="1"/>
    </xf>
    <xf numFmtId="164" fontId="16" fillId="0" borderId="0" xfId="0" applyNumberFormat="1" applyFont="1" applyFill="1" applyBorder="1" applyAlignment="1">
      <alignment vertical="center" wrapText="1"/>
    </xf>
    <xf numFmtId="0" fontId="56" fillId="0" borderId="18" xfId="593" applyNumberFormat="1" applyFont="1" applyFill="1" applyBorder="1" applyProtection="1">
      <alignment horizontal="left" vertical="top" wrapText="1"/>
    </xf>
    <xf numFmtId="0" fontId="59" fillId="0" borderId="20" xfId="0" applyNumberFormat="1" applyFont="1" applyFill="1" applyBorder="1" applyAlignment="1">
      <alignment horizontal="center" vertical="center" wrapText="1"/>
    </xf>
    <xf numFmtId="164" fontId="19" fillId="0" borderId="0" xfId="0" applyNumberFormat="1" applyFont="1" applyFill="1" applyBorder="1" applyAlignment="1">
      <alignment vertical="center" wrapText="1"/>
    </xf>
    <xf numFmtId="166" fontId="57" fillId="0" borderId="20" xfId="0" applyNumberFormat="1" applyFont="1" applyFill="1" applyBorder="1" applyAlignment="1">
      <alignment horizontal="left" vertical="center" wrapText="1"/>
    </xf>
    <xf numFmtId="0" fontId="57" fillId="0" borderId="20" xfId="0" applyNumberFormat="1" applyFont="1" applyFill="1" applyBorder="1" applyAlignment="1">
      <alignment horizontal="center" vertical="center" wrapText="1"/>
    </xf>
    <xf numFmtId="166" fontId="60" fillId="0" borderId="20" xfId="0" applyNumberFormat="1" applyFont="1" applyFill="1" applyBorder="1" applyAlignment="1">
      <alignment horizontal="left" vertical="top" wrapText="1"/>
    </xf>
    <xf numFmtId="166" fontId="53" fillId="0" borderId="20" xfId="0" applyNumberFormat="1" applyFont="1" applyFill="1" applyBorder="1" applyAlignment="1">
      <alignment horizontal="left" vertical="center" wrapText="1"/>
    </xf>
    <xf numFmtId="164" fontId="54" fillId="0" borderId="20" xfId="0" applyFont="1" applyFill="1" applyBorder="1" applyAlignment="1">
      <alignment horizontal="left" vertical="center" wrapText="1"/>
    </xf>
    <xf numFmtId="0" fontId="54" fillId="0" borderId="20" xfId="0" applyNumberFormat="1" applyFont="1" applyFill="1" applyBorder="1" applyAlignment="1">
      <alignment horizontal="center" vertical="center" wrapText="1"/>
    </xf>
    <xf numFmtId="49" fontId="53" fillId="0" borderId="20" xfId="0" applyNumberFormat="1" applyFont="1" applyFill="1" applyBorder="1" applyAlignment="1">
      <alignment horizontal="left" vertical="top" wrapText="1"/>
    </xf>
    <xf numFmtId="0" fontId="56" fillId="0" borderId="18" xfId="0" applyNumberFormat="1" applyFont="1" applyFill="1" applyBorder="1" applyAlignment="1">
      <alignment vertical="top" wrapText="1"/>
    </xf>
    <xf numFmtId="0" fontId="56" fillId="0" borderId="20" xfId="0" applyNumberFormat="1" applyFont="1" applyFill="1" applyBorder="1" applyAlignment="1">
      <alignment vertical="top" wrapText="1"/>
    </xf>
    <xf numFmtId="164" fontId="47" fillId="0" borderId="0" xfId="0" applyNumberFormat="1" applyFont="1" applyFill="1" applyBorder="1" applyAlignment="1">
      <alignment vertical="top" wrapText="1"/>
    </xf>
    <xf numFmtId="164" fontId="56" fillId="0" borderId="20" xfId="0" applyNumberFormat="1" applyFont="1" applyFill="1" applyBorder="1" applyAlignment="1">
      <alignment horizontal="left" vertical="top" wrapText="1"/>
    </xf>
    <xf numFmtId="0" fontId="44" fillId="0" borderId="0" xfId="0" applyNumberFormat="1" applyFont="1" applyFill="1" applyBorder="1" applyAlignment="1">
      <alignment horizontal="center" vertical="center" wrapText="1"/>
    </xf>
    <xf numFmtId="164" fontId="43" fillId="0" borderId="0" xfId="0" applyNumberFormat="1" applyFont="1" applyFill="1" applyBorder="1" applyAlignment="1">
      <alignment horizontal="center" wrapText="1"/>
    </xf>
    <xf numFmtId="164" fontId="16" fillId="0" borderId="0" xfId="0" applyNumberFormat="1" applyFont="1" applyFill="1" applyBorder="1" applyAlignment="1">
      <alignment horizontal="center" wrapText="1"/>
    </xf>
    <xf numFmtId="164" fontId="46" fillId="0" borderId="0" xfId="0" applyNumberFormat="1" applyFont="1" applyFill="1" applyBorder="1" applyAlignment="1">
      <alignment vertical="top" wrapText="1"/>
    </xf>
    <xf numFmtId="164" fontId="63" fillId="0" borderId="20" xfId="0" applyFont="1" applyFill="1" applyBorder="1" applyAlignment="1">
      <alignment horizontal="center" vertical="center" wrapText="1"/>
    </xf>
    <xf numFmtId="49" fontId="51" fillId="0" borderId="20" xfId="0" applyNumberFormat="1" applyFont="1" applyFill="1" applyBorder="1" applyAlignment="1">
      <alignment horizontal="center" vertical="center" wrapText="1"/>
    </xf>
    <xf numFmtId="49" fontId="51" fillId="0" borderId="20" xfId="0" applyNumberFormat="1" applyFont="1" applyFill="1" applyBorder="1" applyAlignment="1">
      <alignment horizontal="center" vertical="center" wrapText="1"/>
    </xf>
    <xf numFmtId="49" fontId="45" fillId="0" borderId="0" xfId="0" applyNumberFormat="1" applyFont="1" applyFill="1" applyBorder="1" applyAlignment="1">
      <alignment vertical="center" wrapText="1"/>
    </xf>
    <xf numFmtId="165" fontId="53" fillId="0" borderId="18" xfId="12" applyNumberFormat="1" applyFont="1" applyFill="1" applyBorder="1" applyAlignment="1">
      <alignment horizontal="center" vertical="center" wrapText="1"/>
    </xf>
    <xf numFmtId="0" fontId="51" fillId="0" borderId="21" xfId="0" applyNumberFormat="1" applyFont="1" applyFill="1" applyBorder="1" applyAlignment="1">
      <alignment horizontal="center" vertical="center" wrapText="1"/>
    </xf>
    <xf numFmtId="164" fontId="63" fillId="0" borderId="20" xfId="0" applyFont="1" applyFill="1" applyBorder="1" applyAlignment="1">
      <alignment horizontal="center" vertical="center" wrapText="1"/>
    </xf>
    <xf numFmtId="164" fontId="63" fillId="0" borderId="20" xfId="0" applyFont="1" applyFill="1" applyBorder="1" applyAlignment="1">
      <alignment horizontal="center" vertical="center" wrapText="1"/>
    </xf>
    <xf numFmtId="164" fontId="69" fillId="0" borderId="18" xfId="0" applyFont="1" applyFill="1" applyBorder="1" applyAlignment="1">
      <alignment horizontal="center" vertical="center" wrapText="1"/>
    </xf>
    <xf numFmtId="0" fontId="51" fillId="0" borderId="18" xfId="0" applyNumberFormat="1" applyFont="1" applyFill="1" applyBorder="1" applyAlignment="1">
      <alignment horizontal="center" vertical="center" wrapText="1"/>
    </xf>
    <xf numFmtId="164" fontId="51" fillId="0" borderId="20" xfId="0" applyFont="1" applyFill="1" applyBorder="1" applyAlignment="1">
      <alignment horizontal="center" vertical="center" wrapText="1"/>
    </xf>
    <xf numFmtId="166" fontId="57" fillId="0" borderId="20" xfId="0" applyNumberFormat="1" applyFont="1" applyFill="1" applyBorder="1" applyAlignment="1">
      <alignment horizontal="center" vertical="center" wrapText="1"/>
    </xf>
    <xf numFmtId="164" fontId="54" fillId="0" borderId="20" xfId="0" applyFont="1" applyFill="1" applyBorder="1" applyAlignment="1">
      <alignment horizontal="center" vertical="center" wrapText="1"/>
    </xf>
    <xf numFmtId="164" fontId="53" fillId="0" borderId="20" xfId="0" applyFont="1" applyFill="1" applyBorder="1" applyAlignment="1" applyProtection="1">
      <alignment horizontal="center" vertical="center" wrapText="1"/>
      <protection locked="0"/>
    </xf>
    <xf numFmtId="164" fontId="63" fillId="0" borderId="20" xfId="0" applyFont="1" applyFill="1" applyBorder="1" applyAlignment="1" applyProtection="1">
      <alignment horizontal="center" vertical="center" wrapText="1"/>
      <protection locked="0"/>
    </xf>
    <xf numFmtId="166" fontId="60" fillId="0" borderId="20" xfId="0" applyNumberFormat="1" applyFont="1" applyFill="1" applyBorder="1" applyAlignment="1">
      <alignment horizontal="center" vertical="center" wrapText="1"/>
    </xf>
    <xf numFmtId="164" fontId="44" fillId="0" borderId="0" xfId="0" applyNumberFormat="1" applyFont="1" applyFill="1" applyBorder="1" applyAlignment="1">
      <alignment horizontal="center" vertical="center" wrapText="1"/>
    </xf>
    <xf numFmtId="4" fontId="51" fillId="0" borderId="18" xfId="0" applyNumberFormat="1" applyFont="1" applyFill="1" applyBorder="1" applyAlignment="1">
      <alignment horizontal="center" vertical="center" wrapText="1"/>
    </xf>
    <xf numFmtId="164" fontId="69" fillId="0" borderId="23" xfId="0" applyFont="1" applyFill="1" applyBorder="1" applyAlignment="1">
      <alignment horizontal="center" vertical="center" wrapText="1"/>
    </xf>
    <xf numFmtId="0" fontId="51" fillId="0" borderId="23" xfId="0" applyNumberFormat="1" applyFont="1" applyFill="1" applyBorder="1" applyAlignment="1">
      <alignment horizontal="center" vertical="center" wrapText="1"/>
    </xf>
    <xf numFmtId="165" fontId="63" fillId="0" borderId="23" xfId="0" applyNumberFormat="1" applyFont="1" applyFill="1" applyBorder="1" applyAlignment="1">
      <alignment horizontal="center" vertical="center" wrapText="1"/>
    </xf>
    <xf numFmtId="165" fontId="50" fillId="0" borderId="23" xfId="0" applyNumberFormat="1" applyFont="1" applyFill="1" applyBorder="1" applyAlignment="1">
      <alignment horizontal="center" vertical="center" wrapText="1"/>
    </xf>
    <xf numFmtId="165" fontId="51" fillId="0" borderId="23" xfId="0" applyNumberFormat="1" applyFont="1" applyFill="1" applyBorder="1" applyAlignment="1">
      <alignment horizontal="center" vertical="center" wrapText="1"/>
    </xf>
    <xf numFmtId="165" fontId="53" fillId="0" borderId="23" xfId="0" applyNumberFormat="1" applyFont="1" applyFill="1" applyBorder="1" applyAlignment="1">
      <alignment horizontal="center" vertical="center" wrapText="1"/>
    </xf>
    <xf numFmtId="165" fontId="55" fillId="0" borderId="23" xfId="0" applyNumberFormat="1" applyFont="1" applyFill="1" applyBorder="1" applyAlignment="1">
      <alignment horizontal="center" vertical="center" wrapText="1"/>
    </xf>
    <xf numFmtId="165" fontId="53" fillId="0" borderId="23" xfId="12" applyNumberFormat="1" applyFont="1" applyFill="1" applyBorder="1" applyAlignment="1">
      <alignment horizontal="center" vertical="center" wrapText="1"/>
    </xf>
    <xf numFmtId="165" fontId="56" fillId="0" borderId="23" xfId="0" applyNumberFormat="1" applyFont="1" applyFill="1" applyBorder="1" applyAlignment="1">
      <alignment horizontal="center" vertical="center" wrapText="1"/>
    </xf>
    <xf numFmtId="165" fontId="56" fillId="0" borderId="23" xfId="2" applyNumberFormat="1" applyFont="1" applyFill="1" applyBorder="1" applyAlignment="1">
      <alignment horizontal="center" vertical="center" wrapText="1"/>
    </xf>
    <xf numFmtId="165" fontId="53" fillId="0" borderId="23" xfId="2" applyNumberFormat="1" applyFont="1" applyFill="1" applyBorder="1" applyAlignment="1">
      <alignment horizontal="center" vertical="center" wrapText="1"/>
    </xf>
    <xf numFmtId="165" fontId="51" fillId="0" borderId="23" xfId="2" applyNumberFormat="1" applyFont="1" applyFill="1" applyBorder="1" applyAlignment="1">
      <alignment horizontal="center" vertical="center" wrapText="1"/>
    </xf>
    <xf numFmtId="165" fontId="57" fillId="0" borderId="23" xfId="0" applyNumberFormat="1" applyFont="1" applyFill="1" applyBorder="1" applyAlignment="1">
      <alignment horizontal="center" vertical="center" wrapText="1"/>
    </xf>
    <xf numFmtId="165" fontId="54" fillId="0" borderId="23" xfId="0" applyNumberFormat="1" applyFont="1" applyFill="1" applyBorder="1" applyAlignment="1">
      <alignment horizontal="center" vertical="center" wrapText="1"/>
    </xf>
    <xf numFmtId="164" fontId="63" fillId="26" borderId="20" xfId="0" applyFont="1" applyFill="1" applyBorder="1" applyAlignment="1">
      <alignment horizontal="center" vertical="center" wrapText="1"/>
    </xf>
    <xf numFmtId="0" fontId="63" fillId="26" borderId="20" xfId="0" applyNumberFormat="1" applyFont="1" applyFill="1" applyBorder="1" applyAlignment="1">
      <alignment horizontal="center" vertical="center" wrapText="1"/>
    </xf>
    <xf numFmtId="165" fontId="63" fillId="26" borderId="18" xfId="0" applyNumberFormat="1" applyFont="1" applyFill="1" applyBorder="1" applyAlignment="1">
      <alignment horizontal="center" vertical="center" wrapText="1"/>
    </xf>
    <xf numFmtId="164" fontId="19" fillId="26" borderId="0" xfId="0" applyNumberFormat="1" applyFont="1" applyFill="1" applyBorder="1" applyAlignment="1">
      <alignment vertical="top" wrapText="1"/>
    </xf>
    <xf numFmtId="164" fontId="63" fillId="27" borderId="20" xfId="0" applyFont="1" applyFill="1" applyBorder="1" applyAlignment="1">
      <alignment horizontal="center" vertical="center" wrapText="1"/>
    </xf>
    <xf numFmtId="164" fontId="63" fillId="27" borderId="20" xfId="0" applyFont="1" applyFill="1" applyBorder="1" applyAlignment="1">
      <alignment horizontal="left" vertical="center" wrapText="1"/>
    </xf>
    <xf numFmtId="0" fontId="63" fillId="27" borderId="20" xfId="0" applyNumberFormat="1" applyFont="1" applyFill="1" applyBorder="1" applyAlignment="1">
      <alignment horizontal="center" vertical="center" wrapText="1"/>
    </xf>
    <xf numFmtId="165" fontId="63" fillId="27" borderId="18" xfId="0" applyNumberFormat="1" applyFont="1" applyFill="1" applyBorder="1" applyAlignment="1">
      <alignment horizontal="center" vertical="center" wrapText="1"/>
    </xf>
    <xf numFmtId="164" fontId="19" fillId="27" borderId="0" xfId="0" applyNumberFormat="1" applyFont="1" applyFill="1" applyBorder="1" applyAlignment="1">
      <alignment vertical="top" wrapText="1"/>
    </xf>
    <xf numFmtId="49" fontId="56" fillId="27" borderId="20" xfId="0" applyNumberFormat="1" applyFont="1" applyFill="1" applyBorder="1" applyAlignment="1">
      <alignment horizontal="center" vertical="center" wrapText="1"/>
    </xf>
    <xf numFmtId="0" fontId="61" fillId="27" borderId="20" xfId="0" applyNumberFormat="1" applyFont="1" applyFill="1" applyBorder="1" applyAlignment="1">
      <alignment horizontal="center" vertical="center" wrapText="1"/>
    </xf>
    <xf numFmtId="165" fontId="50" fillId="27" borderId="18" xfId="0" applyNumberFormat="1" applyFont="1" applyFill="1" applyBorder="1" applyAlignment="1">
      <alignment horizontal="center" vertical="center" wrapText="1"/>
    </xf>
    <xf numFmtId="164" fontId="16" fillId="27" borderId="0" xfId="0" applyNumberFormat="1" applyFont="1" applyFill="1" applyBorder="1" applyAlignment="1">
      <alignment vertical="top" wrapText="1"/>
    </xf>
    <xf numFmtId="49" fontId="61" fillId="27" borderId="20" xfId="0" applyNumberFormat="1" applyFont="1" applyFill="1" applyBorder="1" applyAlignment="1">
      <alignment horizontal="center" vertical="center" wrapText="1"/>
    </xf>
    <xf numFmtId="0" fontId="50" fillId="27" borderId="20" xfId="0" applyNumberFormat="1" applyFont="1" applyFill="1" applyBorder="1" applyAlignment="1">
      <alignment horizontal="center" vertical="center" wrapText="1"/>
    </xf>
    <xf numFmtId="164" fontId="61" fillId="27" borderId="20" xfId="0" applyNumberFormat="1" applyFont="1" applyFill="1" applyBorder="1" applyAlignment="1">
      <alignment horizontal="center" vertical="center" wrapText="1"/>
    </xf>
    <xf numFmtId="0" fontId="50" fillId="27" borderId="20" xfId="0" applyNumberFormat="1" applyFont="1" applyFill="1" applyBorder="1" applyAlignment="1">
      <alignment horizontal="center" vertical="top" wrapText="1"/>
    </xf>
    <xf numFmtId="0" fontId="51" fillId="27" borderId="20" xfId="0" applyNumberFormat="1" applyFont="1" applyFill="1" applyBorder="1" applyAlignment="1">
      <alignment horizontal="center" vertical="center" wrapText="1"/>
    </xf>
    <xf numFmtId="49" fontId="56" fillId="28" borderId="20" xfId="0" applyNumberFormat="1" applyFont="1" applyFill="1" applyBorder="1" applyAlignment="1">
      <alignment horizontal="center" vertical="center" wrapText="1"/>
    </xf>
    <xf numFmtId="165" fontId="52" fillId="28" borderId="20" xfId="0" applyNumberFormat="1" applyFont="1" applyFill="1" applyBorder="1" applyAlignment="1">
      <alignment horizontal="center" vertical="center" wrapText="1"/>
    </xf>
    <xf numFmtId="0" fontId="61" fillId="28" borderId="20" xfId="0" applyNumberFormat="1" applyFont="1" applyFill="1" applyBorder="1" applyAlignment="1">
      <alignment horizontal="center" vertical="center" wrapText="1"/>
    </xf>
    <xf numFmtId="165" fontId="50" fillId="28" borderId="18" xfId="0" applyNumberFormat="1" applyFont="1" applyFill="1" applyBorder="1" applyAlignment="1">
      <alignment horizontal="center" vertical="center" wrapText="1"/>
    </xf>
    <xf numFmtId="165" fontId="50" fillId="28" borderId="23" xfId="0" applyNumberFormat="1" applyFont="1" applyFill="1" applyBorder="1" applyAlignment="1">
      <alignment horizontal="center" vertical="center" wrapText="1"/>
    </xf>
    <xf numFmtId="164" fontId="16" fillId="28" borderId="0" xfId="0" applyNumberFormat="1" applyFont="1" applyFill="1" applyBorder="1" applyAlignment="1">
      <alignment vertical="top" wrapText="1"/>
    </xf>
    <xf numFmtId="49" fontId="61" fillId="28" borderId="20" xfId="0" applyNumberFormat="1" applyFont="1" applyFill="1" applyBorder="1" applyAlignment="1">
      <alignment horizontal="center" vertical="center" wrapText="1"/>
    </xf>
    <xf numFmtId="0" fontId="50" fillId="28" borderId="20" xfId="0" applyNumberFormat="1" applyFont="1" applyFill="1" applyBorder="1" applyAlignment="1">
      <alignment horizontal="center" vertical="center" wrapText="1"/>
    </xf>
    <xf numFmtId="164" fontId="19" fillId="28" borderId="0" xfId="0" applyNumberFormat="1" applyFont="1" applyFill="1" applyBorder="1" applyAlignment="1">
      <alignment vertical="top" wrapText="1"/>
    </xf>
    <xf numFmtId="165" fontId="52" fillId="28" borderId="18" xfId="0" applyNumberFormat="1" applyFont="1" applyFill="1" applyBorder="1" applyAlignment="1">
      <alignment horizontal="center" vertical="center" wrapText="1"/>
    </xf>
    <xf numFmtId="165" fontId="52" fillId="28" borderId="23" xfId="0" applyNumberFormat="1" applyFont="1" applyFill="1" applyBorder="1" applyAlignment="1">
      <alignment horizontal="center" vertical="center" wrapText="1"/>
    </xf>
    <xf numFmtId="0" fontId="52" fillId="28" borderId="20" xfId="0" applyNumberFormat="1" applyFont="1" applyFill="1" applyBorder="1" applyAlignment="1">
      <alignment horizontal="center" vertical="top" wrapText="1"/>
    </xf>
    <xf numFmtId="0" fontId="52" fillId="28" borderId="20" xfId="0" applyNumberFormat="1" applyFont="1" applyFill="1" applyBorder="1" applyAlignment="1">
      <alignment horizontal="center" vertical="center" wrapText="1"/>
    </xf>
    <xf numFmtId="0" fontId="51" fillId="28" borderId="20" xfId="0" applyNumberFormat="1" applyFont="1" applyFill="1" applyBorder="1" applyAlignment="1">
      <alignment horizontal="center" vertical="center" wrapText="1"/>
    </xf>
    <xf numFmtId="165" fontId="61" fillId="28" borderId="18" xfId="0" applyNumberFormat="1" applyFont="1" applyFill="1" applyBorder="1" applyAlignment="1">
      <alignment horizontal="center" vertical="center" wrapText="1"/>
    </xf>
    <xf numFmtId="165" fontId="61" fillId="28" borderId="23" xfId="0" applyNumberFormat="1" applyFont="1" applyFill="1" applyBorder="1" applyAlignment="1">
      <alignment horizontal="center" vertical="center" wrapText="1"/>
    </xf>
    <xf numFmtId="49" fontId="62" fillId="27" borderId="20" xfId="0" applyNumberFormat="1" applyFont="1" applyFill="1" applyBorder="1" applyAlignment="1">
      <alignment horizontal="center" vertical="center" wrapText="1"/>
    </xf>
    <xf numFmtId="165" fontId="61" fillId="27" borderId="18" xfId="0" applyNumberFormat="1" applyFont="1" applyFill="1" applyBorder="1" applyAlignment="1">
      <alignment horizontal="center" vertical="center" wrapText="1"/>
    </xf>
    <xf numFmtId="164" fontId="21" fillId="27" borderId="0" xfId="0" applyNumberFormat="1" applyFont="1" applyFill="1" applyBorder="1" applyAlignment="1">
      <alignment vertical="top" wrapText="1"/>
    </xf>
    <xf numFmtId="0" fontId="63" fillId="27" borderId="20" xfId="1" applyFont="1" applyFill="1" applyBorder="1" applyAlignment="1">
      <alignment horizontal="center" vertical="center" wrapText="1"/>
    </xf>
    <xf numFmtId="164" fontId="19" fillId="27" borderId="0" xfId="0" applyNumberFormat="1" applyFont="1" applyFill="1" applyBorder="1" applyAlignment="1">
      <alignment horizontal="center" vertical="center" wrapText="1"/>
    </xf>
    <xf numFmtId="49" fontId="56" fillId="29" borderId="20" xfId="0" applyNumberFormat="1" applyFont="1" applyFill="1" applyBorder="1" applyAlignment="1">
      <alignment horizontal="center" vertical="center" wrapText="1"/>
    </xf>
    <xf numFmtId="4" fontId="50" fillId="29" borderId="20" xfId="0" applyNumberFormat="1" applyFont="1" applyFill="1" applyBorder="1" applyAlignment="1">
      <alignment horizontal="center" vertical="center" wrapText="1"/>
    </xf>
    <xf numFmtId="0" fontId="50" fillId="29" borderId="20" xfId="0" applyNumberFormat="1" applyFont="1" applyFill="1" applyBorder="1" applyAlignment="1">
      <alignment horizontal="center" vertical="center" wrapText="1"/>
    </xf>
    <xf numFmtId="165" fontId="51" fillId="29" borderId="18" xfId="0" applyNumberFormat="1" applyFont="1" applyFill="1" applyBorder="1" applyAlignment="1">
      <alignment horizontal="center" vertical="center" wrapText="1"/>
    </xf>
    <xf numFmtId="165" fontId="51" fillId="29" borderId="23" xfId="0" applyNumberFormat="1" applyFont="1" applyFill="1" applyBorder="1" applyAlignment="1">
      <alignment horizontal="center" vertical="center" wrapText="1"/>
    </xf>
    <xf numFmtId="164" fontId="16" fillId="29" borderId="0" xfId="0" applyNumberFormat="1" applyFont="1" applyFill="1" applyBorder="1" applyAlignment="1">
      <alignment vertical="top" wrapText="1"/>
    </xf>
    <xf numFmtId="49" fontId="51" fillId="29" borderId="20" xfId="0" applyNumberFormat="1" applyFont="1" applyFill="1" applyBorder="1" applyAlignment="1">
      <alignment horizontal="center" vertical="center" wrapText="1"/>
    </xf>
    <xf numFmtId="164" fontId="17" fillId="29" borderId="0" xfId="0" applyNumberFormat="1" applyFont="1" applyFill="1" applyBorder="1" applyAlignment="1">
      <alignment vertical="top" wrapText="1"/>
    </xf>
    <xf numFmtId="4" fontId="52" fillId="29" borderId="20" xfId="0" applyNumberFormat="1" applyFont="1" applyFill="1" applyBorder="1" applyAlignment="1">
      <alignment horizontal="center" vertical="center" wrapText="1"/>
    </xf>
    <xf numFmtId="0" fontId="51" fillId="29" borderId="20" xfId="0" applyNumberFormat="1" applyFont="1" applyFill="1" applyBorder="1" applyAlignment="1">
      <alignment horizontal="center" vertical="center" wrapText="1"/>
    </xf>
    <xf numFmtId="164" fontId="50" fillId="29" borderId="20" xfId="0" applyFont="1" applyFill="1" applyBorder="1" applyAlignment="1">
      <alignment horizontal="center" vertical="center" wrapText="1"/>
    </xf>
    <xf numFmtId="165" fontId="50" fillId="29" borderId="20" xfId="0" applyNumberFormat="1" applyFont="1" applyFill="1" applyBorder="1" applyAlignment="1">
      <alignment horizontal="center" vertical="center" wrapText="1"/>
    </xf>
    <xf numFmtId="49" fontId="61" fillId="29" borderId="20" xfId="0" applyNumberFormat="1" applyFont="1" applyFill="1" applyBorder="1" applyAlignment="1">
      <alignment horizontal="center" vertical="center" wrapText="1"/>
    </xf>
    <xf numFmtId="0" fontId="61" fillId="29" borderId="20" xfId="0" applyNumberFormat="1" applyFont="1" applyFill="1" applyBorder="1" applyAlignment="1">
      <alignment horizontal="center" vertical="center" wrapText="1"/>
    </xf>
    <xf numFmtId="165" fontId="50" fillId="29" borderId="18" xfId="0" applyNumberFormat="1" applyFont="1" applyFill="1" applyBorder="1" applyAlignment="1">
      <alignment horizontal="center" vertical="center" wrapText="1"/>
    </xf>
    <xf numFmtId="165" fontId="50" fillId="29" borderId="23" xfId="0" applyNumberFormat="1" applyFont="1" applyFill="1" applyBorder="1" applyAlignment="1">
      <alignment horizontal="center" vertical="center" wrapText="1"/>
    </xf>
    <xf numFmtId="164" fontId="19" fillId="29" borderId="0" xfId="0" applyNumberFormat="1" applyFont="1" applyFill="1" applyBorder="1" applyAlignment="1">
      <alignment vertical="top" wrapText="1"/>
    </xf>
    <xf numFmtId="0" fontId="53" fillId="29" borderId="20" xfId="0" applyNumberFormat="1" applyFont="1" applyFill="1" applyBorder="1" applyAlignment="1" applyProtection="1">
      <alignment horizontal="center" vertical="center" wrapText="1"/>
      <protection locked="0"/>
    </xf>
    <xf numFmtId="0" fontId="52" fillId="29" borderId="20" xfId="0" applyNumberFormat="1" applyFont="1" applyFill="1" applyBorder="1" applyAlignment="1">
      <alignment horizontal="center" vertical="center" wrapText="1"/>
    </xf>
    <xf numFmtId="49" fontId="53" fillId="29" borderId="20" xfId="0" applyNumberFormat="1" applyFont="1" applyFill="1" applyBorder="1" applyAlignment="1">
      <alignment horizontal="center" vertical="center" wrapText="1"/>
    </xf>
    <xf numFmtId="164" fontId="14" fillId="29" borderId="0" xfId="0" applyNumberFormat="1" applyFont="1" applyFill="1" applyBorder="1" applyAlignment="1">
      <alignment vertical="top" wrapText="1"/>
    </xf>
    <xf numFmtId="165" fontId="52" fillId="29" borderId="18" xfId="0" applyNumberFormat="1" applyFont="1" applyFill="1" applyBorder="1" applyAlignment="1">
      <alignment horizontal="center" vertical="center" wrapText="1"/>
    </xf>
    <xf numFmtId="165" fontId="52" fillId="29" borderId="23" xfId="0" applyNumberFormat="1" applyFont="1" applyFill="1" applyBorder="1" applyAlignment="1">
      <alignment horizontal="center" vertical="center" wrapText="1"/>
    </xf>
    <xf numFmtId="166" fontId="59" fillId="29" borderId="20" xfId="0" applyNumberFormat="1" applyFont="1" applyFill="1" applyBorder="1" applyAlignment="1">
      <alignment horizontal="center" vertical="center" wrapText="1"/>
    </xf>
    <xf numFmtId="165" fontId="56" fillId="29" borderId="18" xfId="0" applyNumberFormat="1" applyFont="1" applyFill="1" applyBorder="1" applyAlignment="1">
      <alignment horizontal="center" vertical="center" wrapText="1"/>
    </xf>
    <xf numFmtId="165" fontId="56" fillId="29" borderId="23" xfId="0" applyNumberFormat="1" applyFont="1" applyFill="1" applyBorder="1" applyAlignment="1">
      <alignment horizontal="center" vertical="center" wrapText="1"/>
    </xf>
    <xf numFmtId="0" fontId="59" fillId="29" borderId="20" xfId="0" applyNumberFormat="1" applyFont="1" applyFill="1" applyBorder="1" applyAlignment="1">
      <alignment horizontal="center" vertical="center" wrapText="1"/>
    </xf>
    <xf numFmtId="164" fontId="45" fillId="29" borderId="0" xfId="0" applyNumberFormat="1" applyFont="1" applyFill="1" applyBorder="1" applyAlignment="1">
      <alignment vertical="top" wrapText="1"/>
    </xf>
    <xf numFmtId="164" fontId="61" fillId="29" borderId="20" xfId="0" applyNumberFormat="1" applyFont="1" applyFill="1" applyBorder="1" applyAlignment="1">
      <alignment horizontal="center" vertical="center" wrapText="1"/>
    </xf>
    <xf numFmtId="0" fontId="63" fillId="29" borderId="20" xfId="0" applyNumberFormat="1" applyFont="1" applyFill="1" applyBorder="1" applyAlignment="1" applyProtection="1">
      <alignment horizontal="center" vertical="center" wrapText="1"/>
      <protection locked="0"/>
    </xf>
    <xf numFmtId="165" fontId="53" fillId="29" borderId="18" xfId="0" applyNumberFormat="1" applyFont="1" applyFill="1" applyBorder="1" applyAlignment="1">
      <alignment horizontal="center" vertical="center" wrapText="1"/>
    </xf>
    <xf numFmtId="165" fontId="53" fillId="29" borderId="23" xfId="0" applyNumberFormat="1" applyFont="1" applyFill="1" applyBorder="1" applyAlignment="1">
      <alignment horizontal="center" vertical="center" wrapText="1"/>
    </xf>
    <xf numFmtId="164" fontId="20" fillId="29" borderId="0" xfId="0" applyNumberFormat="1" applyFont="1" applyFill="1" applyBorder="1" applyAlignment="1">
      <alignment vertical="top" wrapText="1"/>
    </xf>
    <xf numFmtId="168" fontId="63" fillId="26" borderId="18" xfId="0" applyNumberFormat="1" applyFont="1" applyFill="1" applyBorder="1" applyAlignment="1">
      <alignment horizontal="center" vertical="center" wrapText="1"/>
    </xf>
    <xf numFmtId="168" fontId="63" fillId="0" borderId="18" xfId="0" applyNumberFormat="1" applyFont="1" applyFill="1" applyBorder="1" applyAlignment="1">
      <alignment horizontal="center" vertical="center" wrapText="1"/>
    </xf>
    <xf numFmtId="168" fontId="50" fillId="27" borderId="18" xfId="0" applyNumberFormat="1" applyFont="1" applyFill="1" applyBorder="1" applyAlignment="1">
      <alignment horizontal="center" vertical="center" wrapText="1"/>
    </xf>
    <xf numFmtId="168" fontId="50" fillId="28" borderId="18" xfId="0" applyNumberFormat="1" applyFont="1" applyFill="1" applyBorder="1" applyAlignment="1">
      <alignment horizontal="center" vertical="center" wrapText="1"/>
    </xf>
    <xf numFmtId="168" fontId="51" fillId="29" borderId="18" xfId="0" applyNumberFormat="1" applyFont="1" applyFill="1" applyBorder="1" applyAlignment="1">
      <alignment horizontal="center" vertical="center" wrapText="1"/>
    </xf>
    <xf numFmtId="168" fontId="51" fillId="0" borderId="18" xfId="0" applyNumberFormat="1" applyFont="1" applyFill="1" applyBorder="1" applyAlignment="1">
      <alignment horizontal="center" vertical="center" wrapText="1"/>
    </xf>
    <xf numFmtId="168" fontId="50" fillId="29" borderId="18" xfId="0" applyNumberFormat="1" applyFont="1" applyFill="1" applyBorder="1" applyAlignment="1">
      <alignment horizontal="center" vertical="center" wrapText="1"/>
    </xf>
    <xf numFmtId="168" fontId="50" fillId="0" borderId="18" xfId="0" applyNumberFormat="1" applyFont="1" applyFill="1" applyBorder="1" applyAlignment="1">
      <alignment horizontal="center" vertical="center" wrapText="1"/>
    </xf>
    <xf numFmtId="168" fontId="52" fillId="28" borderId="18" xfId="0" applyNumberFormat="1" applyFont="1" applyFill="1" applyBorder="1" applyAlignment="1">
      <alignment horizontal="center" vertical="center" wrapText="1"/>
    </xf>
    <xf numFmtId="168" fontId="52" fillId="29" borderId="18" xfId="0" applyNumberFormat="1" applyFont="1" applyFill="1" applyBorder="1" applyAlignment="1">
      <alignment horizontal="center" vertical="center" wrapText="1"/>
    </xf>
    <xf numFmtId="168" fontId="56" fillId="29" borderId="18" xfId="0" applyNumberFormat="1" applyFont="1" applyFill="1" applyBorder="1" applyAlignment="1">
      <alignment horizontal="center" vertical="center" wrapText="1"/>
    </xf>
    <xf numFmtId="168" fontId="50" fillId="0" borderId="18" xfId="2" applyNumberFormat="1" applyFont="1" applyFill="1" applyBorder="1" applyAlignment="1">
      <alignment horizontal="center" vertical="center" wrapText="1"/>
    </xf>
    <xf numFmtId="168" fontId="55" fillId="0" borderId="18" xfId="0" applyNumberFormat="1" applyFont="1" applyFill="1" applyBorder="1" applyAlignment="1">
      <alignment horizontal="center" vertical="center" wrapText="1"/>
    </xf>
    <xf numFmtId="168" fontId="54" fillId="0" borderId="18" xfId="0" applyNumberFormat="1" applyFont="1" applyFill="1" applyBorder="1" applyAlignment="1">
      <alignment horizontal="center" vertical="center" wrapText="1"/>
    </xf>
    <xf numFmtId="168" fontId="61" fillId="27" borderId="18" xfId="0" applyNumberFormat="1" applyFont="1" applyFill="1" applyBorder="1" applyAlignment="1">
      <alignment horizontal="center" vertical="center" wrapText="1"/>
    </xf>
    <xf numFmtId="168" fontId="61" fillId="28" borderId="18" xfId="0" applyNumberFormat="1" applyFont="1" applyFill="1" applyBorder="1" applyAlignment="1">
      <alignment horizontal="center" vertical="center" wrapText="1"/>
    </xf>
    <xf numFmtId="168" fontId="53" fillId="29" borderId="18" xfId="0" applyNumberFormat="1" applyFont="1" applyFill="1" applyBorder="1" applyAlignment="1">
      <alignment horizontal="center" vertical="center" wrapText="1"/>
    </xf>
    <xf numFmtId="49" fontId="70" fillId="0" borderId="18" xfId="0" applyNumberFormat="1" applyFont="1" applyFill="1" applyBorder="1" applyAlignment="1">
      <alignment horizontal="center" vertical="center" wrapText="1"/>
    </xf>
    <xf numFmtId="49" fontId="71" fillId="0" borderId="18" xfId="0" applyNumberFormat="1" applyFont="1" applyFill="1" applyBorder="1" applyAlignment="1">
      <alignment horizontal="center" vertical="center" wrapText="1"/>
    </xf>
    <xf numFmtId="49" fontId="46" fillId="0" borderId="18" xfId="0" applyNumberFormat="1" applyFont="1" applyFill="1" applyBorder="1" applyAlignment="1" applyProtection="1">
      <alignment horizontal="center" vertical="center" wrapText="1"/>
      <protection locked="0"/>
    </xf>
    <xf numFmtId="49" fontId="46" fillId="0" borderId="18" xfId="0" applyNumberFormat="1" applyFont="1" applyFill="1" applyBorder="1" applyAlignment="1">
      <alignment horizontal="center" vertical="center" wrapText="1"/>
    </xf>
    <xf numFmtId="49" fontId="68" fillId="0" borderId="18" xfId="0" applyNumberFormat="1" applyFont="1" applyFill="1" applyBorder="1" applyAlignment="1">
      <alignment horizontal="center" vertical="center" wrapText="1"/>
    </xf>
    <xf numFmtId="0" fontId="70" fillId="0" borderId="20" xfId="0" applyNumberFormat="1" applyFont="1" applyFill="1" applyBorder="1" applyAlignment="1">
      <alignment horizontal="center" vertical="center" wrapText="1"/>
    </xf>
    <xf numFmtId="166" fontId="53" fillId="0" borderId="20" xfId="0" applyNumberFormat="1" applyFont="1" applyFill="1" applyBorder="1" applyAlignment="1">
      <alignment horizontal="center" vertical="center" wrapText="1"/>
    </xf>
    <xf numFmtId="0" fontId="56" fillId="0" borderId="20" xfId="593" applyNumberFormat="1" applyFont="1" applyFill="1" applyBorder="1" applyAlignment="1" applyProtection="1">
      <alignment horizontal="center" vertical="center" wrapText="1"/>
    </xf>
    <xf numFmtId="165" fontId="51" fillId="0" borderId="20" xfId="0" applyNumberFormat="1" applyFont="1" applyFill="1" applyBorder="1" applyAlignment="1">
      <alignment horizontal="center" vertical="center" wrapText="1"/>
    </xf>
    <xf numFmtId="164" fontId="72" fillId="27" borderId="18" xfId="0" applyNumberFormat="1" applyFont="1" applyFill="1" applyBorder="1" applyAlignment="1">
      <alignment horizontal="center" vertical="center" wrapText="1"/>
    </xf>
    <xf numFmtId="164" fontId="73" fillId="0" borderId="18" xfId="0" applyNumberFormat="1" applyFont="1" applyFill="1" applyBorder="1" applyAlignment="1">
      <alignment horizontal="center" vertical="center" wrapText="1"/>
    </xf>
    <xf numFmtId="164" fontId="68" fillId="0" borderId="18" xfId="0" applyNumberFormat="1" applyFont="1" applyFill="1" applyBorder="1" applyAlignment="1">
      <alignment horizontal="center" vertical="center" wrapText="1"/>
    </xf>
    <xf numFmtId="164" fontId="71" fillId="0" borderId="18" xfId="0" applyNumberFormat="1" applyFont="1" applyFill="1" applyBorder="1" applyAlignment="1">
      <alignment horizontal="center" vertical="center" wrapText="1"/>
    </xf>
    <xf numFmtId="164" fontId="72" fillId="0" borderId="18" xfId="0" applyNumberFormat="1" applyFont="1" applyFill="1" applyBorder="1" applyAlignment="1">
      <alignment horizontal="center" vertical="center" wrapText="1"/>
    </xf>
    <xf numFmtId="164" fontId="72" fillId="26" borderId="18" xfId="0" applyNumberFormat="1" applyFont="1" applyFill="1" applyBorder="1" applyAlignment="1">
      <alignment horizontal="center" vertical="center" wrapText="1"/>
    </xf>
    <xf numFmtId="164" fontId="71" fillId="27" borderId="18" xfId="0" applyNumberFormat="1" applyFont="1" applyFill="1" applyBorder="1" applyAlignment="1">
      <alignment horizontal="center" vertical="center" wrapText="1"/>
    </xf>
    <xf numFmtId="164" fontId="71" fillId="28" borderId="18" xfId="0" applyNumberFormat="1" applyFont="1" applyFill="1" applyBorder="1" applyAlignment="1">
      <alignment horizontal="center" vertical="center" wrapText="1"/>
    </xf>
    <xf numFmtId="164" fontId="71" fillId="29" borderId="18" xfId="0" applyNumberFormat="1" applyFont="1" applyFill="1" applyBorder="1" applyAlignment="1">
      <alignment horizontal="center" vertical="center" wrapText="1"/>
    </xf>
    <xf numFmtId="164" fontId="68" fillId="29" borderId="18" xfId="0" applyNumberFormat="1" applyFont="1" applyFill="1" applyBorder="1" applyAlignment="1">
      <alignment horizontal="center" vertical="center" wrapText="1"/>
    </xf>
    <xf numFmtId="164" fontId="72" fillId="28" borderId="18" xfId="0" applyNumberFormat="1" applyFont="1" applyFill="1" applyBorder="1" applyAlignment="1">
      <alignment horizontal="center" vertical="center" wrapText="1"/>
    </xf>
    <xf numFmtId="164" fontId="72" fillId="29" borderId="18" xfId="0" applyNumberFormat="1" applyFont="1" applyFill="1" applyBorder="1" applyAlignment="1">
      <alignment horizontal="center" vertical="center" wrapText="1"/>
    </xf>
    <xf numFmtId="164" fontId="74" fillId="0" borderId="18" xfId="0" applyNumberFormat="1" applyFont="1" applyFill="1" applyBorder="1" applyAlignment="1">
      <alignment horizontal="center" vertical="center" wrapText="1"/>
    </xf>
    <xf numFmtId="164" fontId="74" fillId="29" borderId="18" xfId="0" applyNumberFormat="1" applyFont="1" applyFill="1" applyBorder="1" applyAlignment="1">
      <alignment horizontal="center" vertical="center" wrapText="1"/>
    </xf>
    <xf numFmtId="164" fontId="76" fillId="0" borderId="18" xfId="0" applyNumberFormat="1" applyFont="1" applyFill="1" applyBorder="1" applyAlignment="1">
      <alignment horizontal="center" vertical="center" wrapText="1"/>
    </xf>
    <xf numFmtId="164" fontId="78" fillId="27" borderId="18" xfId="0" applyNumberFormat="1" applyFont="1" applyFill="1" applyBorder="1" applyAlignment="1">
      <alignment horizontal="center" vertical="center" wrapText="1"/>
    </xf>
    <xf numFmtId="164" fontId="79" fillId="29" borderId="18" xfId="0" applyNumberFormat="1" applyFont="1" applyFill="1" applyBorder="1" applyAlignment="1">
      <alignment horizontal="center" vertical="center" wrapText="1"/>
    </xf>
    <xf numFmtId="164" fontId="77" fillId="0" borderId="0" xfId="0" applyNumberFormat="1" applyFont="1" applyFill="1" applyBorder="1" applyAlignment="1">
      <alignment horizontal="center" vertical="center" wrapText="1"/>
    </xf>
    <xf numFmtId="164" fontId="71" fillId="0" borderId="0" xfId="0" applyNumberFormat="1" applyFont="1" applyFill="1" applyBorder="1" applyAlignment="1">
      <alignment horizontal="center" vertical="center" wrapText="1"/>
    </xf>
    <xf numFmtId="164" fontId="72" fillId="0" borderId="18" xfId="0" applyNumberFormat="1" applyFont="1" applyFill="1" applyBorder="1" applyAlignment="1">
      <alignment horizontal="center" vertical="center" wrapText="1"/>
    </xf>
    <xf numFmtId="164" fontId="50" fillId="0" borderId="25" xfId="0" applyFont="1" applyFill="1" applyBorder="1" applyAlignment="1">
      <alignment horizontal="center" vertical="center" wrapText="1"/>
    </xf>
    <xf numFmtId="49" fontId="51" fillId="0" borderId="25" xfId="0" applyNumberFormat="1" applyFont="1" applyFill="1" applyBorder="1" applyAlignment="1">
      <alignment horizontal="center" vertical="center" wrapText="1"/>
    </xf>
    <xf numFmtId="164" fontId="51" fillId="0" borderId="25" xfId="0" applyFont="1" applyFill="1" applyBorder="1" applyAlignment="1">
      <alignment horizontal="left" vertical="center" wrapText="1"/>
    </xf>
    <xf numFmtId="49" fontId="70" fillId="0" borderId="25" xfId="0" applyNumberFormat="1" applyFont="1" applyFill="1" applyBorder="1" applyAlignment="1">
      <alignment horizontal="center" vertical="center" wrapText="1"/>
    </xf>
    <xf numFmtId="0" fontId="51" fillId="0" borderId="25" xfId="0" applyNumberFormat="1" applyFont="1" applyFill="1" applyBorder="1" applyAlignment="1">
      <alignment horizontal="center" vertical="center" wrapText="1"/>
    </xf>
    <xf numFmtId="49" fontId="55" fillId="29" borderId="20" xfId="0" applyNumberFormat="1" applyFont="1" applyFill="1" applyBorder="1" applyAlignment="1">
      <alignment horizontal="center" vertical="center" wrapText="1"/>
    </xf>
    <xf numFmtId="164" fontId="52" fillId="29" borderId="20" xfId="0" applyFont="1" applyFill="1" applyBorder="1" applyAlignment="1">
      <alignment horizontal="center" vertical="center" wrapText="1"/>
    </xf>
    <xf numFmtId="0" fontId="55" fillId="29" borderId="20" xfId="0" applyNumberFormat="1" applyFont="1" applyFill="1" applyBorder="1" applyAlignment="1">
      <alignment horizontal="center" vertical="center" wrapText="1"/>
    </xf>
    <xf numFmtId="165" fontId="55" fillId="29" borderId="18" xfId="0" applyNumberFormat="1" applyFont="1" applyFill="1" applyBorder="1" applyAlignment="1">
      <alignment horizontal="center" vertical="center" wrapText="1"/>
    </xf>
    <xf numFmtId="165" fontId="55" fillId="29" borderId="23" xfId="0" applyNumberFormat="1" applyFont="1" applyFill="1" applyBorder="1" applyAlignment="1">
      <alignment horizontal="center" vertical="center" wrapText="1"/>
    </xf>
    <xf numFmtId="168" fontId="55" fillId="29" borderId="18" xfId="0" applyNumberFormat="1" applyFont="1" applyFill="1" applyBorder="1" applyAlignment="1">
      <alignment horizontal="center" vertical="center" wrapText="1"/>
    </xf>
    <xf numFmtId="164" fontId="80" fillId="29" borderId="18" xfId="0" applyNumberFormat="1" applyFont="1" applyFill="1" applyBorder="1" applyAlignment="1">
      <alignment horizontal="center" vertical="center" wrapText="1"/>
    </xf>
    <xf numFmtId="164" fontId="81" fillId="29" borderId="0" xfId="0" applyNumberFormat="1" applyFont="1" applyFill="1" applyBorder="1" applyAlignment="1">
      <alignment vertical="top" wrapText="1"/>
    </xf>
    <xf numFmtId="4" fontId="51" fillId="0" borderId="25" xfId="0" applyNumberFormat="1" applyFont="1" applyFill="1" applyBorder="1" applyAlignment="1">
      <alignment horizontal="left" vertical="center" wrapText="1"/>
    </xf>
    <xf numFmtId="4" fontId="51" fillId="0" borderId="25" xfId="0" applyNumberFormat="1" applyFont="1" applyFill="1" applyBorder="1" applyAlignment="1">
      <alignment horizontal="center" vertical="center" wrapText="1"/>
    </xf>
    <xf numFmtId="49" fontId="70" fillId="30" borderId="18" xfId="0" applyNumberFormat="1" applyFont="1" applyFill="1" applyBorder="1" applyAlignment="1">
      <alignment horizontal="center" vertical="center" wrapText="1"/>
    </xf>
    <xf numFmtId="49" fontId="56" fillId="0" borderId="25" xfId="0" applyNumberFormat="1" applyFont="1" applyFill="1" applyBorder="1" applyAlignment="1">
      <alignment horizontal="center" vertical="center" wrapText="1"/>
    </xf>
    <xf numFmtId="165" fontId="51" fillId="0" borderId="25" xfId="0" applyNumberFormat="1" applyFont="1" applyFill="1" applyBorder="1" applyAlignment="1">
      <alignment horizontal="left" vertical="top" wrapText="1"/>
    </xf>
    <xf numFmtId="49" fontId="51" fillId="0" borderId="18" xfId="0" applyNumberFormat="1" applyFont="1" applyFill="1" applyBorder="1" applyAlignment="1">
      <alignment horizontal="center" vertical="center" wrapText="1"/>
    </xf>
    <xf numFmtId="49" fontId="53" fillId="0" borderId="25" xfId="0" applyNumberFormat="1" applyFont="1" applyFill="1" applyBorder="1" applyAlignment="1">
      <alignment horizontal="center" vertical="center" wrapText="1"/>
    </xf>
    <xf numFmtId="164" fontId="53" fillId="0" borderId="25" xfId="0" applyFont="1" applyFill="1" applyBorder="1" applyAlignment="1" applyProtection="1">
      <alignment horizontal="left" vertical="top" wrapText="1"/>
      <protection locked="0"/>
    </xf>
    <xf numFmtId="164" fontId="53" fillId="0" borderId="25" xfId="0" applyFont="1" applyFill="1" applyBorder="1" applyAlignment="1" applyProtection="1">
      <alignment horizontal="center" vertical="center" wrapText="1"/>
      <protection locked="0"/>
    </xf>
    <xf numFmtId="0" fontId="53" fillId="0" borderId="25" xfId="0" applyNumberFormat="1" applyFont="1" applyFill="1" applyBorder="1" applyAlignment="1" applyProtection="1">
      <alignment horizontal="center" vertical="center" wrapText="1"/>
      <protection locked="0"/>
    </xf>
    <xf numFmtId="49" fontId="53" fillId="0" borderId="20" xfId="0" applyNumberFormat="1" applyFont="1" applyFill="1" applyBorder="1" applyAlignment="1" applyProtection="1">
      <alignment horizontal="left" vertical="top" wrapText="1"/>
      <protection locked="0"/>
    </xf>
    <xf numFmtId="49" fontId="53" fillId="0" borderId="25" xfId="0" applyNumberFormat="1" applyFont="1" applyFill="1" applyBorder="1" applyAlignment="1" applyProtection="1">
      <alignment horizontal="left" vertical="top" wrapText="1"/>
      <protection locked="0"/>
    </xf>
    <xf numFmtId="164" fontId="82" fillId="31" borderId="25" xfId="0" applyFont="1" applyFill="1" applyBorder="1" applyAlignment="1" applyProtection="1">
      <alignment horizontal="left" vertical="top" wrapText="1"/>
      <protection locked="0"/>
    </xf>
    <xf numFmtId="49" fontId="82" fillId="31" borderId="25" xfId="0" applyNumberFormat="1" applyFont="1" applyFill="1" applyBorder="1" applyAlignment="1" applyProtection="1">
      <alignment horizontal="center" vertical="center" wrapText="1"/>
      <protection locked="0"/>
    </xf>
    <xf numFmtId="164" fontId="15" fillId="31" borderId="0" xfId="0" applyNumberFormat="1" applyFont="1" applyFill="1" applyBorder="1" applyAlignment="1">
      <alignment vertical="top" wrapText="1"/>
    </xf>
    <xf numFmtId="165" fontId="50" fillId="31" borderId="23" xfId="0" applyNumberFormat="1" applyFont="1" applyFill="1" applyBorder="1" applyAlignment="1">
      <alignment horizontal="right" wrapText="1"/>
    </xf>
    <xf numFmtId="165" fontId="50" fillId="31" borderId="0" xfId="0" applyNumberFormat="1" applyFont="1" applyFill="1" applyBorder="1" applyAlignment="1">
      <alignment horizontal="right" wrapText="1"/>
    </xf>
    <xf numFmtId="168" fontId="50" fillId="31" borderId="0" xfId="0" applyNumberFormat="1" applyFont="1" applyFill="1" applyBorder="1" applyAlignment="1">
      <alignment horizontal="right" wrapText="1"/>
    </xf>
    <xf numFmtId="49" fontId="82" fillId="31" borderId="0" xfId="0" applyNumberFormat="1" applyFont="1" applyFill="1" applyBorder="1" applyAlignment="1" applyProtection="1">
      <alignment horizontal="center" vertical="center" wrapText="1"/>
      <protection locked="0"/>
    </xf>
    <xf numFmtId="164" fontId="63" fillId="31" borderId="25" xfId="0" applyFont="1" applyFill="1" applyBorder="1" applyAlignment="1" applyProtection="1">
      <alignment horizontal="left" vertical="top" wrapText="1"/>
      <protection locked="0"/>
    </xf>
    <xf numFmtId="165" fontId="50" fillId="31" borderId="18" xfId="0" applyNumberFormat="1" applyFont="1" applyFill="1" applyBorder="1" applyAlignment="1">
      <alignment horizontal="center" vertical="center" wrapText="1"/>
    </xf>
    <xf numFmtId="168" fontId="50" fillId="31" borderId="18" xfId="0" applyNumberFormat="1" applyFont="1" applyFill="1" applyBorder="1" applyAlignment="1">
      <alignment horizontal="center" vertical="center" wrapText="1"/>
    </xf>
    <xf numFmtId="164" fontId="63" fillId="31" borderId="20" xfId="0" applyFont="1" applyFill="1" applyBorder="1" applyAlignment="1" applyProtection="1">
      <alignment horizontal="left" vertical="top" wrapText="1"/>
      <protection locked="0"/>
    </xf>
    <xf numFmtId="164" fontId="63" fillId="31" borderId="20" xfId="0" applyFont="1" applyFill="1" applyBorder="1" applyAlignment="1" applyProtection="1">
      <alignment horizontal="center" vertical="center" wrapText="1"/>
      <protection locked="0"/>
    </xf>
    <xf numFmtId="0" fontId="63" fillId="31" borderId="20" xfId="0" applyNumberFormat="1" applyFont="1" applyFill="1" applyBorder="1" applyAlignment="1" applyProtection="1">
      <alignment horizontal="center" vertical="center" wrapText="1"/>
      <protection locked="0"/>
    </xf>
    <xf numFmtId="164" fontId="75" fillId="31" borderId="18" xfId="0" applyNumberFormat="1" applyFont="1" applyFill="1" applyBorder="1" applyAlignment="1">
      <alignment horizontal="center" vertical="center" wrapText="1"/>
    </xf>
    <xf numFmtId="0" fontId="51" fillId="0" borderId="25" xfId="0" applyNumberFormat="1" applyFont="1" applyFill="1" applyBorder="1" applyAlignment="1">
      <alignment horizontal="left" vertical="top" wrapText="1"/>
    </xf>
    <xf numFmtId="49" fontId="58" fillId="29" borderId="20" xfId="0" applyNumberFormat="1" applyFont="1" applyFill="1" applyBorder="1" applyAlignment="1">
      <alignment horizontal="center" vertical="center" wrapText="1"/>
    </xf>
    <xf numFmtId="164" fontId="62" fillId="29" borderId="20" xfId="0" applyNumberFormat="1" applyFont="1" applyFill="1" applyBorder="1" applyAlignment="1">
      <alignment horizontal="center" vertical="center" wrapText="1"/>
    </xf>
    <xf numFmtId="164" fontId="77" fillId="29" borderId="18" xfId="0" applyNumberFormat="1" applyFont="1" applyFill="1" applyBorder="1" applyAlignment="1">
      <alignment horizontal="center" vertical="center" wrapText="1"/>
    </xf>
    <xf numFmtId="164" fontId="22" fillId="29" borderId="0" xfId="0" applyNumberFormat="1" applyFont="1" applyFill="1" applyBorder="1" applyAlignment="1">
      <alignment vertical="top" wrapText="1"/>
    </xf>
    <xf numFmtId="0" fontId="56" fillId="0" borderId="25" xfId="0" applyNumberFormat="1" applyFont="1" applyFill="1" applyBorder="1" applyAlignment="1">
      <alignment vertical="top" wrapText="1"/>
    </xf>
    <xf numFmtId="0" fontId="56" fillId="0" borderId="25" xfId="0" applyNumberFormat="1" applyFont="1" applyFill="1" applyBorder="1" applyAlignment="1">
      <alignment horizontal="center" vertical="center" wrapText="1"/>
    </xf>
    <xf numFmtId="164" fontId="16" fillId="27" borderId="0" xfId="0" applyNumberFormat="1" applyFont="1" applyFill="1" applyBorder="1" applyAlignment="1">
      <alignment horizontal="center" vertical="center" wrapText="1"/>
    </xf>
    <xf numFmtId="164" fontId="51" fillId="0" borderId="25" xfId="0" applyFont="1" applyFill="1" applyBorder="1" applyAlignment="1">
      <alignment horizontal="center" vertical="center" wrapText="1"/>
    </xf>
    <xf numFmtId="166" fontId="57" fillId="0" borderId="25" xfId="0" applyNumberFormat="1" applyFont="1" applyFill="1" applyBorder="1" applyAlignment="1">
      <alignment horizontal="left" vertical="top" wrapText="1"/>
    </xf>
    <xf numFmtId="166" fontId="57" fillId="0" borderId="25" xfId="0" applyNumberFormat="1" applyFont="1" applyFill="1" applyBorder="1" applyAlignment="1">
      <alignment horizontal="center" vertical="center" wrapText="1"/>
    </xf>
    <xf numFmtId="0" fontId="50" fillId="0" borderId="25" xfId="0" applyNumberFormat="1" applyFont="1" applyFill="1" applyBorder="1" applyAlignment="1">
      <alignment horizontal="left" vertical="top" wrapText="1"/>
    </xf>
    <xf numFmtId="0" fontId="50" fillId="0" borderId="25" xfId="0" applyNumberFormat="1" applyFont="1" applyFill="1" applyBorder="1" applyAlignment="1">
      <alignment horizontal="center" vertical="center" wrapText="1"/>
    </xf>
    <xf numFmtId="165" fontId="50" fillId="0" borderId="23" xfId="2" applyNumberFormat="1" applyFont="1" applyFill="1" applyBorder="1" applyAlignment="1">
      <alignment horizontal="center" vertical="center" wrapText="1"/>
    </xf>
    <xf numFmtId="49" fontId="61" fillId="0" borderId="25" xfId="0" applyNumberFormat="1" applyFont="1" applyFill="1" applyBorder="1" applyAlignment="1">
      <alignment horizontal="center" vertical="center" wrapText="1"/>
    </xf>
    <xf numFmtId="166" fontId="57" fillId="0" borderId="25" xfId="0" applyNumberFormat="1" applyFont="1" applyFill="1" applyBorder="1" applyAlignment="1">
      <alignment horizontal="left" vertical="center" wrapText="1"/>
    </xf>
    <xf numFmtId="0" fontId="57" fillId="0" borderId="25" xfId="0" applyNumberFormat="1" applyFont="1" applyFill="1" applyBorder="1" applyAlignment="1">
      <alignment horizontal="center" vertical="center" wrapText="1"/>
    </xf>
    <xf numFmtId="165" fontId="51" fillId="0" borderId="25" xfId="0" applyNumberFormat="1" applyFont="1" applyFill="1" applyBorder="1" applyAlignment="1">
      <alignment horizontal="center" vertical="center" wrapText="1"/>
    </xf>
    <xf numFmtId="0" fontId="53" fillId="0" borderId="25" xfId="0" applyNumberFormat="1" applyFont="1" applyFill="1" applyBorder="1" applyAlignment="1">
      <alignment horizontal="left" vertical="top" wrapText="1"/>
    </xf>
    <xf numFmtId="49" fontId="53" fillId="0" borderId="29" xfId="0" applyNumberFormat="1" applyFont="1" applyFill="1" applyBorder="1" applyAlignment="1">
      <alignment horizontal="center" vertical="center" wrapText="1"/>
    </xf>
    <xf numFmtId="49" fontId="45" fillId="0" borderId="18" xfId="0" applyNumberFormat="1" applyFont="1" applyFill="1" applyBorder="1" applyAlignment="1">
      <alignment horizontal="center" vertical="center" wrapText="1"/>
    </xf>
    <xf numFmtId="164" fontId="71" fillId="0" borderId="27" xfId="0" applyNumberFormat="1" applyFont="1" applyFill="1" applyBorder="1" applyAlignment="1">
      <alignment horizontal="center" vertical="center" wrapText="1"/>
    </xf>
    <xf numFmtId="164" fontId="68" fillId="0" borderId="27" xfId="0" applyNumberFormat="1" applyFont="1" applyFill="1" applyBorder="1" applyAlignment="1">
      <alignment horizontal="center" vertical="center" wrapText="1"/>
    </xf>
    <xf numFmtId="164" fontId="68" fillId="0" borderId="22" xfId="0" applyNumberFormat="1" applyFont="1" applyFill="1" applyBorder="1" applyAlignment="1">
      <alignment horizontal="center" vertical="center" wrapText="1"/>
    </xf>
    <xf numFmtId="164" fontId="71" fillId="0" borderId="27" xfId="0" applyNumberFormat="1" applyFont="1" applyFill="1" applyBorder="1" applyAlignment="1">
      <alignment horizontal="center" vertical="center" wrapText="1"/>
    </xf>
    <xf numFmtId="164" fontId="71" fillId="0" borderId="22" xfId="0" applyNumberFormat="1" applyFont="1" applyFill="1" applyBorder="1" applyAlignment="1">
      <alignment horizontal="center" vertical="center" wrapText="1"/>
    </xf>
    <xf numFmtId="164" fontId="74" fillId="0" borderId="27" xfId="0" applyNumberFormat="1" applyFont="1" applyFill="1" applyBorder="1" applyAlignment="1">
      <alignment horizontal="center" vertical="center" wrapText="1"/>
    </xf>
    <xf numFmtId="164" fontId="74" fillId="0" borderId="22" xfId="0" applyNumberFormat="1" applyFont="1" applyFill="1" applyBorder="1" applyAlignment="1">
      <alignment horizontal="center" vertical="center" wrapText="1"/>
    </xf>
    <xf numFmtId="164" fontId="74" fillId="0" borderId="28" xfId="0" applyNumberFormat="1" applyFont="1" applyFill="1" applyBorder="1" applyAlignment="1">
      <alignment horizontal="center" vertical="center" wrapText="1"/>
    </xf>
    <xf numFmtId="164" fontId="68" fillId="0" borderId="28" xfId="0" applyNumberFormat="1" applyFont="1" applyFill="1" applyBorder="1" applyAlignment="1">
      <alignment horizontal="center" vertical="center" wrapText="1"/>
    </xf>
    <xf numFmtId="164" fontId="72" fillId="0" borderId="18" xfId="0" applyNumberFormat="1" applyFont="1" applyFill="1" applyBorder="1" applyAlignment="1">
      <alignment horizontal="center" vertical="center" wrapText="1"/>
    </xf>
    <xf numFmtId="164" fontId="67" fillId="0" borderId="0" xfId="0" applyFont="1" applyFill="1" applyBorder="1" applyAlignment="1">
      <alignment horizontal="right" vertical="center" wrapText="1"/>
    </xf>
    <xf numFmtId="164" fontId="66" fillId="0" borderId="0" xfId="0" applyFont="1" applyFill="1" applyBorder="1" applyAlignment="1">
      <alignment horizontal="center" vertical="center" wrapText="1"/>
    </xf>
    <xf numFmtId="49" fontId="45" fillId="0" borderId="13" xfId="0" applyNumberFormat="1" applyFont="1" applyFill="1" applyBorder="1" applyAlignment="1">
      <alignment horizontal="center" vertical="center" wrapText="1"/>
    </xf>
    <xf numFmtId="164" fontId="50" fillId="0" borderId="18" xfId="0" applyFont="1" applyFill="1" applyBorder="1" applyAlignment="1">
      <alignment horizontal="center" vertical="center" wrapText="1"/>
    </xf>
    <xf numFmtId="0" fontId="50" fillId="0" borderId="18" xfId="0" applyNumberFormat="1" applyFont="1" applyFill="1" applyBorder="1" applyAlignment="1">
      <alignment horizontal="center" vertical="center" wrapText="1"/>
    </xf>
    <xf numFmtId="164" fontId="63" fillId="0" borderId="23" xfId="0" applyFont="1" applyFill="1" applyBorder="1" applyAlignment="1">
      <alignment horizontal="center" vertical="center" wrapText="1"/>
    </xf>
    <xf numFmtId="164" fontId="63" fillId="0" borderId="24" xfId="0" applyFont="1" applyFill="1" applyBorder="1" applyAlignment="1">
      <alignment horizontal="center" vertical="center" wrapText="1"/>
    </xf>
    <xf numFmtId="164" fontId="63" fillId="0" borderId="25" xfId="0" applyFont="1" applyFill="1" applyBorder="1" applyAlignment="1">
      <alignment horizontal="center" vertical="center" wrapText="1"/>
    </xf>
    <xf numFmtId="164" fontId="63" fillId="0" borderId="26" xfId="0" applyFont="1" applyFill="1" applyBorder="1" applyAlignment="1">
      <alignment horizontal="center" vertical="center" wrapText="1"/>
    </xf>
    <xf numFmtId="164" fontId="63" fillId="0" borderId="13" xfId="0" applyFont="1" applyFill="1" applyBorder="1" applyAlignment="1">
      <alignment horizontal="center" vertical="center" wrapText="1"/>
    </xf>
    <xf numFmtId="164" fontId="63" fillId="0" borderId="18" xfId="0" applyFont="1" applyFill="1" applyBorder="1" applyAlignment="1">
      <alignment horizontal="center" vertical="center" wrapText="1"/>
    </xf>
    <xf numFmtId="164" fontId="63" fillId="0" borderId="22" xfId="0" applyFont="1" applyFill="1" applyBorder="1" applyAlignment="1">
      <alignment horizontal="center" vertical="center" wrapText="1"/>
    </xf>
    <xf numFmtId="164" fontId="50" fillId="0" borderId="23" xfId="0" applyFont="1" applyFill="1" applyBorder="1" applyAlignment="1">
      <alignment horizontal="center" vertical="center" wrapText="1"/>
    </xf>
    <xf numFmtId="49" fontId="53" fillId="0" borderId="29" xfId="0" applyNumberFormat="1" applyFont="1" applyFill="1" applyBorder="1" applyAlignment="1">
      <alignment horizontal="center" vertical="center" wrapText="1"/>
    </xf>
    <xf numFmtId="49" fontId="53" fillId="0" borderId="30" xfId="0" applyNumberFormat="1" applyFont="1" applyFill="1" applyBorder="1" applyAlignment="1">
      <alignment horizontal="center" vertical="center" wrapText="1"/>
    </xf>
    <xf numFmtId="164" fontId="50" fillId="0" borderId="24" xfId="0" applyFont="1" applyFill="1" applyBorder="1" applyAlignment="1">
      <alignment horizontal="center" vertical="center" wrapText="1"/>
    </xf>
    <xf numFmtId="164" fontId="50" fillId="0" borderId="25" xfId="0" applyFont="1" applyFill="1" applyBorder="1" applyAlignment="1">
      <alignment horizontal="center" vertical="center" wrapText="1"/>
    </xf>
    <xf numFmtId="4" fontId="51" fillId="0" borderId="27" xfId="0" applyNumberFormat="1" applyFont="1" applyFill="1" applyBorder="1" applyAlignment="1">
      <alignment horizontal="center" vertical="center" wrapText="1"/>
    </xf>
    <xf numFmtId="4" fontId="51" fillId="0" borderId="28" xfId="0" applyNumberFormat="1" applyFont="1" applyFill="1" applyBorder="1" applyAlignment="1">
      <alignment horizontal="center" vertical="center" wrapText="1"/>
    </xf>
    <xf numFmtId="4" fontId="51" fillId="0" borderId="22" xfId="0" applyNumberFormat="1" applyFont="1" applyFill="1" applyBorder="1" applyAlignment="1">
      <alignment horizontal="center" vertical="center" wrapText="1"/>
    </xf>
    <xf numFmtId="49" fontId="51" fillId="0" borderId="29" xfId="0" applyNumberFormat="1" applyFont="1" applyFill="1" applyBorder="1" applyAlignment="1">
      <alignment horizontal="center" vertical="center" wrapText="1"/>
    </xf>
    <xf numFmtId="49" fontId="51" fillId="0" borderId="30" xfId="0" applyNumberFormat="1" applyFont="1" applyFill="1" applyBorder="1" applyAlignment="1">
      <alignment horizontal="center" vertical="center" wrapText="1"/>
    </xf>
    <xf numFmtId="164" fontId="71" fillId="0" borderId="28" xfId="0" applyNumberFormat="1" applyFont="1" applyFill="1" applyBorder="1" applyAlignment="1">
      <alignment horizontal="center" vertical="center" wrapText="1"/>
    </xf>
  </cellXfs>
  <cellStyles count="612">
    <cellStyle name="20% - Акцент1 2" xfId="21"/>
    <cellStyle name="20% - Акцент1 3" xfId="25"/>
    <cellStyle name="20% - Акцент1 4" xfId="24"/>
    <cellStyle name="20% - Акцент2 2" xfId="19"/>
    <cellStyle name="20% - Акцент2 3" xfId="23"/>
    <cellStyle name="20% - Акцент2 4" xfId="20"/>
    <cellStyle name="20% - Акцент3 2" xfId="31"/>
    <cellStyle name="20% - Акцент3 3" xfId="32"/>
    <cellStyle name="20% - Акцент3 4" xfId="30"/>
    <cellStyle name="20% - Акцент4 2" xfId="34"/>
    <cellStyle name="20% - Акцент4 3" xfId="35"/>
    <cellStyle name="20% - Акцент4 4" xfId="33"/>
    <cellStyle name="20% - Акцент5 2" xfId="37"/>
    <cellStyle name="20% - Акцент5 3" xfId="38"/>
    <cellStyle name="20% - Акцент5 4" xfId="36"/>
    <cellStyle name="20% - Акцент6 2" xfId="40"/>
    <cellStyle name="20% - Акцент6 3" xfId="41"/>
    <cellStyle name="20% - Акцент6 4" xfId="39"/>
    <cellStyle name="40% - Акцент1 2" xfId="43"/>
    <cellStyle name="40% - Акцент1 3" xfId="44"/>
    <cellStyle name="40% - Акцент1 4" xfId="42"/>
    <cellStyle name="40% - Акцент2 2" xfId="46"/>
    <cellStyle name="40% - Акцент2 3" xfId="47"/>
    <cellStyle name="40% - Акцент2 4" xfId="45"/>
    <cellStyle name="40% - Акцент3 2" xfId="49"/>
    <cellStyle name="40% - Акцент3 3" xfId="50"/>
    <cellStyle name="40% - Акцент3 4" xfId="48"/>
    <cellStyle name="40% - Акцент4 2" xfId="52"/>
    <cellStyle name="40% - Акцент4 3" xfId="53"/>
    <cellStyle name="40% - Акцент4 4" xfId="51"/>
    <cellStyle name="40% - Акцент5 2" xfId="55"/>
    <cellStyle name="40% - Акцент5 3" xfId="56"/>
    <cellStyle name="40% - Акцент5 4" xfId="54"/>
    <cellStyle name="40% - Акцент6 2" xfId="58"/>
    <cellStyle name="40% - Акцент6 3" xfId="59"/>
    <cellStyle name="40% - Акцент6 4" xfId="57"/>
    <cellStyle name="60% - Акцент1 2" xfId="61"/>
    <cellStyle name="60% - Акцент1 3" xfId="62"/>
    <cellStyle name="60% - Акцент1 4" xfId="60"/>
    <cellStyle name="60% - Акцент2 2" xfId="64"/>
    <cellStyle name="60% - Акцент2 3" xfId="65"/>
    <cellStyle name="60% - Акцент2 4" xfId="63"/>
    <cellStyle name="60% - Акцент3 2" xfId="67"/>
    <cellStyle name="60% - Акцент3 3" xfId="68"/>
    <cellStyle name="60% - Акцент3 4" xfId="66"/>
    <cellStyle name="60% - Акцент4 2" xfId="70"/>
    <cellStyle name="60% - Акцент4 3" xfId="71"/>
    <cellStyle name="60% - Акцент4 4" xfId="69"/>
    <cellStyle name="60% - Акцент5 2" xfId="73"/>
    <cellStyle name="60% - Акцент5 3" xfId="74"/>
    <cellStyle name="60% - Акцент5 4" xfId="72"/>
    <cellStyle name="60% - Акцент6 2" xfId="76"/>
    <cellStyle name="60% - Акцент6 3" xfId="77"/>
    <cellStyle name="60% - Акцент6 4" xfId="75"/>
    <cellStyle name="ex58" xfId="203"/>
    <cellStyle name="ex68" xfId="288"/>
    <cellStyle name="ex70" xfId="595"/>
    <cellStyle name="ex72" xfId="593"/>
    <cellStyle name="ex73" xfId="594"/>
    <cellStyle name="Normal" xfId="4"/>
    <cellStyle name="xl37" xfId="29"/>
    <cellStyle name="Акцент1 2" xfId="79"/>
    <cellStyle name="Акцент1 3" xfId="80"/>
    <cellStyle name="Акцент1 4" xfId="78"/>
    <cellStyle name="Акцент2 2" xfId="82"/>
    <cellStyle name="Акцент2 3" xfId="83"/>
    <cellStyle name="Акцент2 4" xfId="81"/>
    <cellStyle name="Акцент3 2" xfId="85"/>
    <cellStyle name="Акцент3 3" xfId="86"/>
    <cellStyle name="Акцент3 4" xfId="84"/>
    <cellStyle name="Акцент4 2" xfId="88"/>
    <cellStyle name="Акцент4 3" xfId="89"/>
    <cellStyle name="Акцент4 4" xfId="87"/>
    <cellStyle name="Акцент5 2" xfId="91"/>
    <cellStyle name="Акцент5 3" xfId="92"/>
    <cellStyle name="Акцент5 4" xfId="90"/>
    <cellStyle name="Акцент6 2" xfId="94"/>
    <cellStyle name="Акцент6 3" xfId="95"/>
    <cellStyle name="Акцент6 4" xfId="93"/>
    <cellStyle name="Ввод  2" xfId="97"/>
    <cellStyle name="Ввод  2 2" xfId="399"/>
    <cellStyle name="Ввод  3" xfId="98"/>
    <cellStyle name="Ввод  3 2" xfId="400"/>
    <cellStyle name="Ввод  4" xfId="96"/>
    <cellStyle name="Ввод  4 2" xfId="398"/>
    <cellStyle name="Вывод 2" xfId="100"/>
    <cellStyle name="Вывод 2 2" xfId="402"/>
    <cellStyle name="Вывод 3" xfId="101"/>
    <cellStyle name="Вывод 3 2" xfId="403"/>
    <cellStyle name="Вывод 4" xfId="99"/>
    <cellStyle name="Вывод 4 2" xfId="401"/>
    <cellStyle name="Вычисление 2" xfId="103"/>
    <cellStyle name="Вычисление 2 2" xfId="405"/>
    <cellStyle name="Вычисление 3" xfId="104"/>
    <cellStyle name="Вычисление 3 2" xfId="406"/>
    <cellStyle name="Вычисление 4" xfId="102"/>
    <cellStyle name="Вычисление 4 2" xfId="404"/>
    <cellStyle name="Денежный 2" xfId="105"/>
    <cellStyle name="Заголовок 1 2" xfId="107"/>
    <cellStyle name="Заголовок 1 3" xfId="108"/>
    <cellStyle name="Заголовок 1 4" xfId="106"/>
    <cellStyle name="Заголовок 2 2" xfId="110"/>
    <cellStyle name="Заголовок 2 3" xfId="111"/>
    <cellStyle name="Заголовок 2 4" xfId="109"/>
    <cellStyle name="Заголовок 3 2" xfId="113"/>
    <cellStyle name="Заголовок 3 3" xfId="114"/>
    <cellStyle name="Заголовок 3 4" xfId="112"/>
    <cellStyle name="Заголовок 4 2" xfId="116"/>
    <cellStyle name="Заголовок 4 3" xfId="117"/>
    <cellStyle name="Заголовок 4 4" xfId="115"/>
    <cellStyle name="Итог 2" xfId="119"/>
    <cellStyle name="Итог 2 2" xfId="408"/>
    <cellStyle name="Итог 3" xfId="120"/>
    <cellStyle name="Итог 3 2" xfId="409"/>
    <cellStyle name="Итог 4" xfId="118"/>
    <cellStyle name="Итог 4 2" xfId="407"/>
    <cellStyle name="Контрольная ячейка 2" xfId="122"/>
    <cellStyle name="Контрольная ячейка 3" xfId="123"/>
    <cellStyle name="Контрольная ячейка 4" xfId="121"/>
    <cellStyle name="Название 2" xfId="125"/>
    <cellStyle name="Название 3" xfId="126"/>
    <cellStyle name="Название 4" xfId="124"/>
    <cellStyle name="Нейтральный 2" xfId="128"/>
    <cellStyle name="Нейтральный 3" xfId="129"/>
    <cellStyle name="Нейтральный 4" xfId="127"/>
    <cellStyle name="Обычный" xfId="0" builtinId="0"/>
    <cellStyle name="Обычный 10" xfId="1"/>
    <cellStyle name="Обычный 10 5" xfId="9"/>
    <cellStyle name="Обычный 11" xfId="385"/>
    <cellStyle name="Обычный 2" xfId="2"/>
    <cellStyle name="Обычный 2 2" xfId="8"/>
    <cellStyle name="Обычный 2 2 2" xfId="132"/>
    <cellStyle name="Обычный 2 2 3" xfId="131"/>
    <cellStyle name="Обычный 2 3" xfId="5"/>
    <cellStyle name="Обычный 2 3 2" xfId="134"/>
    <cellStyle name="Обычный 2 3 3" xfId="133"/>
    <cellStyle name="Обычный 2 4" xfId="10"/>
    <cellStyle name="Обычный 2 4 10" xfId="387"/>
    <cellStyle name="Обычный 2 4 11" xfId="597"/>
    <cellStyle name="Обычный 2 4 2" xfId="16"/>
    <cellStyle name="Обычный 2 4 2 2" xfId="136"/>
    <cellStyle name="Обычный 2 4 2 2 2" xfId="609"/>
    <cellStyle name="Обычный 2 4 2 3" xfId="209"/>
    <cellStyle name="Обычный 2 4 2 3 2" xfId="257"/>
    <cellStyle name="Обычный 2 4 2 3 2 2" xfId="354"/>
    <cellStyle name="Обычный 2 4 2 3 2 2 2" xfId="562"/>
    <cellStyle name="Обычный 2 4 2 3 2 3" xfId="466"/>
    <cellStyle name="Обычный 2 4 2 3 3" xfId="281"/>
    <cellStyle name="Обычный 2 4 2 3 3 2" xfId="378"/>
    <cellStyle name="Обычный 2 4 2 3 3 2 2" xfId="586"/>
    <cellStyle name="Обычный 2 4 2 3 3 3" xfId="490"/>
    <cellStyle name="Обычный 2 4 2 3 4" xfId="233"/>
    <cellStyle name="Обычный 2 4 2 3 4 2" xfId="330"/>
    <cellStyle name="Обычный 2 4 2 3 4 2 2" xfId="538"/>
    <cellStyle name="Обычный 2 4 2 3 4 3" xfId="442"/>
    <cellStyle name="Обычный 2 4 2 3 5" xfId="306"/>
    <cellStyle name="Обычный 2 4 2 3 5 2" xfId="514"/>
    <cellStyle name="Обычный 2 4 2 3 6" xfId="418"/>
    <cellStyle name="Обычный 2 4 2 4" xfId="245"/>
    <cellStyle name="Обычный 2 4 2 4 2" xfId="342"/>
    <cellStyle name="Обычный 2 4 2 4 2 2" xfId="550"/>
    <cellStyle name="Обычный 2 4 2 4 3" xfId="454"/>
    <cellStyle name="Обычный 2 4 2 5" xfId="269"/>
    <cellStyle name="Обычный 2 4 2 5 2" xfId="366"/>
    <cellStyle name="Обычный 2 4 2 5 2 2" xfId="574"/>
    <cellStyle name="Обычный 2 4 2 5 3" xfId="478"/>
    <cellStyle name="Обычный 2 4 2 6" xfId="221"/>
    <cellStyle name="Обычный 2 4 2 6 2" xfId="318"/>
    <cellStyle name="Обычный 2 4 2 6 2 2" xfId="526"/>
    <cellStyle name="Обычный 2 4 2 6 3" xfId="430"/>
    <cellStyle name="Обычный 2 4 2 7" xfId="294"/>
    <cellStyle name="Обычный 2 4 2 7 2" xfId="502"/>
    <cellStyle name="Обычный 2 4 2 8" xfId="391"/>
    <cellStyle name="Обычный 2 4 2 9" xfId="601"/>
    <cellStyle name="Обычный 2 4 3" xfId="26"/>
    <cellStyle name="Обычный 2 4 3 2" xfId="213"/>
    <cellStyle name="Обычный 2 4 3 2 2" xfId="261"/>
    <cellStyle name="Обычный 2 4 3 2 2 2" xfId="358"/>
    <cellStyle name="Обычный 2 4 3 2 2 2 2" xfId="566"/>
    <cellStyle name="Обычный 2 4 3 2 2 3" xfId="470"/>
    <cellStyle name="Обычный 2 4 3 2 3" xfId="285"/>
    <cellStyle name="Обычный 2 4 3 2 3 2" xfId="382"/>
    <cellStyle name="Обычный 2 4 3 2 3 2 2" xfId="590"/>
    <cellStyle name="Обычный 2 4 3 2 3 3" xfId="494"/>
    <cellStyle name="Обычный 2 4 3 2 4" xfId="237"/>
    <cellStyle name="Обычный 2 4 3 2 4 2" xfId="334"/>
    <cellStyle name="Обычный 2 4 3 2 4 2 2" xfId="542"/>
    <cellStyle name="Обычный 2 4 3 2 4 3" xfId="446"/>
    <cellStyle name="Обычный 2 4 3 2 5" xfId="310"/>
    <cellStyle name="Обычный 2 4 3 2 5 2" xfId="518"/>
    <cellStyle name="Обычный 2 4 3 2 6" xfId="422"/>
    <cellStyle name="Обычный 2 4 3 3" xfId="249"/>
    <cellStyle name="Обычный 2 4 3 3 2" xfId="346"/>
    <cellStyle name="Обычный 2 4 3 3 2 2" xfId="554"/>
    <cellStyle name="Обычный 2 4 3 3 3" xfId="458"/>
    <cellStyle name="Обычный 2 4 3 4" xfId="273"/>
    <cellStyle name="Обычный 2 4 3 4 2" xfId="370"/>
    <cellStyle name="Обычный 2 4 3 4 2 2" xfId="578"/>
    <cellStyle name="Обычный 2 4 3 4 3" xfId="482"/>
    <cellStyle name="Обычный 2 4 3 5" xfId="225"/>
    <cellStyle name="Обычный 2 4 3 5 2" xfId="322"/>
    <cellStyle name="Обычный 2 4 3 5 2 2" xfId="530"/>
    <cellStyle name="Обычный 2 4 3 5 3" xfId="434"/>
    <cellStyle name="Обычный 2 4 3 6" xfId="298"/>
    <cellStyle name="Обычный 2 4 3 6 2" xfId="506"/>
    <cellStyle name="Обычный 2 4 3 7" xfId="395"/>
    <cellStyle name="Обычный 2 4 3 8" xfId="605"/>
    <cellStyle name="Обычный 2 4 4" xfId="135"/>
    <cellStyle name="Обычный 2 4 5" xfId="205"/>
    <cellStyle name="Обычный 2 4 5 2" xfId="253"/>
    <cellStyle name="Обычный 2 4 5 2 2" xfId="350"/>
    <cellStyle name="Обычный 2 4 5 2 2 2" xfId="558"/>
    <cellStyle name="Обычный 2 4 5 2 3" xfId="462"/>
    <cellStyle name="Обычный 2 4 5 3" xfId="277"/>
    <cellStyle name="Обычный 2 4 5 3 2" xfId="374"/>
    <cellStyle name="Обычный 2 4 5 3 2 2" xfId="582"/>
    <cellStyle name="Обычный 2 4 5 3 3" xfId="486"/>
    <cellStyle name="Обычный 2 4 5 4" xfId="229"/>
    <cellStyle name="Обычный 2 4 5 4 2" xfId="326"/>
    <cellStyle name="Обычный 2 4 5 4 2 2" xfId="534"/>
    <cellStyle name="Обычный 2 4 5 4 3" xfId="438"/>
    <cellStyle name="Обычный 2 4 5 5" xfId="302"/>
    <cellStyle name="Обычный 2 4 5 5 2" xfId="510"/>
    <cellStyle name="Обычный 2 4 5 6" xfId="414"/>
    <cellStyle name="Обычный 2 4 6" xfId="241"/>
    <cellStyle name="Обычный 2 4 6 2" xfId="338"/>
    <cellStyle name="Обычный 2 4 6 2 2" xfId="546"/>
    <cellStyle name="Обычный 2 4 6 3" xfId="450"/>
    <cellStyle name="Обычный 2 4 7" xfId="265"/>
    <cellStyle name="Обычный 2 4 7 2" xfId="362"/>
    <cellStyle name="Обычный 2 4 7 2 2" xfId="570"/>
    <cellStyle name="Обычный 2 4 7 3" xfId="474"/>
    <cellStyle name="Обычный 2 4 8" xfId="217"/>
    <cellStyle name="Обычный 2 4 8 2" xfId="314"/>
    <cellStyle name="Обычный 2 4 8 2 2" xfId="522"/>
    <cellStyle name="Обычный 2 4 8 3" xfId="426"/>
    <cellStyle name="Обычный 2 4 9" xfId="290"/>
    <cellStyle name="Обычный 2 4 9 2" xfId="498"/>
    <cellStyle name="Обычный 2 5" xfId="137"/>
    <cellStyle name="Обычный 2 5 2" xfId="138"/>
    <cellStyle name="Обычный 2 6" xfId="130"/>
    <cellStyle name="Обычный 3" xfId="7"/>
    <cellStyle name="Обычный 3 2" xfId="139"/>
    <cellStyle name="Обычный 4" xfId="3"/>
    <cellStyle name="Обычный 4 10" xfId="289"/>
    <cellStyle name="Обычный 4 10 2" xfId="497"/>
    <cellStyle name="Обычный 4 11" xfId="386"/>
    <cellStyle name="Обычный 4 12" xfId="596"/>
    <cellStyle name="Обычный 4 2" xfId="11"/>
    <cellStyle name="Обычный 4 2 10" xfId="598"/>
    <cellStyle name="Обычный 4 2 2" xfId="17"/>
    <cellStyle name="Обычный 4 2 2 2" xfId="210"/>
    <cellStyle name="Обычный 4 2 2 2 2" xfId="258"/>
    <cellStyle name="Обычный 4 2 2 2 2 2" xfId="355"/>
    <cellStyle name="Обычный 4 2 2 2 2 2 2" xfId="563"/>
    <cellStyle name="Обычный 4 2 2 2 2 3" xfId="467"/>
    <cellStyle name="Обычный 4 2 2 2 3" xfId="282"/>
    <cellStyle name="Обычный 4 2 2 2 3 2" xfId="379"/>
    <cellStyle name="Обычный 4 2 2 2 3 2 2" xfId="587"/>
    <cellStyle name="Обычный 4 2 2 2 3 3" xfId="491"/>
    <cellStyle name="Обычный 4 2 2 2 4" xfId="234"/>
    <cellStyle name="Обычный 4 2 2 2 4 2" xfId="331"/>
    <cellStyle name="Обычный 4 2 2 2 4 2 2" xfId="539"/>
    <cellStyle name="Обычный 4 2 2 2 4 3" xfId="443"/>
    <cellStyle name="Обычный 4 2 2 2 5" xfId="307"/>
    <cellStyle name="Обычный 4 2 2 2 5 2" xfId="515"/>
    <cellStyle name="Обычный 4 2 2 2 6" xfId="419"/>
    <cellStyle name="Обычный 4 2 2 2 7" xfId="610"/>
    <cellStyle name="Обычный 4 2 2 3" xfId="246"/>
    <cellStyle name="Обычный 4 2 2 3 2" xfId="343"/>
    <cellStyle name="Обычный 4 2 2 3 2 2" xfId="551"/>
    <cellStyle name="Обычный 4 2 2 3 3" xfId="455"/>
    <cellStyle name="Обычный 4 2 2 4" xfId="270"/>
    <cellStyle name="Обычный 4 2 2 4 2" xfId="367"/>
    <cellStyle name="Обычный 4 2 2 4 2 2" xfId="575"/>
    <cellStyle name="Обычный 4 2 2 4 3" xfId="479"/>
    <cellStyle name="Обычный 4 2 2 5" xfId="222"/>
    <cellStyle name="Обычный 4 2 2 5 2" xfId="319"/>
    <cellStyle name="Обычный 4 2 2 5 2 2" xfId="527"/>
    <cellStyle name="Обычный 4 2 2 5 3" xfId="431"/>
    <cellStyle name="Обычный 4 2 2 6" xfId="295"/>
    <cellStyle name="Обычный 4 2 2 6 2" xfId="503"/>
    <cellStyle name="Обычный 4 2 2 7" xfId="392"/>
    <cellStyle name="Обычный 4 2 2 8" xfId="602"/>
    <cellStyle name="Обычный 4 2 3" xfId="27"/>
    <cellStyle name="Обычный 4 2 3 2" xfId="214"/>
    <cellStyle name="Обычный 4 2 3 2 2" xfId="262"/>
    <cellStyle name="Обычный 4 2 3 2 2 2" xfId="359"/>
    <cellStyle name="Обычный 4 2 3 2 2 2 2" xfId="567"/>
    <cellStyle name="Обычный 4 2 3 2 2 3" xfId="471"/>
    <cellStyle name="Обычный 4 2 3 2 3" xfId="286"/>
    <cellStyle name="Обычный 4 2 3 2 3 2" xfId="383"/>
    <cellStyle name="Обычный 4 2 3 2 3 2 2" xfId="591"/>
    <cellStyle name="Обычный 4 2 3 2 3 3" xfId="495"/>
    <cellStyle name="Обычный 4 2 3 2 4" xfId="238"/>
    <cellStyle name="Обычный 4 2 3 2 4 2" xfId="335"/>
    <cellStyle name="Обычный 4 2 3 2 4 2 2" xfId="543"/>
    <cellStyle name="Обычный 4 2 3 2 4 3" xfId="447"/>
    <cellStyle name="Обычный 4 2 3 2 5" xfId="311"/>
    <cellStyle name="Обычный 4 2 3 2 5 2" xfId="519"/>
    <cellStyle name="Обычный 4 2 3 2 6" xfId="423"/>
    <cellStyle name="Обычный 4 2 3 3" xfId="250"/>
    <cellStyle name="Обычный 4 2 3 3 2" xfId="347"/>
    <cellStyle name="Обычный 4 2 3 3 2 2" xfId="555"/>
    <cellStyle name="Обычный 4 2 3 3 3" xfId="459"/>
    <cellStyle name="Обычный 4 2 3 4" xfId="274"/>
    <cellStyle name="Обычный 4 2 3 4 2" xfId="371"/>
    <cellStyle name="Обычный 4 2 3 4 2 2" xfId="579"/>
    <cellStyle name="Обычный 4 2 3 4 3" xfId="483"/>
    <cellStyle name="Обычный 4 2 3 5" xfId="226"/>
    <cellStyle name="Обычный 4 2 3 5 2" xfId="323"/>
    <cellStyle name="Обычный 4 2 3 5 2 2" xfId="531"/>
    <cellStyle name="Обычный 4 2 3 5 3" xfId="435"/>
    <cellStyle name="Обычный 4 2 3 6" xfId="299"/>
    <cellStyle name="Обычный 4 2 3 6 2" xfId="507"/>
    <cellStyle name="Обычный 4 2 3 7" xfId="396"/>
    <cellStyle name="Обычный 4 2 3 8" xfId="606"/>
    <cellStyle name="Обычный 4 2 4" xfId="206"/>
    <cellStyle name="Обычный 4 2 4 2" xfId="254"/>
    <cellStyle name="Обычный 4 2 4 2 2" xfId="351"/>
    <cellStyle name="Обычный 4 2 4 2 2 2" xfId="559"/>
    <cellStyle name="Обычный 4 2 4 2 3" xfId="463"/>
    <cellStyle name="Обычный 4 2 4 3" xfId="278"/>
    <cellStyle name="Обычный 4 2 4 3 2" xfId="375"/>
    <cellStyle name="Обычный 4 2 4 3 2 2" xfId="583"/>
    <cellStyle name="Обычный 4 2 4 3 3" xfId="487"/>
    <cellStyle name="Обычный 4 2 4 4" xfId="230"/>
    <cellStyle name="Обычный 4 2 4 4 2" xfId="327"/>
    <cellStyle name="Обычный 4 2 4 4 2 2" xfId="535"/>
    <cellStyle name="Обычный 4 2 4 4 3" xfId="439"/>
    <cellStyle name="Обычный 4 2 4 5" xfId="303"/>
    <cellStyle name="Обычный 4 2 4 5 2" xfId="511"/>
    <cellStyle name="Обычный 4 2 4 6" xfId="415"/>
    <cellStyle name="Обычный 4 2 5" xfId="242"/>
    <cellStyle name="Обычный 4 2 5 2" xfId="339"/>
    <cellStyle name="Обычный 4 2 5 2 2" xfId="547"/>
    <cellStyle name="Обычный 4 2 5 3" xfId="451"/>
    <cellStyle name="Обычный 4 2 6" xfId="266"/>
    <cellStyle name="Обычный 4 2 6 2" xfId="363"/>
    <cellStyle name="Обычный 4 2 6 2 2" xfId="571"/>
    <cellStyle name="Обычный 4 2 6 3" xfId="475"/>
    <cellStyle name="Обычный 4 2 7" xfId="218"/>
    <cellStyle name="Обычный 4 2 7 2" xfId="315"/>
    <cellStyle name="Обычный 4 2 7 2 2" xfId="523"/>
    <cellStyle name="Обычный 4 2 7 3" xfId="427"/>
    <cellStyle name="Обычный 4 2 8" xfId="291"/>
    <cellStyle name="Обычный 4 2 8 2" xfId="499"/>
    <cellStyle name="Обычный 4 2 9" xfId="388"/>
    <cellStyle name="Обычный 4 3" xfId="15"/>
    <cellStyle name="Обычный 4 3 2" xfId="208"/>
    <cellStyle name="Обычный 4 3 2 2" xfId="256"/>
    <cellStyle name="Обычный 4 3 2 2 2" xfId="353"/>
    <cellStyle name="Обычный 4 3 2 2 2 2" xfId="561"/>
    <cellStyle name="Обычный 4 3 2 2 3" xfId="465"/>
    <cellStyle name="Обычный 4 3 2 3" xfId="280"/>
    <cellStyle name="Обычный 4 3 2 3 2" xfId="377"/>
    <cellStyle name="Обычный 4 3 2 3 2 2" xfId="585"/>
    <cellStyle name="Обычный 4 3 2 3 3" xfId="489"/>
    <cellStyle name="Обычный 4 3 2 4" xfId="232"/>
    <cellStyle name="Обычный 4 3 2 4 2" xfId="329"/>
    <cellStyle name="Обычный 4 3 2 4 2 2" xfId="537"/>
    <cellStyle name="Обычный 4 3 2 4 3" xfId="441"/>
    <cellStyle name="Обычный 4 3 2 5" xfId="305"/>
    <cellStyle name="Обычный 4 3 2 5 2" xfId="513"/>
    <cellStyle name="Обычный 4 3 2 6" xfId="417"/>
    <cellStyle name="Обычный 4 3 2 7" xfId="608"/>
    <cellStyle name="Обычный 4 3 3" xfId="244"/>
    <cellStyle name="Обычный 4 3 3 2" xfId="341"/>
    <cellStyle name="Обычный 4 3 3 2 2" xfId="549"/>
    <cellStyle name="Обычный 4 3 3 3" xfId="453"/>
    <cellStyle name="Обычный 4 3 4" xfId="268"/>
    <cellStyle name="Обычный 4 3 4 2" xfId="365"/>
    <cellStyle name="Обычный 4 3 4 2 2" xfId="573"/>
    <cellStyle name="Обычный 4 3 4 3" xfId="477"/>
    <cellStyle name="Обычный 4 3 5" xfId="220"/>
    <cellStyle name="Обычный 4 3 5 2" xfId="317"/>
    <cellStyle name="Обычный 4 3 5 2 2" xfId="525"/>
    <cellStyle name="Обычный 4 3 5 3" xfId="429"/>
    <cellStyle name="Обычный 4 3 6" xfId="293"/>
    <cellStyle name="Обычный 4 3 6 2" xfId="501"/>
    <cellStyle name="Обычный 4 3 7" xfId="390"/>
    <cellStyle name="Обычный 4 3 8" xfId="600"/>
    <cellStyle name="Обычный 4 4" xfId="22"/>
    <cellStyle name="Обычный 4 4 2" xfId="212"/>
    <cellStyle name="Обычный 4 4 2 2" xfId="260"/>
    <cellStyle name="Обычный 4 4 2 2 2" xfId="357"/>
    <cellStyle name="Обычный 4 4 2 2 2 2" xfId="565"/>
    <cellStyle name="Обычный 4 4 2 2 3" xfId="469"/>
    <cellStyle name="Обычный 4 4 2 3" xfId="284"/>
    <cellStyle name="Обычный 4 4 2 3 2" xfId="381"/>
    <cellStyle name="Обычный 4 4 2 3 2 2" xfId="589"/>
    <cellStyle name="Обычный 4 4 2 3 3" xfId="493"/>
    <cellStyle name="Обычный 4 4 2 4" xfId="236"/>
    <cellStyle name="Обычный 4 4 2 4 2" xfId="333"/>
    <cellStyle name="Обычный 4 4 2 4 2 2" xfId="541"/>
    <cellStyle name="Обычный 4 4 2 4 3" xfId="445"/>
    <cellStyle name="Обычный 4 4 2 5" xfId="309"/>
    <cellStyle name="Обычный 4 4 2 5 2" xfId="517"/>
    <cellStyle name="Обычный 4 4 2 6" xfId="421"/>
    <cellStyle name="Обычный 4 4 3" xfId="248"/>
    <cellStyle name="Обычный 4 4 3 2" xfId="345"/>
    <cellStyle name="Обычный 4 4 3 2 2" xfId="553"/>
    <cellStyle name="Обычный 4 4 3 3" xfId="457"/>
    <cellStyle name="Обычный 4 4 4" xfId="272"/>
    <cellStyle name="Обычный 4 4 4 2" xfId="369"/>
    <cellStyle name="Обычный 4 4 4 2 2" xfId="577"/>
    <cellStyle name="Обычный 4 4 4 3" xfId="481"/>
    <cellStyle name="Обычный 4 4 5" xfId="224"/>
    <cellStyle name="Обычный 4 4 5 2" xfId="321"/>
    <cellStyle name="Обычный 4 4 5 2 2" xfId="529"/>
    <cellStyle name="Обычный 4 4 5 3" xfId="433"/>
    <cellStyle name="Обычный 4 4 6" xfId="297"/>
    <cellStyle name="Обычный 4 4 6 2" xfId="505"/>
    <cellStyle name="Обычный 4 4 7" xfId="394"/>
    <cellStyle name="Обычный 4 4 8" xfId="604"/>
    <cellStyle name="Обычный 4 5" xfId="140"/>
    <cellStyle name="Обычный 4 6" xfId="204"/>
    <cellStyle name="Обычный 4 6 2" xfId="252"/>
    <cellStyle name="Обычный 4 6 2 2" xfId="349"/>
    <cellStyle name="Обычный 4 6 2 2 2" xfId="557"/>
    <cellStyle name="Обычный 4 6 2 3" xfId="461"/>
    <cellStyle name="Обычный 4 6 3" xfId="276"/>
    <cellStyle name="Обычный 4 6 3 2" xfId="373"/>
    <cellStyle name="Обычный 4 6 3 2 2" xfId="581"/>
    <cellStyle name="Обычный 4 6 3 3" xfId="485"/>
    <cellStyle name="Обычный 4 6 4" xfId="228"/>
    <cellStyle name="Обычный 4 6 4 2" xfId="325"/>
    <cellStyle name="Обычный 4 6 4 2 2" xfId="533"/>
    <cellStyle name="Обычный 4 6 4 3" xfId="437"/>
    <cellStyle name="Обычный 4 6 5" xfId="301"/>
    <cellStyle name="Обычный 4 6 5 2" xfId="509"/>
    <cellStyle name="Обычный 4 6 6" xfId="413"/>
    <cellStyle name="Обычный 4 7" xfId="240"/>
    <cellStyle name="Обычный 4 7 2" xfId="337"/>
    <cellStyle name="Обычный 4 7 2 2" xfId="545"/>
    <cellStyle name="Обычный 4 7 3" xfId="449"/>
    <cellStyle name="Обычный 4 8" xfId="264"/>
    <cellStyle name="Обычный 4 8 2" xfId="361"/>
    <cellStyle name="Обычный 4 8 2 2" xfId="569"/>
    <cellStyle name="Обычный 4 8 3" xfId="473"/>
    <cellStyle name="Обычный 4 9" xfId="216"/>
    <cellStyle name="Обычный 4 9 2" xfId="313"/>
    <cellStyle name="Обычный 4 9 2 2" xfId="521"/>
    <cellStyle name="Обычный 4 9 3" xfId="425"/>
    <cellStyle name="Обычный 5" xfId="14"/>
    <cellStyle name="Обычный 5 2" xfId="141"/>
    <cellStyle name="Обычный 6" xfId="142"/>
    <cellStyle name="Обычный 7" xfId="6"/>
    <cellStyle name="Обычный 8" xfId="12"/>
    <cellStyle name="Обычный 8 10" xfId="599"/>
    <cellStyle name="Обычный 8 2" xfId="18"/>
    <cellStyle name="Обычный 8 2 2" xfId="211"/>
    <cellStyle name="Обычный 8 2 2 2" xfId="259"/>
    <cellStyle name="Обычный 8 2 2 2 2" xfId="356"/>
    <cellStyle name="Обычный 8 2 2 2 2 2" xfId="564"/>
    <cellStyle name="Обычный 8 2 2 2 3" xfId="468"/>
    <cellStyle name="Обычный 8 2 2 3" xfId="283"/>
    <cellStyle name="Обычный 8 2 2 3 2" xfId="380"/>
    <cellStyle name="Обычный 8 2 2 3 2 2" xfId="588"/>
    <cellStyle name="Обычный 8 2 2 3 3" xfId="492"/>
    <cellStyle name="Обычный 8 2 2 4" xfId="235"/>
    <cellStyle name="Обычный 8 2 2 4 2" xfId="332"/>
    <cellStyle name="Обычный 8 2 2 4 2 2" xfId="540"/>
    <cellStyle name="Обычный 8 2 2 4 3" xfId="444"/>
    <cellStyle name="Обычный 8 2 2 5" xfId="308"/>
    <cellStyle name="Обычный 8 2 2 5 2" xfId="516"/>
    <cellStyle name="Обычный 8 2 2 6" xfId="420"/>
    <cellStyle name="Обычный 8 2 2 7" xfId="611"/>
    <cellStyle name="Обычный 8 2 3" xfId="247"/>
    <cellStyle name="Обычный 8 2 3 2" xfId="344"/>
    <cellStyle name="Обычный 8 2 3 2 2" xfId="552"/>
    <cellStyle name="Обычный 8 2 3 3" xfId="456"/>
    <cellStyle name="Обычный 8 2 4" xfId="271"/>
    <cellStyle name="Обычный 8 2 4 2" xfId="368"/>
    <cellStyle name="Обычный 8 2 4 2 2" xfId="576"/>
    <cellStyle name="Обычный 8 2 4 3" xfId="480"/>
    <cellStyle name="Обычный 8 2 5" xfId="223"/>
    <cellStyle name="Обычный 8 2 5 2" xfId="320"/>
    <cellStyle name="Обычный 8 2 5 2 2" xfId="528"/>
    <cellStyle name="Обычный 8 2 5 3" xfId="432"/>
    <cellStyle name="Обычный 8 2 6" xfId="296"/>
    <cellStyle name="Обычный 8 2 6 2" xfId="504"/>
    <cellStyle name="Обычный 8 2 7" xfId="393"/>
    <cellStyle name="Обычный 8 2 8" xfId="603"/>
    <cellStyle name="Обычный 8 3" xfId="28"/>
    <cellStyle name="Обычный 8 3 2" xfId="215"/>
    <cellStyle name="Обычный 8 3 2 2" xfId="263"/>
    <cellStyle name="Обычный 8 3 2 2 2" xfId="360"/>
    <cellStyle name="Обычный 8 3 2 2 2 2" xfId="568"/>
    <cellStyle name="Обычный 8 3 2 2 3" xfId="472"/>
    <cellStyle name="Обычный 8 3 2 3" xfId="287"/>
    <cellStyle name="Обычный 8 3 2 3 2" xfId="384"/>
    <cellStyle name="Обычный 8 3 2 3 2 2" xfId="592"/>
    <cellStyle name="Обычный 8 3 2 3 3" xfId="496"/>
    <cellStyle name="Обычный 8 3 2 4" xfId="239"/>
    <cellStyle name="Обычный 8 3 2 4 2" xfId="336"/>
    <cellStyle name="Обычный 8 3 2 4 2 2" xfId="544"/>
    <cellStyle name="Обычный 8 3 2 4 3" xfId="448"/>
    <cellStyle name="Обычный 8 3 2 5" xfId="312"/>
    <cellStyle name="Обычный 8 3 2 5 2" xfId="520"/>
    <cellStyle name="Обычный 8 3 2 6" xfId="424"/>
    <cellStyle name="Обычный 8 3 3" xfId="251"/>
    <cellStyle name="Обычный 8 3 3 2" xfId="348"/>
    <cellStyle name="Обычный 8 3 3 2 2" xfId="556"/>
    <cellStyle name="Обычный 8 3 3 3" xfId="460"/>
    <cellStyle name="Обычный 8 3 4" xfId="275"/>
    <cellStyle name="Обычный 8 3 4 2" xfId="372"/>
    <cellStyle name="Обычный 8 3 4 2 2" xfId="580"/>
    <cellStyle name="Обычный 8 3 4 3" xfId="484"/>
    <cellStyle name="Обычный 8 3 5" xfId="227"/>
    <cellStyle name="Обычный 8 3 5 2" xfId="324"/>
    <cellStyle name="Обычный 8 3 5 2 2" xfId="532"/>
    <cellStyle name="Обычный 8 3 5 3" xfId="436"/>
    <cellStyle name="Обычный 8 3 6" xfId="300"/>
    <cellStyle name="Обычный 8 3 6 2" xfId="508"/>
    <cellStyle name="Обычный 8 3 7" xfId="397"/>
    <cellStyle name="Обычный 8 3 8" xfId="607"/>
    <cellStyle name="Обычный 8 4" xfId="207"/>
    <cellStyle name="Обычный 8 4 2" xfId="255"/>
    <cellStyle name="Обычный 8 4 2 2" xfId="352"/>
    <cellStyle name="Обычный 8 4 2 2 2" xfId="560"/>
    <cellStyle name="Обычный 8 4 2 3" xfId="464"/>
    <cellStyle name="Обычный 8 4 3" xfId="279"/>
    <cellStyle name="Обычный 8 4 3 2" xfId="376"/>
    <cellStyle name="Обычный 8 4 3 2 2" xfId="584"/>
    <cellStyle name="Обычный 8 4 3 3" xfId="488"/>
    <cellStyle name="Обычный 8 4 4" xfId="231"/>
    <cellStyle name="Обычный 8 4 4 2" xfId="328"/>
    <cellStyle name="Обычный 8 4 4 2 2" xfId="536"/>
    <cellStyle name="Обычный 8 4 4 3" xfId="440"/>
    <cellStyle name="Обычный 8 4 5" xfId="304"/>
    <cellStyle name="Обычный 8 4 5 2" xfId="512"/>
    <cellStyle name="Обычный 8 4 6" xfId="416"/>
    <cellStyle name="Обычный 8 5" xfId="243"/>
    <cellStyle name="Обычный 8 5 2" xfId="340"/>
    <cellStyle name="Обычный 8 5 2 2" xfId="548"/>
    <cellStyle name="Обычный 8 5 3" xfId="452"/>
    <cellStyle name="Обычный 8 6" xfId="267"/>
    <cellStyle name="Обычный 8 6 2" xfId="364"/>
    <cellStyle name="Обычный 8 6 2 2" xfId="572"/>
    <cellStyle name="Обычный 8 6 3" xfId="476"/>
    <cellStyle name="Обычный 8 7" xfId="219"/>
    <cellStyle name="Обычный 8 7 2" xfId="316"/>
    <cellStyle name="Обычный 8 7 2 2" xfId="524"/>
    <cellStyle name="Обычный 8 7 3" xfId="428"/>
    <cellStyle name="Обычный 8 8" xfId="292"/>
    <cellStyle name="Обычный 8 8 2" xfId="500"/>
    <cellStyle name="Обычный 8 9" xfId="389"/>
    <cellStyle name="Обычный 9" xfId="143"/>
    <cellStyle name="Плохой 2" xfId="145"/>
    <cellStyle name="Плохой 3" xfId="146"/>
    <cellStyle name="Плохой 4" xfId="144"/>
    <cellStyle name="Пояснение 2" xfId="148"/>
    <cellStyle name="Пояснение 3" xfId="149"/>
    <cellStyle name="Пояснение 4" xfId="147"/>
    <cellStyle name="Примечание 2" xfId="151"/>
    <cellStyle name="Примечание 2 2" xfId="411"/>
    <cellStyle name="Примечание 3" xfId="152"/>
    <cellStyle name="Примечание 3 2" xfId="412"/>
    <cellStyle name="Примечание 4" xfId="150"/>
    <cellStyle name="Примечание 4 2" xfId="410"/>
    <cellStyle name="Процентный 2" xfId="153"/>
    <cellStyle name="Процентный 2 2" xfId="154"/>
    <cellStyle name="Процентный 2 2 2" xfId="155"/>
    <cellStyle name="Процентный 2 2 2 2" xfId="156"/>
    <cellStyle name="Процентный 2 2 3" xfId="157"/>
    <cellStyle name="Процентный 2 2 3 2" xfId="158"/>
    <cellStyle name="Процентный 2 2 4" xfId="159"/>
    <cellStyle name="Процентный 2 2 4 2" xfId="160"/>
    <cellStyle name="Процентный 2 2 5" xfId="161"/>
    <cellStyle name="Процентный 2 2 5 2" xfId="162"/>
    <cellStyle name="Процентный 2 3" xfId="163"/>
    <cellStyle name="Процентный 2 3 2" xfId="164"/>
    <cellStyle name="Процентный 2 4" xfId="165"/>
    <cellStyle name="Процентный 2 4 2" xfId="166"/>
    <cellStyle name="Процентный 2 5" xfId="167"/>
    <cellStyle name="Процентный 2 5 2" xfId="168"/>
    <cellStyle name="Процентный 2 6" xfId="169"/>
    <cellStyle name="Процентный 2 6 2" xfId="170"/>
    <cellStyle name="Связанная ячейка 2" xfId="172"/>
    <cellStyle name="Связанная ячейка 3" xfId="173"/>
    <cellStyle name="Связанная ячейка 4" xfId="171"/>
    <cellStyle name="Стиль 1" xfId="174"/>
    <cellStyle name="Текст предупреждения 2" xfId="176"/>
    <cellStyle name="Текст предупреждения 3" xfId="177"/>
    <cellStyle name="Текст предупреждения 4" xfId="175"/>
    <cellStyle name="Финансовый 2" xfId="13"/>
    <cellStyle name="Финансовый 2 2" xfId="180"/>
    <cellStyle name="Финансовый 2 2 2" xfId="181"/>
    <cellStyle name="Финансовый 2 2 2 2" xfId="182"/>
    <cellStyle name="Финансовый 2 2 3" xfId="183"/>
    <cellStyle name="Финансовый 2 2 3 2" xfId="184"/>
    <cellStyle name="Финансовый 2 2 4" xfId="185"/>
    <cellStyle name="Финансовый 2 2 4 2" xfId="186"/>
    <cellStyle name="Финансовый 2 2 5" xfId="187"/>
    <cellStyle name="Финансовый 2 2 5 2" xfId="188"/>
    <cellStyle name="Финансовый 2 3" xfId="189"/>
    <cellStyle name="Финансовый 2 3 2" xfId="190"/>
    <cellStyle name="Финансовый 2 4" xfId="191"/>
    <cellStyle name="Финансовый 2 4 2" xfId="192"/>
    <cellStyle name="Финансовый 2 5" xfId="193"/>
    <cellStyle name="Финансовый 2 5 2" xfId="194"/>
    <cellStyle name="Финансовый 2 6" xfId="195"/>
    <cellStyle name="Финансовый 2 6 2" xfId="196"/>
    <cellStyle name="Финансовый 2 7" xfId="179"/>
    <cellStyle name="Финансовый 3" xfId="197"/>
    <cellStyle name="Финансовый 4" xfId="198"/>
    <cellStyle name="Финансовый 5" xfId="199"/>
    <cellStyle name="Финансовый 6" xfId="178"/>
    <cellStyle name="Хороший 2" xfId="201"/>
    <cellStyle name="Хороший 3" xfId="202"/>
    <cellStyle name="Хороший 4" xfId="2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8"/>
  <sheetViews>
    <sheetView tabSelected="1" view="pageBreakPreview" zoomScale="70" zoomScaleNormal="100" zoomScaleSheetLayoutView="70" workbookViewId="0">
      <selection activeCell="P364" sqref="P364"/>
    </sheetView>
  </sheetViews>
  <sheetFormatPr defaultColWidth="9.33203125" defaultRowHeight="27.75"/>
  <cols>
    <col min="1" max="1" width="6" style="19" customWidth="1"/>
    <col min="2" max="2" width="58.5" style="13" customWidth="1"/>
    <col min="3" max="3" width="27.5" style="95" customWidth="1"/>
    <col min="4" max="4" width="33.33203125" style="95" customWidth="1"/>
    <col min="5" max="5" width="35.6640625" style="13" customWidth="1"/>
    <col min="6" max="6" width="20.6640625" style="75" customWidth="1"/>
    <col min="7" max="10" width="20.83203125" style="77" customWidth="1"/>
    <col min="11" max="14" width="20.83203125" style="16" customWidth="1"/>
    <col min="15" max="15" width="22.83203125" style="16" customWidth="1"/>
    <col min="16" max="16" width="53" style="227" customWidth="1"/>
    <col min="17" max="16384" width="9.33203125" style="16"/>
  </cols>
  <sheetData>
    <row r="1" spans="1:16" s="20" customFormat="1" ht="63.75" customHeight="1">
      <c r="A1" s="300" t="s">
        <v>394</v>
      </c>
      <c r="B1" s="300"/>
      <c r="C1" s="300"/>
      <c r="D1" s="300"/>
      <c r="E1" s="300"/>
      <c r="F1" s="300"/>
      <c r="G1" s="300"/>
      <c r="H1" s="300"/>
      <c r="I1" s="300"/>
      <c r="J1" s="300"/>
      <c r="K1" s="300"/>
      <c r="L1" s="300"/>
      <c r="M1" s="300"/>
      <c r="N1" s="300"/>
      <c r="O1" s="300"/>
      <c r="P1" s="300"/>
    </row>
    <row r="2" spans="1:16" s="20" customFormat="1" ht="20.25">
      <c r="A2" s="21"/>
      <c r="B2" s="299" t="s">
        <v>51</v>
      </c>
      <c r="C2" s="299"/>
      <c r="D2" s="299"/>
      <c r="E2" s="299"/>
      <c r="F2" s="299"/>
      <c r="G2" s="299"/>
      <c r="H2" s="299"/>
      <c r="I2" s="299"/>
      <c r="J2" s="299"/>
      <c r="K2" s="299"/>
      <c r="L2" s="299"/>
      <c r="M2" s="299"/>
      <c r="N2" s="299"/>
      <c r="O2" s="299"/>
      <c r="P2" s="299"/>
    </row>
    <row r="3" spans="1:16" ht="38.25" customHeight="1">
      <c r="A3" s="302" t="s">
        <v>122</v>
      </c>
      <c r="B3" s="302" t="s">
        <v>345</v>
      </c>
      <c r="C3" s="302" t="s">
        <v>351</v>
      </c>
      <c r="D3" s="302" t="s">
        <v>341</v>
      </c>
      <c r="E3" s="302" t="s">
        <v>342</v>
      </c>
      <c r="F3" s="303" t="s">
        <v>343</v>
      </c>
      <c r="G3" s="311" t="s">
        <v>344</v>
      </c>
      <c r="H3" s="314"/>
      <c r="I3" s="314"/>
      <c r="J3" s="315"/>
      <c r="K3" s="302" t="s">
        <v>346</v>
      </c>
      <c r="L3" s="302"/>
      <c r="M3" s="302"/>
      <c r="N3" s="311"/>
      <c r="O3" s="302" t="s">
        <v>354</v>
      </c>
      <c r="P3" s="298" t="s">
        <v>393</v>
      </c>
    </row>
    <row r="4" spans="1:16" ht="16.5" customHeight="1">
      <c r="A4" s="302"/>
      <c r="B4" s="302"/>
      <c r="C4" s="302"/>
      <c r="D4" s="302"/>
      <c r="E4" s="302"/>
      <c r="F4" s="303"/>
      <c r="G4" s="309" t="s">
        <v>1</v>
      </c>
      <c r="H4" s="304" t="s">
        <v>49</v>
      </c>
      <c r="I4" s="305"/>
      <c r="J4" s="306"/>
      <c r="K4" s="310" t="s">
        <v>1</v>
      </c>
      <c r="L4" s="307" t="s">
        <v>49</v>
      </c>
      <c r="M4" s="308"/>
      <c r="N4" s="308"/>
      <c r="O4" s="302"/>
      <c r="P4" s="298"/>
    </row>
    <row r="5" spans="1:16" ht="124.5" customHeight="1">
      <c r="A5" s="302"/>
      <c r="B5" s="302"/>
      <c r="C5" s="302"/>
      <c r="D5" s="302"/>
      <c r="E5" s="302"/>
      <c r="F5" s="303"/>
      <c r="G5" s="309"/>
      <c r="H5" s="87" t="s">
        <v>347</v>
      </c>
      <c r="I5" s="87" t="s">
        <v>348</v>
      </c>
      <c r="J5" s="87" t="s">
        <v>349</v>
      </c>
      <c r="K5" s="309"/>
      <c r="L5" s="87" t="s">
        <v>347</v>
      </c>
      <c r="M5" s="87" t="s">
        <v>348</v>
      </c>
      <c r="N5" s="97" t="s">
        <v>349</v>
      </c>
      <c r="O5" s="302"/>
      <c r="P5" s="298"/>
    </row>
    <row r="6" spans="1:16" s="23" customFormat="1" ht="16.5" customHeight="1">
      <c r="A6" s="1">
        <v>1</v>
      </c>
      <c r="B6" s="1">
        <v>2</v>
      </c>
      <c r="C6" s="84">
        <v>3</v>
      </c>
      <c r="D6" s="84">
        <v>4</v>
      </c>
      <c r="E6" s="84">
        <v>5</v>
      </c>
      <c r="F6" s="1">
        <v>6</v>
      </c>
      <c r="G6" s="22">
        <v>7</v>
      </c>
      <c r="H6" s="22">
        <v>8</v>
      </c>
      <c r="I6" s="22">
        <v>9</v>
      </c>
      <c r="J6" s="22">
        <v>10</v>
      </c>
      <c r="K6" s="1">
        <v>11</v>
      </c>
      <c r="L6" s="1">
        <v>12</v>
      </c>
      <c r="M6" s="1">
        <v>13</v>
      </c>
      <c r="N6" s="98">
        <v>14</v>
      </c>
      <c r="O6" s="88">
        <v>15</v>
      </c>
      <c r="P6" s="210"/>
    </row>
    <row r="7" spans="1:16" s="114" customFormat="1" ht="20.25">
      <c r="A7" s="111"/>
      <c r="B7" s="111" t="s">
        <v>1</v>
      </c>
      <c r="C7" s="111"/>
      <c r="D7" s="111"/>
      <c r="E7" s="111"/>
      <c r="F7" s="112"/>
      <c r="G7" s="113">
        <f>SUM(G9:G18)</f>
        <v>17264408.726400003</v>
      </c>
      <c r="H7" s="113">
        <f t="shared" ref="H7:N7" si="0">SUM(H9:H18)</f>
        <v>6315694.3499999996</v>
      </c>
      <c r="I7" s="113">
        <f t="shared" si="0"/>
        <v>10948714.376399999</v>
      </c>
      <c r="J7" s="113">
        <f t="shared" ref="J7" si="1">SUM(J9:J18)</f>
        <v>0</v>
      </c>
      <c r="K7" s="113">
        <f t="shared" si="0"/>
        <v>652456.45000000007</v>
      </c>
      <c r="L7" s="113">
        <f t="shared" si="0"/>
        <v>411616.89999999997</v>
      </c>
      <c r="M7" s="113">
        <f t="shared" si="0"/>
        <v>240839.55</v>
      </c>
      <c r="N7" s="113">
        <f t="shared" si="0"/>
        <v>0</v>
      </c>
      <c r="O7" s="183">
        <f>K7/G7</f>
        <v>3.7791995100434066E-2</v>
      </c>
      <c r="P7" s="214"/>
    </row>
    <row r="8" spans="1:16" s="26" customFormat="1" ht="20.25">
      <c r="A8" s="18"/>
      <c r="B8" s="27" t="s">
        <v>0</v>
      </c>
      <c r="C8" s="86"/>
      <c r="D8" s="86"/>
      <c r="E8" s="27"/>
      <c r="F8" s="25"/>
      <c r="G8" s="2"/>
      <c r="H8" s="2"/>
      <c r="I8" s="2"/>
      <c r="J8" s="2"/>
      <c r="K8" s="2"/>
      <c r="L8" s="2"/>
      <c r="M8" s="2"/>
      <c r="N8" s="99"/>
      <c r="O8" s="184"/>
      <c r="P8" s="213"/>
    </row>
    <row r="9" spans="1:16" s="119" customFormat="1" ht="20.25">
      <c r="A9" s="115"/>
      <c r="B9" s="116" t="s">
        <v>89</v>
      </c>
      <c r="C9" s="115"/>
      <c r="D9" s="115"/>
      <c r="E9" s="116"/>
      <c r="F9" s="117"/>
      <c r="G9" s="118">
        <f t="shared" ref="G9:M9" si="2">G20</f>
        <v>6618525.79</v>
      </c>
      <c r="H9" s="118">
        <f t="shared" si="2"/>
        <v>3108612.75</v>
      </c>
      <c r="I9" s="118">
        <f t="shared" si="2"/>
        <v>3509913.0399999996</v>
      </c>
      <c r="J9" s="118">
        <f t="shared" ref="J9" si="3">J20</f>
        <v>0</v>
      </c>
      <c r="K9" s="118">
        <f t="shared" si="2"/>
        <v>402521.4</v>
      </c>
      <c r="L9" s="118">
        <f t="shared" si="2"/>
        <v>298235.5</v>
      </c>
      <c r="M9" s="118">
        <f t="shared" si="2"/>
        <v>104285.90000000001</v>
      </c>
      <c r="N9" s="118">
        <f t="shared" ref="N9" si="4">N20</f>
        <v>0</v>
      </c>
      <c r="O9" s="197">
        <f t="shared" ref="O9:O18" si="5">K9/G9</f>
        <v>6.0817380300636409E-2</v>
      </c>
      <c r="P9" s="209"/>
    </row>
    <row r="10" spans="1:16" s="119" customFormat="1" ht="20.25">
      <c r="A10" s="115"/>
      <c r="B10" s="116" t="s">
        <v>90</v>
      </c>
      <c r="C10" s="115"/>
      <c r="D10" s="115"/>
      <c r="E10" s="116"/>
      <c r="F10" s="117"/>
      <c r="G10" s="118">
        <f t="shared" ref="G10:M10" si="6">G49</f>
        <v>300141.09838000016</v>
      </c>
      <c r="H10" s="118">
        <f t="shared" si="6"/>
        <v>64711.4</v>
      </c>
      <c r="I10" s="118">
        <f t="shared" si="6"/>
        <v>235429.69837999996</v>
      </c>
      <c r="J10" s="118">
        <f t="shared" ref="J10" si="7">J49</f>
        <v>0</v>
      </c>
      <c r="K10" s="118">
        <f t="shared" si="6"/>
        <v>39641</v>
      </c>
      <c r="L10" s="118">
        <f t="shared" si="6"/>
        <v>34280.199999999997</v>
      </c>
      <c r="M10" s="118">
        <f t="shared" si="6"/>
        <v>5360.8</v>
      </c>
      <c r="N10" s="118">
        <f t="shared" ref="N10" si="8">N49</f>
        <v>0</v>
      </c>
      <c r="O10" s="197">
        <f t="shared" si="5"/>
        <v>0.13207454831731058</v>
      </c>
      <c r="P10" s="209"/>
    </row>
    <row r="11" spans="1:16" s="119" customFormat="1" ht="20.25">
      <c r="A11" s="115"/>
      <c r="B11" s="116" t="s">
        <v>91</v>
      </c>
      <c r="C11" s="115"/>
      <c r="D11" s="115"/>
      <c r="E11" s="116"/>
      <c r="F11" s="117"/>
      <c r="G11" s="118">
        <f t="shared" ref="G11:M11" si="9">G78</f>
        <v>1369734.0431599999</v>
      </c>
      <c r="H11" s="118">
        <f t="shared" si="9"/>
        <v>494043.2</v>
      </c>
      <c r="I11" s="118">
        <f t="shared" si="9"/>
        <v>875690.84316000016</v>
      </c>
      <c r="J11" s="118">
        <f t="shared" ref="J11" si="10">J78</f>
        <v>0</v>
      </c>
      <c r="K11" s="118">
        <f t="shared" si="9"/>
        <v>34487.75</v>
      </c>
      <c r="L11" s="118">
        <f t="shared" si="9"/>
        <v>912.1</v>
      </c>
      <c r="M11" s="118">
        <f t="shared" si="9"/>
        <v>33575.65</v>
      </c>
      <c r="N11" s="118">
        <f t="shared" ref="N11" si="11">N78</f>
        <v>0</v>
      </c>
      <c r="O11" s="197">
        <f t="shared" si="5"/>
        <v>2.517842801105839E-2</v>
      </c>
      <c r="P11" s="209"/>
    </row>
    <row r="12" spans="1:16" s="119" customFormat="1" ht="21" customHeight="1">
      <c r="A12" s="115"/>
      <c r="B12" s="116" t="s">
        <v>92</v>
      </c>
      <c r="C12" s="115"/>
      <c r="D12" s="115"/>
      <c r="E12" s="116"/>
      <c r="F12" s="117"/>
      <c r="G12" s="118">
        <f t="shared" ref="G12:M12" si="12">G162</f>
        <v>1339916</v>
      </c>
      <c r="H12" s="118">
        <f t="shared" si="12"/>
        <v>608776.19999999995</v>
      </c>
      <c r="I12" s="118">
        <f t="shared" si="12"/>
        <v>731139.79999999993</v>
      </c>
      <c r="J12" s="118">
        <f t="shared" ref="J12" si="13">J162</f>
        <v>0</v>
      </c>
      <c r="K12" s="118">
        <f t="shared" si="12"/>
        <v>20251.699999999997</v>
      </c>
      <c r="L12" s="118">
        <f t="shared" si="12"/>
        <v>14985.3</v>
      </c>
      <c r="M12" s="118">
        <f t="shared" si="12"/>
        <v>5266.4</v>
      </c>
      <c r="N12" s="118">
        <f t="shared" ref="N12" si="14">N162</f>
        <v>0</v>
      </c>
      <c r="O12" s="197">
        <f t="shared" si="5"/>
        <v>1.5114156409804791E-2</v>
      </c>
      <c r="P12" s="209"/>
    </row>
    <row r="13" spans="1:16" s="119" customFormat="1" ht="20.25">
      <c r="A13" s="115"/>
      <c r="B13" s="116" t="s">
        <v>93</v>
      </c>
      <c r="C13" s="115"/>
      <c r="D13" s="115"/>
      <c r="E13" s="116"/>
      <c r="F13" s="117"/>
      <c r="G13" s="118">
        <f t="shared" ref="G13:M13" si="15">G183</f>
        <v>365080.8</v>
      </c>
      <c r="H13" s="118">
        <f t="shared" si="15"/>
        <v>343610</v>
      </c>
      <c r="I13" s="118">
        <f t="shared" si="15"/>
        <v>21470.799999999999</v>
      </c>
      <c r="J13" s="118">
        <f t="shared" ref="J13" si="16">J183</f>
        <v>0</v>
      </c>
      <c r="K13" s="118">
        <f t="shared" si="15"/>
        <v>41657.4</v>
      </c>
      <c r="L13" s="118">
        <f t="shared" si="15"/>
        <v>41240.800000000003</v>
      </c>
      <c r="M13" s="118">
        <f t="shared" si="15"/>
        <v>416.6</v>
      </c>
      <c r="N13" s="118">
        <f t="shared" ref="N13" si="17">N183</f>
        <v>0</v>
      </c>
      <c r="O13" s="197">
        <f t="shared" si="5"/>
        <v>0.11410460369320984</v>
      </c>
      <c r="P13" s="209"/>
    </row>
    <row r="14" spans="1:16" s="119" customFormat="1" ht="20.25">
      <c r="A14" s="115"/>
      <c r="B14" s="116" t="s">
        <v>94</v>
      </c>
      <c r="C14" s="115"/>
      <c r="D14" s="115"/>
      <c r="E14" s="116"/>
      <c r="F14" s="117"/>
      <c r="G14" s="118">
        <f t="shared" ref="G14:M14" si="18">G189</f>
        <v>2068865.2999999998</v>
      </c>
      <c r="H14" s="118">
        <f t="shared" si="18"/>
        <v>0</v>
      </c>
      <c r="I14" s="118">
        <f t="shared" si="18"/>
        <v>2068865.2999999998</v>
      </c>
      <c r="J14" s="118">
        <f t="shared" ref="J14" si="19">J189</f>
        <v>0</v>
      </c>
      <c r="K14" s="118">
        <f t="shared" si="18"/>
        <v>750.90000000000009</v>
      </c>
      <c r="L14" s="118">
        <f t="shared" si="18"/>
        <v>0</v>
      </c>
      <c r="M14" s="118">
        <f t="shared" si="18"/>
        <v>750.90000000000009</v>
      </c>
      <c r="N14" s="118">
        <f t="shared" ref="N14" si="20">N189</f>
        <v>0</v>
      </c>
      <c r="O14" s="197">
        <f t="shared" si="5"/>
        <v>3.6295258081809391E-4</v>
      </c>
      <c r="P14" s="209"/>
    </row>
    <row r="15" spans="1:16" s="119" customFormat="1" ht="20.25">
      <c r="A15" s="115"/>
      <c r="B15" s="116" t="s">
        <v>95</v>
      </c>
      <c r="C15" s="115"/>
      <c r="D15" s="115"/>
      <c r="E15" s="116"/>
      <c r="F15" s="117"/>
      <c r="G15" s="118">
        <f t="shared" ref="G15:M15" si="21">G238</f>
        <v>922232.7</v>
      </c>
      <c r="H15" s="118">
        <f t="shared" si="21"/>
        <v>0</v>
      </c>
      <c r="I15" s="118">
        <f t="shared" si="21"/>
        <v>922232.7</v>
      </c>
      <c r="J15" s="118">
        <f t="shared" ref="J15" si="22">J238</f>
        <v>0</v>
      </c>
      <c r="K15" s="118">
        <f t="shared" si="21"/>
        <v>90499.5</v>
      </c>
      <c r="L15" s="118">
        <f t="shared" si="21"/>
        <v>0</v>
      </c>
      <c r="M15" s="118">
        <f t="shared" si="21"/>
        <v>90499.5</v>
      </c>
      <c r="N15" s="118">
        <f t="shared" ref="N15" si="23">N238</f>
        <v>0</v>
      </c>
      <c r="O15" s="197">
        <f t="shared" si="5"/>
        <v>9.8130873043213496E-2</v>
      </c>
      <c r="P15" s="209"/>
    </row>
    <row r="16" spans="1:16" s="119" customFormat="1" ht="20.25">
      <c r="A16" s="115"/>
      <c r="B16" s="116" t="s">
        <v>96</v>
      </c>
      <c r="C16" s="115"/>
      <c r="D16" s="115"/>
      <c r="E16" s="116"/>
      <c r="F16" s="117"/>
      <c r="G16" s="118">
        <f t="shared" ref="G16:M16" si="24">G290</f>
        <v>3475282.8</v>
      </c>
      <c r="H16" s="118">
        <f t="shared" si="24"/>
        <v>1315190.8</v>
      </c>
      <c r="I16" s="118">
        <f t="shared" si="24"/>
        <v>2160092</v>
      </c>
      <c r="J16" s="118">
        <f t="shared" ref="J16" si="25">J290</f>
        <v>0</v>
      </c>
      <c r="K16" s="118">
        <f t="shared" si="24"/>
        <v>20877.399999999998</v>
      </c>
      <c r="L16" s="118">
        <f t="shared" si="24"/>
        <v>20668.599999999999</v>
      </c>
      <c r="M16" s="118">
        <f t="shared" si="24"/>
        <v>208.8</v>
      </c>
      <c r="N16" s="118">
        <f t="shared" ref="N16" si="26">N290</f>
        <v>0</v>
      </c>
      <c r="O16" s="197">
        <f t="shared" si="5"/>
        <v>6.0073960024202922E-3</v>
      </c>
      <c r="P16" s="209"/>
    </row>
    <row r="17" spans="1:16" s="119" customFormat="1" ht="20.25">
      <c r="A17" s="115"/>
      <c r="B17" s="116" t="s">
        <v>97</v>
      </c>
      <c r="C17" s="115"/>
      <c r="D17" s="115"/>
      <c r="E17" s="116"/>
      <c r="F17" s="117"/>
      <c r="G17" s="118">
        <f t="shared" ref="G17:M17" si="27">G339</f>
        <v>628472.59999999986</v>
      </c>
      <c r="H17" s="118">
        <f t="shared" si="27"/>
        <v>380750</v>
      </c>
      <c r="I17" s="118">
        <f t="shared" si="27"/>
        <v>247722.59999999998</v>
      </c>
      <c r="J17" s="118">
        <f t="shared" ref="J17" si="28">J339</f>
        <v>0</v>
      </c>
      <c r="K17" s="118">
        <f t="shared" si="27"/>
        <v>1769.4</v>
      </c>
      <c r="L17" s="118">
        <f t="shared" si="27"/>
        <v>1294.4000000000001</v>
      </c>
      <c r="M17" s="118">
        <f t="shared" si="27"/>
        <v>475</v>
      </c>
      <c r="N17" s="118">
        <f t="shared" ref="N17" si="29">N339</f>
        <v>0</v>
      </c>
      <c r="O17" s="197">
        <f t="shared" si="5"/>
        <v>2.8153972026783674E-3</v>
      </c>
      <c r="P17" s="209"/>
    </row>
    <row r="18" spans="1:16" s="119" customFormat="1" ht="20.25">
      <c r="A18" s="115"/>
      <c r="B18" s="116" t="s">
        <v>98</v>
      </c>
      <c r="C18" s="115"/>
      <c r="D18" s="115"/>
      <c r="E18" s="116"/>
      <c r="F18" s="117"/>
      <c r="G18" s="118">
        <f t="shared" ref="G18:M18" si="30">G350</f>
        <v>176157.59486000001</v>
      </c>
      <c r="H18" s="118">
        <f t="shared" si="30"/>
        <v>0</v>
      </c>
      <c r="I18" s="118">
        <f t="shared" si="30"/>
        <v>176157.59486000001</v>
      </c>
      <c r="J18" s="118">
        <f t="shared" ref="J18" si="31">J350</f>
        <v>0</v>
      </c>
      <c r="K18" s="118">
        <f t="shared" si="30"/>
        <v>0</v>
      </c>
      <c r="L18" s="118">
        <f t="shared" si="30"/>
        <v>0</v>
      </c>
      <c r="M18" s="118">
        <f t="shared" si="30"/>
        <v>0</v>
      </c>
      <c r="N18" s="118">
        <f t="shared" ref="N18" si="32">N350</f>
        <v>0</v>
      </c>
      <c r="O18" s="197">
        <f t="shared" si="5"/>
        <v>0</v>
      </c>
      <c r="P18" s="209"/>
    </row>
    <row r="19" spans="1:16" s="26" customFormat="1" ht="20.25">
      <c r="A19" s="79"/>
      <c r="B19" s="79"/>
      <c r="C19" s="86"/>
      <c r="D19" s="86"/>
      <c r="E19" s="85"/>
      <c r="F19" s="25"/>
      <c r="G19" s="2"/>
      <c r="H19" s="2"/>
      <c r="I19" s="2"/>
      <c r="J19" s="2"/>
      <c r="K19" s="2"/>
      <c r="L19" s="2"/>
      <c r="M19" s="2"/>
      <c r="N19" s="99"/>
      <c r="O19" s="184"/>
      <c r="P19" s="213"/>
    </row>
    <row r="20" spans="1:16" s="123" customFormat="1" ht="20.25">
      <c r="A20" s="120"/>
      <c r="B20" s="121" t="s">
        <v>123</v>
      </c>
      <c r="C20" s="121"/>
      <c r="D20" s="121"/>
      <c r="E20" s="121"/>
      <c r="F20" s="121"/>
      <c r="G20" s="122">
        <f t="shared" ref="G20:N20" si="33">G23+G24+G25+G26+G27+G29+G32+G33+G34+G35+G36+G37+G38+G39+G40+G41+G43+G46+G48</f>
        <v>6618525.79</v>
      </c>
      <c r="H20" s="122">
        <f t="shared" si="33"/>
        <v>3108612.75</v>
      </c>
      <c r="I20" s="122">
        <f t="shared" si="33"/>
        <v>3509913.0399999996</v>
      </c>
      <c r="J20" s="122">
        <f t="shared" si="33"/>
        <v>0</v>
      </c>
      <c r="K20" s="122">
        <f t="shared" si="33"/>
        <v>402521.4</v>
      </c>
      <c r="L20" s="122">
        <f t="shared" si="33"/>
        <v>298235.5</v>
      </c>
      <c r="M20" s="122">
        <f t="shared" si="33"/>
        <v>104285.90000000001</v>
      </c>
      <c r="N20" s="122">
        <f t="shared" si="33"/>
        <v>0</v>
      </c>
      <c r="O20" s="185">
        <f>K20/G20</f>
        <v>6.0817380300636409E-2</v>
      </c>
      <c r="P20" s="215"/>
    </row>
    <row r="21" spans="1:16" s="134" customFormat="1" ht="34.5">
      <c r="A21" s="129"/>
      <c r="B21" s="130" t="s">
        <v>81</v>
      </c>
      <c r="C21" s="130"/>
      <c r="D21" s="130"/>
      <c r="E21" s="130"/>
      <c r="F21" s="131"/>
      <c r="G21" s="132"/>
      <c r="H21" s="132"/>
      <c r="I21" s="132"/>
      <c r="J21" s="132"/>
      <c r="K21" s="132"/>
      <c r="L21" s="132"/>
      <c r="M21" s="132"/>
      <c r="N21" s="133"/>
      <c r="O21" s="186"/>
      <c r="P21" s="216"/>
    </row>
    <row r="22" spans="1:16" s="155" customFormat="1" ht="34.5" customHeight="1">
      <c r="A22" s="150"/>
      <c r="B22" s="151" t="s">
        <v>157</v>
      </c>
      <c r="C22" s="151"/>
      <c r="D22" s="151"/>
      <c r="E22" s="151"/>
      <c r="F22" s="152"/>
      <c r="G22" s="153"/>
      <c r="H22" s="153"/>
      <c r="I22" s="153"/>
      <c r="J22" s="153"/>
      <c r="K22" s="153"/>
      <c r="L22" s="153"/>
      <c r="M22" s="153"/>
      <c r="N22" s="154"/>
      <c r="O22" s="187"/>
      <c r="P22" s="217"/>
    </row>
    <row r="23" spans="1:16" s="31" customFormat="1" ht="81.75" customHeight="1">
      <c r="A23" s="80" t="s">
        <v>56</v>
      </c>
      <c r="B23" s="30" t="s">
        <v>52</v>
      </c>
      <c r="C23" s="89" t="s">
        <v>350</v>
      </c>
      <c r="D23" s="200" t="s">
        <v>355</v>
      </c>
      <c r="E23" s="200" t="s">
        <v>356</v>
      </c>
      <c r="F23" s="1" t="s">
        <v>103</v>
      </c>
      <c r="G23" s="12">
        <f t="shared" ref="G23:G29" si="34">H23+I23+J23</f>
        <v>962504.82000000007</v>
      </c>
      <c r="H23" s="4">
        <v>498530.3</v>
      </c>
      <c r="I23" s="4">
        <v>463974.52</v>
      </c>
      <c r="J23" s="4"/>
      <c r="K23" s="4">
        <f>L23+M23+N23</f>
        <v>0</v>
      </c>
      <c r="L23" s="4"/>
      <c r="M23" s="4"/>
      <c r="N23" s="101"/>
      <c r="O23" s="188">
        <f>K23/G23</f>
        <v>0</v>
      </c>
      <c r="P23" s="211" t="s">
        <v>741</v>
      </c>
    </row>
    <row r="24" spans="1:16" s="31" customFormat="1" ht="66">
      <c r="A24" s="80" t="s">
        <v>57</v>
      </c>
      <c r="B24" s="30" t="s">
        <v>53</v>
      </c>
      <c r="C24" s="89" t="s">
        <v>350</v>
      </c>
      <c r="D24" s="200" t="s">
        <v>357</v>
      </c>
      <c r="E24" s="200" t="s">
        <v>358</v>
      </c>
      <c r="F24" s="1" t="s">
        <v>103</v>
      </c>
      <c r="G24" s="12">
        <f t="shared" si="34"/>
        <v>1736979.3199999998</v>
      </c>
      <c r="H24" s="4">
        <v>917114.1</v>
      </c>
      <c r="I24" s="4">
        <v>819865.22</v>
      </c>
      <c r="J24" s="4"/>
      <c r="K24" s="4">
        <f t="shared" ref="K24:K29" si="35">L24+M24+N24</f>
        <v>0</v>
      </c>
      <c r="L24" s="4"/>
      <c r="M24" s="4"/>
      <c r="N24" s="101"/>
      <c r="O24" s="188">
        <f t="shared" ref="O24:O29" si="36">K24/G24</f>
        <v>0</v>
      </c>
      <c r="P24" s="211" t="s">
        <v>741</v>
      </c>
    </row>
    <row r="25" spans="1:16" s="31" customFormat="1" ht="82.5">
      <c r="A25" s="80" t="s">
        <v>58</v>
      </c>
      <c r="B25" s="30" t="s">
        <v>124</v>
      </c>
      <c r="C25" s="89" t="s">
        <v>350</v>
      </c>
      <c r="D25" s="200" t="s">
        <v>359</v>
      </c>
      <c r="E25" s="200" t="s">
        <v>360</v>
      </c>
      <c r="F25" s="1" t="s">
        <v>103</v>
      </c>
      <c r="G25" s="12">
        <f t="shared" si="34"/>
        <v>1406983.4</v>
      </c>
      <c r="H25" s="4">
        <v>757098.6</v>
      </c>
      <c r="I25" s="4">
        <v>649884.80000000005</v>
      </c>
      <c r="J25" s="4"/>
      <c r="K25" s="4">
        <f t="shared" si="35"/>
        <v>0</v>
      </c>
      <c r="L25" s="4"/>
      <c r="M25" s="4"/>
      <c r="N25" s="101"/>
      <c r="O25" s="188">
        <f t="shared" si="36"/>
        <v>0</v>
      </c>
      <c r="P25" s="211" t="s">
        <v>741</v>
      </c>
    </row>
    <row r="26" spans="1:16" s="31" customFormat="1" ht="82.5">
      <c r="A26" s="230" t="s">
        <v>99</v>
      </c>
      <c r="B26" s="231" t="s">
        <v>182</v>
      </c>
      <c r="C26" s="92" t="s">
        <v>353</v>
      </c>
      <c r="D26" s="41" t="s">
        <v>387</v>
      </c>
      <c r="E26" s="41" t="s">
        <v>387</v>
      </c>
      <c r="F26" s="233">
        <v>2024</v>
      </c>
      <c r="G26" s="12">
        <f t="shared" si="34"/>
        <v>9564.4</v>
      </c>
      <c r="H26" s="4">
        <v>0</v>
      </c>
      <c r="I26" s="4">
        <v>9564.4</v>
      </c>
      <c r="J26" s="4"/>
      <c r="K26" s="4">
        <f t="shared" si="35"/>
        <v>0</v>
      </c>
      <c r="L26" s="4"/>
      <c r="M26" s="4"/>
      <c r="N26" s="101"/>
      <c r="O26" s="188">
        <f t="shared" si="36"/>
        <v>0</v>
      </c>
      <c r="P26" s="211" t="s">
        <v>754</v>
      </c>
    </row>
    <row r="27" spans="1:16" s="31" customFormat="1" ht="82.5">
      <c r="A27" s="230" t="s">
        <v>59</v>
      </c>
      <c r="B27" s="231" t="s">
        <v>181</v>
      </c>
      <c r="C27" s="92" t="s">
        <v>353</v>
      </c>
      <c r="D27" s="41" t="s">
        <v>387</v>
      </c>
      <c r="E27" s="41" t="s">
        <v>387</v>
      </c>
      <c r="F27" s="233">
        <v>2024</v>
      </c>
      <c r="G27" s="12">
        <f t="shared" si="34"/>
        <v>11738.8</v>
      </c>
      <c r="H27" s="4">
        <v>0</v>
      </c>
      <c r="I27" s="4">
        <v>11738.8</v>
      </c>
      <c r="J27" s="4"/>
      <c r="K27" s="4">
        <f t="shared" si="35"/>
        <v>0</v>
      </c>
      <c r="L27" s="4"/>
      <c r="M27" s="4"/>
      <c r="N27" s="101"/>
      <c r="O27" s="188">
        <f t="shared" si="36"/>
        <v>0</v>
      </c>
      <c r="P27" s="211" t="s">
        <v>754</v>
      </c>
    </row>
    <row r="28" spans="1:16" s="241" customFormat="1" ht="20.25">
      <c r="A28" s="234"/>
      <c r="B28" s="235" t="s">
        <v>416</v>
      </c>
      <c r="C28" s="235"/>
      <c r="D28" s="235"/>
      <c r="E28" s="235"/>
      <c r="F28" s="236"/>
      <c r="G28" s="237"/>
      <c r="H28" s="237"/>
      <c r="I28" s="237"/>
      <c r="J28" s="237"/>
      <c r="K28" s="237"/>
      <c r="L28" s="237"/>
      <c r="M28" s="237"/>
      <c r="N28" s="238"/>
      <c r="O28" s="239"/>
      <c r="P28" s="240"/>
    </row>
    <row r="29" spans="1:16" s="31" customFormat="1" ht="63">
      <c r="A29" s="230" t="s">
        <v>60</v>
      </c>
      <c r="B29" s="231" t="s">
        <v>398</v>
      </c>
      <c r="C29" s="89" t="s">
        <v>350</v>
      </c>
      <c r="D29" s="232" t="s">
        <v>355</v>
      </c>
      <c r="E29" s="232" t="s">
        <v>400</v>
      </c>
      <c r="F29" s="233" t="s">
        <v>399</v>
      </c>
      <c r="G29" s="12">
        <f t="shared" si="34"/>
        <v>250844.2</v>
      </c>
      <c r="H29" s="4">
        <v>0</v>
      </c>
      <c r="I29" s="4">
        <v>250844.2</v>
      </c>
      <c r="J29" s="4"/>
      <c r="K29" s="4">
        <f t="shared" si="35"/>
        <v>99959.6</v>
      </c>
      <c r="L29" s="4">
        <v>0</v>
      </c>
      <c r="M29" s="4">
        <v>99959.6</v>
      </c>
      <c r="N29" s="101"/>
      <c r="O29" s="188">
        <f t="shared" si="36"/>
        <v>0.39849276961556218</v>
      </c>
      <c r="P29" s="211" t="s">
        <v>755</v>
      </c>
    </row>
    <row r="30" spans="1:16" s="157" customFormat="1" ht="49.5">
      <c r="A30" s="156"/>
      <c r="B30" s="151" t="s">
        <v>8</v>
      </c>
      <c r="C30" s="151"/>
      <c r="D30" s="151"/>
      <c r="E30" s="151"/>
      <c r="F30" s="152"/>
      <c r="G30" s="153"/>
      <c r="H30" s="153"/>
      <c r="I30" s="153"/>
      <c r="J30" s="153"/>
      <c r="K30" s="153"/>
      <c r="L30" s="153"/>
      <c r="M30" s="153"/>
      <c r="N30" s="154"/>
      <c r="O30" s="187"/>
      <c r="P30" s="218"/>
    </row>
    <row r="31" spans="1:16" s="157" customFormat="1" ht="34.5">
      <c r="A31" s="156"/>
      <c r="B31" s="158" t="s">
        <v>33</v>
      </c>
      <c r="C31" s="158"/>
      <c r="D31" s="158"/>
      <c r="E31" s="158"/>
      <c r="F31" s="152"/>
      <c r="G31" s="153"/>
      <c r="H31" s="153"/>
      <c r="I31" s="153"/>
      <c r="J31" s="153"/>
      <c r="K31" s="153"/>
      <c r="L31" s="153"/>
      <c r="M31" s="153"/>
      <c r="N31" s="154"/>
      <c r="O31" s="187"/>
      <c r="P31" s="218"/>
    </row>
    <row r="32" spans="1:16" s="32" customFormat="1" ht="87" customHeight="1">
      <c r="A32" s="81" t="s">
        <v>61</v>
      </c>
      <c r="B32" s="33" t="s">
        <v>215</v>
      </c>
      <c r="C32" s="89" t="s">
        <v>350</v>
      </c>
      <c r="D32" s="41" t="s">
        <v>387</v>
      </c>
      <c r="E32" s="41" t="s">
        <v>387</v>
      </c>
      <c r="F32" s="1" t="s">
        <v>167</v>
      </c>
      <c r="G32" s="12">
        <f t="shared" ref="G32:G43" si="37">H32+I32+J32</f>
        <v>8632.5</v>
      </c>
      <c r="H32" s="4">
        <v>0</v>
      </c>
      <c r="I32" s="4">
        <v>8632.5</v>
      </c>
      <c r="J32" s="4"/>
      <c r="K32" s="4">
        <f t="shared" ref="K32:K43" si="38">L32+M32+N32</f>
        <v>0</v>
      </c>
      <c r="L32" s="4"/>
      <c r="M32" s="4"/>
      <c r="N32" s="101"/>
      <c r="O32" s="188">
        <f t="shared" ref="O32:O37" si="39">K32/G32</f>
        <v>0</v>
      </c>
      <c r="P32" s="211" t="s">
        <v>756</v>
      </c>
    </row>
    <row r="33" spans="1:16" s="32" customFormat="1" ht="82.5">
      <c r="A33" s="81" t="s">
        <v>218</v>
      </c>
      <c r="B33" s="33" t="s">
        <v>216</v>
      </c>
      <c r="C33" s="89" t="s">
        <v>350</v>
      </c>
      <c r="D33" s="41" t="s">
        <v>387</v>
      </c>
      <c r="E33" s="41" t="s">
        <v>387</v>
      </c>
      <c r="F33" s="1" t="s">
        <v>167</v>
      </c>
      <c r="G33" s="12">
        <f t="shared" si="37"/>
        <v>5740.4</v>
      </c>
      <c r="H33" s="4">
        <v>0</v>
      </c>
      <c r="I33" s="4">
        <v>5740.4</v>
      </c>
      <c r="J33" s="4"/>
      <c r="K33" s="4">
        <f t="shared" si="38"/>
        <v>0</v>
      </c>
      <c r="L33" s="4"/>
      <c r="M33" s="4"/>
      <c r="N33" s="101"/>
      <c r="O33" s="188">
        <f t="shared" si="39"/>
        <v>0</v>
      </c>
      <c r="P33" s="211" t="s">
        <v>756</v>
      </c>
    </row>
    <row r="34" spans="1:16" s="32" customFormat="1" ht="89.25" customHeight="1">
      <c r="A34" s="81" t="s">
        <v>219</v>
      </c>
      <c r="B34" s="33" t="s">
        <v>217</v>
      </c>
      <c r="C34" s="89" t="s">
        <v>350</v>
      </c>
      <c r="D34" s="41" t="s">
        <v>387</v>
      </c>
      <c r="E34" s="41" t="s">
        <v>387</v>
      </c>
      <c r="F34" s="1">
        <v>2024</v>
      </c>
      <c r="G34" s="12">
        <f t="shared" si="37"/>
        <v>2425.6</v>
      </c>
      <c r="H34" s="4">
        <v>0</v>
      </c>
      <c r="I34" s="4">
        <v>2425.6</v>
      </c>
      <c r="J34" s="4"/>
      <c r="K34" s="4">
        <f t="shared" si="38"/>
        <v>0</v>
      </c>
      <c r="L34" s="4"/>
      <c r="M34" s="4"/>
      <c r="N34" s="101"/>
      <c r="O34" s="188">
        <f t="shared" si="39"/>
        <v>0</v>
      </c>
      <c r="P34" s="211" t="s">
        <v>756</v>
      </c>
    </row>
    <row r="35" spans="1:16" s="32" customFormat="1" ht="49.5">
      <c r="A35" s="81" t="s">
        <v>62</v>
      </c>
      <c r="B35" s="33" t="s">
        <v>180</v>
      </c>
      <c r="C35" s="89" t="s">
        <v>350</v>
      </c>
      <c r="D35" s="201" t="s">
        <v>361</v>
      </c>
      <c r="E35" s="201" t="s">
        <v>362</v>
      </c>
      <c r="F35" s="1" t="s">
        <v>103</v>
      </c>
      <c r="G35" s="12">
        <f t="shared" si="37"/>
        <v>938976.3</v>
      </c>
      <c r="H35" s="4">
        <v>662072.4</v>
      </c>
      <c r="I35" s="4">
        <v>276903.90000000002</v>
      </c>
      <c r="J35" s="4"/>
      <c r="K35" s="4">
        <f t="shared" si="38"/>
        <v>252525.3</v>
      </c>
      <c r="L35" s="4">
        <v>250000</v>
      </c>
      <c r="M35" s="4">
        <v>2525.3000000000002</v>
      </c>
      <c r="N35" s="101"/>
      <c r="O35" s="188">
        <f t="shared" si="39"/>
        <v>0.26893681981110701</v>
      </c>
      <c r="P35" s="211" t="s">
        <v>757</v>
      </c>
    </row>
    <row r="36" spans="1:16" s="32" customFormat="1" ht="82.5">
      <c r="A36" s="81" t="s">
        <v>63</v>
      </c>
      <c r="B36" s="33" t="s">
        <v>182</v>
      </c>
      <c r="C36" s="89" t="s">
        <v>350</v>
      </c>
      <c r="D36" s="244" t="s">
        <v>411</v>
      </c>
      <c r="E36" s="200" t="s">
        <v>412</v>
      </c>
      <c r="F36" s="1" t="s">
        <v>158</v>
      </c>
      <c r="G36" s="12">
        <f t="shared" si="37"/>
        <v>60348</v>
      </c>
      <c r="H36" s="4">
        <v>0</v>
      </c>
      <c r="I36" s="4">
        <v>60348</v>
      </c>
      <c r="J36" s="4"/>
      <c r="K36" s="4">
        <f t="shared" si="38"/>
        <v>0</v>
      </c>
      <c r="L36" s="4"/>
      <c r="M36" s="4"/>
      <c r="N36" s="101"/>
      <c r="O36" s="188">
        <f t="shared" si="39"/>
        <v>0</v>
      </c>
      <c r="P36" s="211" t="s">
        <v>758</v>
      </c>
    </row>
    <row r="37" spans="1:16" s="32" customFormat="1" ht="49.5">
      <c r="A37" s="80" t="s">
        <v>64</v>
      </c>
      <c r="B37" s="33" t="s">
        <v>181</v>
      </c>
      <c r="C37" s="89" t="s">
        <v>350</v>
      </c>
      <c r="D37" s="244" t="s">
        <v>409</v>
      </c>
      <c r="E37" s="244" t="s">
        <v>410</v>
      </c>
      <c r="F37" s="1" t="s">
        <v>158</v>
      </c>
      <c r="G37" s="12">
        <f t="shared" si="37"/>
        <v>78273.3</v>
      </c>
      <c r="H37" s="4">
        <v>0</v>
      </c>
      <c r="I37" s="4">
        <v>78273.3</v>
      </c>
      <c r="J37" s="4"/>
      <c r="K37" s="4">
        <f t="shared" si="38"/>
        <v>1313.8</v>
      </c>
      <c r="L37" s="4">
        <v>0</v>
      </c>
      <c r="M37" s="4">
        <v>1313.8</v>
      </c>
      <c r="N37" s="101"/>
      <c r="O37" s="188">
        <f t="shared" si="39"/>
        <v>1.6784778462132041E-2</v>
      </c>
      <c r="P37" s="211" t="s">
        <v>759</v>
      </c>
    </row>
    <row r="38" spans="1:16" s="32" customFormat="1" ht="148.5">
      <c r="A38" s="230" t="s">
        <v>220</v>
      </c>
      <c r="B38" s="242" t="s">
        <v>401</v>
      </c>
      <c r="C38" s="89" t="s">
        <v>350</v>
      </c>
      <c r="D38" s="41" t="s">
        <v>387</v>
      </c>
      <c r="E38" s="41" t="s">
        <v>387</v>
      </c>
      <c r="F38" s="233" t="s">
        <v>167</v>
      </c>
      <c r="G38" s="12">
        <f t="shared" si="37"/>
        <v>181533.7</v>
      </c>
      <c r="H38" s="4">
        <v>0</v>
      </c>
      <c r="I38" s="4">
        <v>181533.7</v>
      </c>
      <c r="J38" s="4"/>
      <c r="K38" s="4">
        <f t="shared" si="38"/>
        <v>0</v>
      </c>
      <c r="L38" s="4"/>
      <c r="M38" s="4"/>
      <c r="N38" s="101"/>
      <c r="O38" s="188">
        <f>K38/G38</f>
        <v>0</v>
      </c>
      <c r="P38" s="211" t="s">
        <v>761</v>
      </c>
    </row>
    <row r="39" spans="1:16" s="32" customFormat="1" ht="148.5">
      <c r="A39" s="319" t="s">
        <v>221</v>
      </c>
      <c r="B39" s="242" t="s">
        <v>403</v>
      </c>
      <c r="C39" s="96" t="s">
        <v>352</v>
      </c>
      <c r="D39" s="201" t="s">
        <v>405</v>
      </c>
      <c r="E39" s="201" t="s">
        <v>406</v>
      </c>
      <c r="F39" s="233">
        <v>2024</v>
      </c>
      <c r="G39" s="12">
        <f t="shared" si="37"/>
        <v>15946.8</v>
      </c>
      <c r="H39" s="4">
        <v>0</v>
      </c>
      <c r="I39" s="4">
        <v>15946.8</v>
      </c>
      <c r="J39" s="4"/>
      <c r="K39" s="4">
        <f t="shared" si="38"/>
        <v>0</v>
      </c>
      <c r="L39" s="4"/>
      <c r="M39" s="4"/>
      <c r="N39" s="101"/>
      <c r="O39" s="188">
        <f t="shared" ref="O39:O41" si="40">K39/G39</f>
        <v>0</v>
      </c>
      <c r="P39" s="211" t="s">
        <v>762</v>
      </c>
    </row>
    <row r="40" spans="1:16" s="32" customFormat="1" ht="235.5" customHeight="1">
      <c r="A40" s="320"/>
      <c r="B40" s="242" t="s">
        <v>402</v>
      </c>
      <c r="C40" s="89" t="s">
        <v>350</v>
      </c>
      <c r="D40" s="41" t="s">
        <v>387</v>
      </c>
      <c r="E40" s="41" t="s">
        <v>387</v>
      </c>
      <c r="F40" s="233" t="s">
        <v>206</v>
      </c>
      <c r="G40" s="12">
        <f t="shared" si="37"/>
        <v>442139.9</v>
      </c>
      <c r="H40" s="4">
        <v>0</v>
      </c>
      <c r="I40" s="4">
        <v>442139.9</v>
      </c>
      <c r="J40" s="4"/>
      <c r="K40" s="4">
        <f t="shared" si="38"/>
        <v>0</v>
      </c>
      <c r="L40" s="4"/>
      <c r="M40" s="4"/>
      <c r="N40" s="101"/>
      <c r="O40" s="188">
        <f t="shared" si="40"/>
        <v>0</v>
      </c>
      <c r="P40" s="204" t="s">
        <v>763</v>
      </c>
    </row>
    <row r="41" spans="1:16" s="32" customFormat="1" ht="66">
      <c r="A41" s="230" t="s">
        <v>222</v>
      </c>
      <c r="B41" s="242" t="s">
        <v>404</v>
      </c>
      <c r="C41" s="96" t="s">
        <v>352</v>
      </c>
      <c r="D41" s="201" t="s">
        <v>407</v>
      </c>
      <c r="E41" s="201" t="s">
        <v>408</v>
      </c>
      <c r="F41" s="233">
        <v>2024</v>
      </c>
      <c r="G41" s="12">
        <f t="shared" si="37"/>
        <v>18358.400000000001</v>
      </c>
      <c r="H41" s="4">
        <v>0</v>
      </c>
      <c r="I41" s="4">
        <v>18358.400000000001</v>
      </c>
      <c r="J41" s="4"/>
      <c r="K41" s="4">
        <f t="shared" si="38"/>
        <v>0</v>
      </c>
      <c r="L41" s="4"/>
      <c r="M41" s="4"/>
      <c r="N41" s="101"/>
      <c r="O41" s="188">
        <f t="shared" si="40"/>
        <v>0</v>
      </c>
      <c r="P41" s="211" t="s">
        <v>760</v>
      </c>
    </row>
    <row r="42" spans="1:16" s="155" customFormat="1" ht="34.5">
      <c r="A42" s="150"/>
      <c r="B42" s="158" t="s">
        <v>414</v>
      </c>
      <c r="C42" s="158"/>
      <c r="D42" s="158"/>
      <c r="E42" s="158"/>
      <c r="F42" s="152"/>
      <c r="G42" s="153"/>
      <c r="H42" s="153"/>
      <c r="I42" s="153"/>
      <c r="J42" s="153"/>
      <c r="K42" s="153"/>
      <c r="L42" s="153"/>
      <c r="M42" s="153"/>
      <c r="N42" s="154"/>
      <c r="O42" s="187"/>
      <c r="P42" s="217"/>
    </row>
    <row r="43" spans="1:16" s="32" customFormat="1" ht="82.5">
      <c r="A43" s="230" t="s">
        <v>223</v>
      </c>
      <c r="B43" s="242" t="s">
        <v>431</v>
      </c>
      <c r="C43" s="89" t="s">
        <v>350</v>
      </c>
      <c r="D43" s="41" t="s">
        <v>387</v>
      </c>
      <c r="E43" s="41" t="s">
        <v>387</v>
      </c>
      <c r="F43" s="233">
        <v>2024</v>
      </c>
      <c r="G43" s="12">
        <f t="shared" si="37"/>
        <v>6316.2</v>
      </c>
      <c r="H43" s="4">
        <v>0</v>
      </c>
      <c r="I43" s="4">
        <v>6316.2</v>
      </c>
      <c r="J43" s="4"/>
      <c r="K43" s="4">
        <f t="shared" si="38"/>
        <v>0</v>
      </c>
      <c r="L43" s="4"/>
      <c r="M43" s="4"/>
      <c r="N43" s="101"/>
      <c r="O43" s="188">
        <f>K43/G43</f>
        <v>0</v>
      </c>
      <c r="P43" s="211" t="s">
        <v>764</v>
      </c>
    </row>
    <row r="44" spans="1:16" s="134" customFormat="1" ht="67.5" customHeight="1">
      <c r="A44" s="129"/>
      <c r="B44" s="130" t="s">
        <v>100</v>
      </c>
      <c r="C44" s="130"/>
      <c r="D44" s="130"/>
      <c r="E44" s="130"/>
      <c r="F44" s="131"/>
      <c r="G44" s="132"/>
      <c r="H44" s="132"/>
      <c r="I44" s="132"/>
      <c r="J44" s="132"/>
      <c r="K44" s="132"/>
      <c r="L44" s="132"/>
      <c r="M44" s="132"/>
      <c r="N44" s="133"/>
      <c r="O44" s="186"/>
      <c r="P44" s="216"/>
    </row>
    <row r="45" spans="1:16" s="157" customFormat="1" ht="33">
      <c r="A45" s="156"/>
      <c r="B45" s="151" t="s">
        <v>142</v>
      </c>
      <c r="C45" s="151"/>
      <c r="D45" s="151"/>
      <c r="E45" s="151"/>
      <c r="F45" s="159"/>
      <c r="G45" s="153"/>
      <c r="H45" s="153"/>
      <c r="I45" s="153"/>
      <c r="J45" s="153"/>
      <c r="K45" s="153"/>
      <c r="L45" s="153"/>
      <c r="M45" s="153"/>
      <c r="N45" s="154"/>
      <c r="O45" s="187"/>
      <c r="P45" s="218"/>
    </row>
    <row r="46" spans="1:16" s="32" customFormat="1" ht="50.25" customHeight="1">
      <c r="A46" s="80" t="s">
        <v>224</v>
      </c>
      <c r="B46" s="30" t="s">
        <v>130</v>
      </c>
      <c r="C46" s="89" t="s">
        <v>350</v>
      </c>
      <c r="D46" s="200" t="s">
        <v>363</v>
      </c>
      <c r="E46" s="200" t="s">
        <v>364</v>
      </c>
      <c r="F46" s="1" t="s">
        <v>103</v>
      </c>
      <c r="G46" s="12">
        <f>H46+I46+J46</f>
        <v>245666.1</v>
      </c>
      <c r="H46" s="4">
        <v>151098</v>
      </c>
      <c r="I46" s="4">
        <v>94568.1</v>
      </c>
      <c r="J46" s="4"/>
      <c r="K46" s="4">
        <f>L46+M46+N46</f>
        <v>20773.900000000001</v>
      </c>
      <c r="L46" s="4">
        <v>20566.2</v>
      </c>
      <c r="M46" s="4">
        <v>207.7</v>
      </c>
      <c r="N46" s="101"/>
      <c r="O46" s="188">
        <f>K46/G46</f>
        <v>8.456152476878169E-2</v>
      </c>
      <c r="P46" s="211" t="s">
        <v>765</v>
      </c>
    </row>
    <row r="47" spans="1:16" s="157" customFormat="1" ht="33">
      <c r="A47" s="156"/>
      <c r="B47" s="160" t="s">
        <v>141</v>
      </c>
      <c r="C47" s="160"/>
      <c r="D47" s="160"/>
      <c r="E47" s="160"/>
      <c r="F47" s="159"/>
      <c r="G47" s="153"/>
      <c r="H47" s="153"/>
      <c r="I47" s="153"/>
      <c r="J47" s="153"/>
      <c r="K47" s="153"/>
      <c r="L47" s="153"/>
      <c r="M47" s="153"/>
      <c r="N47" s="154"/>
      <c r="O47" s="187"/>
      <c r="P47" s="218"/>
    </row>
    <row r="48" spans="1:16" s="32" customFormat="1" ht="81" customHeight="1">
      <c r="A48" s="80" t="s">
        <v>225</v>
      </c>
      <c r="B48" s="34" t="s">
        <v>174</v>
      </c>
      <c r="C48" s="89" t="s">
        <v>350</v>
      </c>
      <c r="D48" s="200" t="s">
        <v>365</v>
      </c>
      <c r="E48" s="200" t="s">
        <v>366</v>
      </c>
      <c r="F48" s="1" t="s">
        <v>103</v>
      </c>
      <c r="G48" s="12">
        <f>H48+I48+J48</f>
        <v>235553.65000000002</v>
      </c>
      <c r="H48" s="4">
        <v>122699.35</v>
      </c>
      <c r="I48" s="4">
        <v>112854.3</v>
      </c>
      <c r="J48" s="4"/>
      <c r="K48" s="4">
        <f>L48+M48+N48</f>
        <v>27948.799999999999</v>
      </c>
      <c r="L48" s="4">
        <v>27669.3</v>
      </c>
      <c r="M48" s="4">
        <v>279.5</v>
      </c>
      <c r="N48" s="101"/>
      <c r="O48" s="188">
        <f>K48/G48</f>
        <v>0.11865152588380608</v>
      </c>
      <c r="P48" s="211" t="s">
        <v>765</v>
      </c>
    </row>
    <row r="49" spans="1:16" s="119" customFormat="1" ht="20.25">
      <c r="A49" s="124"/>
      <c r="B49" s="125" t="s">
        <v>125</v>
      </c>
      <c r="C49" s="125"/>
      <c r="D49" s="125"/>
      <c r="E49" s="125"/>
      <c r="F49" s="125"/>
      <c r="G49" s="122">
        <f t="shared" ref="G49:N49" si="41">G53+G56+G58+G59+G60+G61+G62+G65+G66+G67+G68+G69+G70+G71+G72+G73+G74+G75+G76+G77</f>
        <v>300141.09838000016</v>
      </c>
      <c r="H49" s="122">
        <f t="shared" si="41"/>
        <v>64711.4</v>
      </c>
      <c r="I49" s="122">
        <f t="shared" si="41"/>
        <v>235429.69837999996</v>
      </c>
      <c r="J49" s="122">
        <f t="shared" si="41"/>
        <v>0</v>
      </c>
      <c r="K49" s="122">
        <f t="shared" si="41"/>
        <v>39641</v>
      </c>
      <c r="L49" s="122">
        <f t="shared" si="41"/>
        <v>34280.199999999997</v>
      </c>
      <c r="M49" s="122">
        <f t="shared" si="41"/>
        <v>5360.8</v>
      </c>
      <c r="N49" s="122">
        <f t="shared" si="41"/>
        <v>0</v>
      </c>
      <c r="O49" s="197">
        <f>K49/G49</f>
        <v>0.13207454831731058</v>
      </c>
      <c r="P49" s="209"/>
    </row>
    <row r="50" spans="1:16" s="137" customFormat="1" ht="34.5">
      <c r="A50" s="135"/>
      <c r="B50" s="130" t="s">
        <v>85</v>
      </c>
      <c r="C50" s="130"/>
      <c r="D50" s="130"/>
      <c r="E50" s="130"/>
      <c r="F50" s="136"/>
      <c r="G50" s="132"/>
      <c r="H50" s="132"/>
      <c r="I50" s="132"/>
      <c r="J50" s="132"/>
      <c r="K50" s="132"/>
      <c r="L50" s="132"/>
      <c r="M50" s="132"/>
      <c r="N50" s="133"/>
      <c r="O50" s="186"/>
      <c r="P50" s="219"/>
    </row>
    <row r="51" spans="1:16" s="155" customFormat="1" ht="58.5" customHeight="1">
      <c r="A51" s="150"/>
      <c r="B51" s="161" t="s">
        <v>413</v>
      </c>
      <c r="C51" s="161"/>
      <c r="D51" s="161"/>
      <c r="E51" s="161"/>
      <c r="F51" s="152"/>
      <c r="G51" s="153"/>
      <c r="H51" s="153"/>
      <c r="I51" s="153"/>
      <c r="J51" s="153"/>
      <c r="K51" s="153"/>
      <c r="L51" s="153"/>
      <c r="M51" s="153"/>
      <c r="N51" s="154"/>
      <c r="O51" s="187"/>
      <c r="P51" s="217"/>
    </row>
    <row r="52" spans="1:16" s="155" customFormat="1" ht="34.5">
      <c r="A52" s="150"/>
      <c r="B52" s="158" t="s">
        <v>417</v>
      </c>
      <c r="C52" s="158"/>
      <c r="D52" s="158"/>
      <c r="E52" s="158"/>
      <c r="F52" s="152"/>
      <c r="G52" s="153"/>
      <c r="H52" s="153"/>
      <c r="I52" s="153"/>
      <c r="J52" s="153"/>
      <c r="K52" s="153"/>
      <c r="L52" s="153"/>
      <c r="M52" s="153"/>
      <c r="N52" s="154"/>
      <c r="O52" s="187"/>
      <c r="P52" s="217"/>
    </row>
    <row r="53" spans="1:16" ht="66">
      <c r="A53" s="17" t="s">
        <v>65</v>
      </c>
      <c r="B53" s="36" t="s">
        <v>432</v>
      </c>
      <c r="C53" s="89" t="s">
        <v>350</v>
      </c>
      <c r="D53" s="200" t="s">
        <v>422</v>
      </c>
      <c r="E53" s="200" t="s">
        <v>423</v>
      </c>
      <c r="F53" s="1">
        <v>2024</v>
      </c>
      <c r="G53" s="12">
        <f>H53+I53+J53</f>
        <v>25952.799999999999</v>
      </c>
      <c r="H53" s="4">
        <v>0</v>
      </c>
      <c r="I53" s="4">
        <v>25952.799999999999</v>
      </c>
      <c r="J53" s="4"/>
      <c r="K53" s="4">
        <f t="shared" ref="K53" si="42">L53+M53+N53</f>
        <v>0</v>
      </c>
      <c r="L53" s="4"/>
      <c r="M53" s="4"/>
      <c r="N53" s="101"/>
      <c r="O53" s="188">
        <f t="shared" ref="O53" si="43">K53/G53</f>
        <v>0</v>
      </c>
      <c r="P53" s="211" t="s">
        <v>751</v>
      </c>
    </row>
    <row r="54" spans="1:16" s="155" customFormat="1" ht="58.5" customHeight="1">
      <c r="A54" s="150"/>
      <c r="B54" s="161" t="s">
        <v>8</v>
      </c>
      <c r="C54" s="161"/>
      <c r="D54" s="161"/>
      <c r="E54" s="161"/>
      <c r="F54" s="152"/>
      <c r="G54" s="153"/>
      <c r="H54" s="153"/>
      <c r="I54" s="153"/>
      <c r="J54" s="153"/>
      <c r="K54" s="153"/>
      <c r="L54" s="153"/>
      <c r="M54" s="153"/>
      <c r="N54" s="154"/>
      <c r="O54" s="187"/>
      <c r="P54" s="217"/>
    </row>
    <row r="55" spans="1:16" s="155" customFormat="1" ht="34.5">
      <c r="A55" s="150"/>
      <c r="B55" s="158" t="s">
        <v>414</v>
      </c>
      <c r="C55" s="158"/>
      <c r="D55" s="158"/>
      <c r="E55" s="158"/>
      <c r="F55" s="152"/>
      <c r="G55" s="153"/>
      <c r="H55" s="153"/>
      <c r="I55" s="153"/>
      <c r="J55" s="153"/>
      <c r="K55" s="153"/>
      <c r="L55" s="153"/>
      <c r="M55" s="153"/>
      <c r="N55" s="154"/>
      <c r="O55" s="187"/>
      <c r="P55" s="217"/>
    </row>
    <row r="56" spans="1:16" ht="82.5">
      <c r="A56" s="17" t="s">
        <v>66</v>
      </c>
      <c r="B56" s="36" t="s">
        <v>415</v>
      </c>
      <c r="C56" s="89" t="s">
        <v>350</v>
      </c>
      <c r="D56" s="41" t="s">
        <v>387</v>
      </c>
      <c r="E56" s="41" t="s">
        <v>387</v>
      </c>
      <c r="F56" s="1">
        <v>2024</v>
      </c>
      <c r="G56" s="12">
        <f>H56+I56+J56</f>
        <v>1544.5</v>
      </c>
      <c r="H56" s="4">
        <v>0</v>
      </c>
      <c r="I56" s="4">
        <v>1544.5</v>
      </c>
      <c r="J56" s="4"/>
      <c r="K56" s="4">
        <f t="shared" ref="K56" si="44">L56+M56+N56</f>
        <v>0</v>
      </c>
      <c r="L56" s="4"/>
      <c r="M56" s="4"/>
      <c r="N56" s="101"/>
      <c r="O56" s="188">
        <f t="shared" ref="O56" si="45">K56/G56</f>
        <v>0</v>
      </c>
      <c r="P56" s="211" t="s">
        <v>767</v>
      </c>
    </row>
    <row r="57" spans="1:16" s="155" customFormat="1" ht="34.5">
      <c r="A57" s="150"/>
      <c r="B57" s="158" t="s">
        <v>33</v>
      </c>
      <c r="C57" s="158"/>
      <c r="D57" s="158"/>
      <c r="E57" s="158"/>
      <c r="F57" s="152"/>
      <c r="G57" s="153"/>
      <c r="H57" s="153"/>
      <c r="I57" s="153"/>
      <c r="J57" s="153"/>
      <c r="K57" s="153"/>
      <c r="L57" s="153"/>
      <c r="M57" s="153"/>
      <c r="N57" s="154"/>
      <c r="O57" s="187"/>
      <c r="P57" s="217"/>
    </row>
    <row r="58" spans="1:16" ht="49.5" customHeight="1">
      <c r="A58" s="17" t="s">
        <v>226</v>
      </c>
      <c r="B58" s="36" t="s">
        <v>161</v>
      </c>
      <c r="C58" s="89" t="s">
        <v>350</v>
      </c>
      <c r="D58" s="200" t="s">
        <v>367</v>
      </c>
      <c r="E58" s="200" t="s">
        <v>368</v>
      </c>
      <c r="F58" s="41" t="s">
        <v>103</v>
      </c>
      <c r="G58" s="12">
        <f t="shared" ref="G58:G62" si="46">H58+I58+J58</f>
        <v>31549.5</v>
      </c>
      <c r="H58" s="4">
        <v>25111.4</v>
      </c>
      <c r="I58" s="4">
        <v>6438.1</v>
      </c>
      <c r="J58" s="4"/>
      <c r="K58" s="4">
        <f t="shared" ref="K58:K62" si="47">L58+M58+N58</f>
        <v>30379.600000000002</v>
      </c>
      <c r="L58" s="4">
        <v>25111.4</v>
      </c>
      <c r="M58" s="4">
        <v>5268.2</v>
      </c>
      <c r="N58" s="101"/>
      <c r="O58" s="188">
        <f t="shared" ref="O58:O62" si="48">K58/G58</f>
        <v>0.96291858825021004</v>
      </c>
      <c r="P58" s="212" t="s">
        <v>766</v>
      </c>
    </row>
    <row r="59" spans="1:16" s="32" customFormat="1" ht="68.25" customHeight="1">
      <c r="A59" s="17" t="s">
        <v>227</v>
      </c>
      <c r="B59" s="42" t="s">
        <v>50</v>
      </c>
      <c r="C59" s="89" t="s">
        <v>350</v>
      </c>
      <c r="D59" s="200" t="s">
        <v>369</v>
      </c>
      <c r="E59" s="200" t="s">
        <v>370</v>
      </c>
      <c r="F59" s="1" t="s">
        <v>158</v>
      </c>
      <c r="G59" s="12">
        <f t="shared" si="46"/>
        <v>43912.4</v>
      </c>
      <c r="H59" s="4">
        <v>39600</v>
      </c>
      <c r="I59" s="4">
        <v>4312.3999999999996</v>
      </c>
      <c r="J59" s="4"/>
      <c r="K59" s="4">
        <f t="shared" si="47"/>
        <v>9261.4</v>
      </c>
      <c r="L59" s="4">
        <v>9168.7999999999993</v>
      </c>
      <c r="M59" s="4">
        <v>92.6</v>
      </c>
      <c r="N59" s="101"/>
      <c r="O59" s="188">
        <f t="shared" si="48"/>
        <v>0.21090625882438671</v>
      </c>
      <c r="P59" s="204" t="s">
        <v>769</v>
      </c>
    </row>
    <row r="60" spans="1:16" s="32" customFormat="1" ht="49.5">
      <c r="A60" s="17" t="s">
        <v>67</v>
      </c>
      <c r="B60" s="42" t="s">
        <v>169</v>
      </c>
      <c r="C60" s="89" t="s">
        <v>352</v>
      </c>
      <c r="D60" s="41" t="s">
        <v>387</v>
      </c>
      <c r="E60" s="41" t="s">
        <v>387</v>
      </c>
      <c r="F60" s="1">
        <v>2024</v>
      </c>
      <c r="G60" s="12">
        <f t="shared" si="46"/>
        <v>26471.1</v>
      </c>
      <c r="H60" s="4">
        <v>0</v>
      </c>
      <c r="I60" s="4">
        <v>26471.1</v>
      </c>
      <c r="J60" s="4"/>
      <c r="K60" s="4">
        <f t="shared" si="47"/>
        <v>0</v>
      </c>
      <c r="L60" s="4"/>
      <c r="M60" s="4"/>
      <c r="N60" s="101"/>
      <c r="O60" s="188">
        <f t="shared" si="48"/>
        <v>0</v>
      </c>
      <c r="P60" s="211" t="s">
        <v>742</v>
      </c>
    </row>
    <row r="61" spans="1:16" s="32" customFormat="1" ht="36" customHeight="1">
      <c r="A61" s="245" t="s">
        <v>86</v>
      </c>
      <c r="B61" s="246" t="s">
        <v>418</v>
      </c>
      <c r="C61" s="89" t="s">
        <v>352</v>
      </c>
      <c r="D61" s="200" t="s">
        <v>420</v>
      </c>
      <c r="E61" s="200" t="s">
        <v>421</v>
      </c>
      <c r="F61" s="233">
        <v>2024</v>
      </c>
      <c r="G61" s="12">
        <f t="shared" si="46"/>
        <v>2700</v>
      </c>
      <c r="H61" s="4">
        <v>0</v>
      </c>
      <c r="I61" s="4">
        <v>2700</v>
      </c>
      <c r="J61" s="4"/>
      <c r="K61" s="4">
        <f t="shared" si="47"/>
        <v>0</v>
      </c>
      <c r="L61" s="4"/>
      <c r="M61" s="4"/>
      <c r="N61" s="101"/>
      <c r="O61" s="188">
        <f t="shared" si="48"/>
        <v>0</v>
      </c>
      <c r="P61" s="211" t="s">
        <v>753</v>
      </c>
    </row>
    <row r="62" spans="1:16" s="32" customFormat="1" ht="115.5">
      <c r="A62" s="245" t="s">
        <v>87</v>
      </c>
      <c r="B62" s="246" t="s">
        <v>419</v>
      </c>
      <c r="C62" s="89" t="s">
        <v>352</v>
      </c>
      <c r="D62" s="41" t="s">
        <v>387</v>
      </c>
      <c r="E62" s="41" t="s">
        <v>387</v>
      </c>
      <c r="F62" s="233">
        <v>2024</v>
      </c>
      <c r="G62" s="12">
        <f t="shared" si="46"/>
        <v>1565.1</v>
      </c>
      <c r="H62" s="4">
        <v>0</v>
      </c>
      <c r="I62" s="4">
        <v>1565.1</v>
      </c>
      <c r="J62" s="4"/>
      <c r="K62" s="4">
        <f t="shared" si="47"/>
        <v>0</v>
      </c>
      <c r="L62" s="4"/>
      <c r="M62" s="4"/>
      <c r="N62" s="101"/>
      <c r="O62" s="188">
        <f t="shared" si="48"/>
        <v>0</v>
      </c>
      <c r="P62" s="211" t="s">
        <v>768</v>
      </c>
    </row>
    <row r="63" spans="1:16" s="155" customFormat="1" ht="55.5" customHeight="1">
      <c r="A63" s="150"/>
      <c r="B63" s="161" t="s">
        <v>8</v>
      </c>
      <c r="C63" s="161"/>
      <c r="D63" s="161"/>
      <c r="E63" s="161"/>
      <c r="F63" s="152"/>
      <c r="G63" s="153"/>
      <c r="H63" s="153"/>
      <c r="I63" s="153"/>
      <c r="J63" s="153"/>
      <c r="K63" s="153"/>
      <c r="L63" s="153"/>
      <c r="M63" s="153"/>
      <c r="N63" s="154"/>
      <c r="O63" s="187"/>
      <c r="P63" s="217"/>
    </row>
    <row r="64" spans="1:16" s="155" customFormat="1" ht="34.5">
      <c r="A64" s="150"/>
      <c r="B64" s="158" t="s">
        <v>33</v>
      </c>
      <c r="C64" s="158"/>
      <c r="D64" s="158"/>
      <c r="E64" s="158"/>
      <c r="F64" s="152"/>
      <c r="G64" s="153"/>
      <c r="H64" s="153"/>
      <c r="I64" s="153"/>
      <c r="J64" s="153"/>
      <c r="K64" s="153"/>
      <c r="L64" s="153"/>
      <c r="M64" s="153"/>
      <c r="N64" s="154"/>
      <c r="O64" s="187"/>
      <c r="P64" s="217"/>
    </row>
    <row r="65" spans="1:16" s="32" customFormat="1" ht="49.5">
      <c r="A65" s="37" t="s">
        <v>228</v>
      </c>
      <c r="B65" s="39" t="s">
        <v>155</v>
      </c>
      <c r="C65" s="89" t="s">
        <v>350</v>
      </c>
      <c r="D65" s="41" t="s">
        <v>726</v>
      </c>
      <c r="E65" s="41" t="s">
        <v>728</v>
      </c>
      <c r="F65" s="40">
        <v>2024</v>
      </c>
      <c r="G65" s="12">
        <f t="shared" ref="G65:G77" si="49">H65+I65+J65</f>
        <v>32521.5</v>
      </c>
      <c r="H65" s="6">
        <v>0</v>
      </c>
      <c r="I65" s="6">
        <v>32521.5</v>
      </c>
      <c r="J65" s="6"/>
      <c r="K65" s="4">
        <f t="shared" ref="K65:K77" si="50">L65+M65+N65</f>
        <v>0</v>
      </c>
      <c r="L65" s="6"/>
      <c r="M65" s="6"/>
      <c r="N65" s="102"/>
      <c r="O65" s="188">
        <f t="shared" ref="O65:O77" si="51">K65/G65</f>
        <v>0</v>
      </c>
      <c r="P65" s="211" t="s">
        <v>727</v>
      </c>
    </row>
    <row r="66" spans="1:16" s="32" customFormat="1" ht="99">
      <c r="A66" s="17" t="s">
        <v>229</v>
      </c>
      <c r="B66" s="42" t="s">
        <v>138</v>
      </c>
      <c r="C66" s="89" t="s">
        <v>350</v>
      </c>
      <c r="D66" s="41" t="s">
        <v>726</v>
      </c>
      <c r="E66" s="41" t="s">
        <v>731</v>
      </c>
      <c r="F66" s="40">
        <v>2024</v>
      </c>
      <c r="G66" s="12">
        <f t="shared" si="49"/>
        <v>29130.1</v>
      </c>
      <c r="H66" s="4">
        <v>0</v>
      </c>
      <c r="I66" s="4">
        <v>29130.1</v>
      </c>
      <c r="J66" s="4"/>
      <c r="K66" s="4">
        <f t="shared" si="50"/>
        <v>0</v>
      </c>
      <c r="L66" s="4"/>
      <c r="M66" s="4"/>
      <c r="N66" s="101"/>
      <c r="O66" s="188">
        <f t="shared" si="51"/>
        <v>0</v>
      </c>
      <c r="P66" s="211" t="s">
        <v>729</v>
      </c>
    </row>
    <row r="67" spans="1:16" s="32" customFormat="1" ht="165">
      <c r="A67" s="17" t="s">
        <v>230</v>
      </c>
      <c r="B67" s="42" t="s">
        <v>139</v>
      </c>
      <c r="C67" s="89" t="s">
        <v>350</v>
      </c>
      <c r="D67" s="211" t="s">
        <v>732</v>
      </c>
      <c r="E67" s="41" t="s">
        <v>730</v>
      </c>
      <c r="F67" s="40">
        <v>2024</v>
      </c>
      <c r="G67" s="12">
        <f t="shared" si="49"/>
        <v>29291.599999999999</v>
      </c>
      <c r="H67" s="4">
        <v>0</v>
      </c>
      <c r="I67" s="4">
        <v>29291.599999999999</v>
      </c>
      <c r="J67" s="4"/>
      <c r="K67" s="4">
        <f t="shared" si="50"/>
        <v>0</v>
      </c>
      <c r="L67" s="4"/>
      <c r="M67" s="4"/>
      <c r="N67" s="101"/>
      <c r="O67" s="188">
        <f t="shared" si="51"/>
        <v>0</v>
      </c>
      <c r="P67" s="204" t="s">
        <v>733</v>
      </c>
    </row>
    <row r="68" spans="1:16" s="32" customFormat="1" ht="99">
      <c r="A68" s="17" t="s">
        <v>231</v>
      </c>
      <c r="B68" s="42" t="s">
        <v>214</v>
      </c>
      <c r="C68" s="89" t="s">
        <v>350</v>
      </c>
      <c r="D68" s="41" t="s">
        <v>734</v>
      </c>
      <c r="E68" s="41" t="s">
        <v>735</v>
      </c>
      <c r="F68" s="40">
        <v>2024</v>
      </c>
      <c r="G68" s="12">
        <f t="shared" si="49"/>
        <v>53819.9</v>
      </c>
      <c r="H68" s="4">
        <v>0</v>
      </c>
      <c r="I68" s="4">
        <v>53819.9</v>
      </c>
      <c r="J68" s="4"/>
      <c r="K68" s="4">
        <f t="shared" si="50"/>
        <v>0</v>
      </c>
      <c r="L68" s="4"/>
      <c r="M68" s="4"/>
      <c r="N68" s="101"/>
      <c r="O68" s="188">
        <f t="shared" si="51"/>
        <v>0</v>
      </c>
      <c r="P68" s="211" t="s">
        <v>736</v>
      </c>
    </row>
    <row r="69" spans="1:16" s="32" customFormat="1" ht="49.5">
      <c r="A69" s="17" t="s">
        <v>232</v>
      </c>
      <c r="B69" s="42" t="s">
        <v>324</v>
      </c>
      <c r="C69" s="89" t="s">
        <v>352</v>
      </c>
      <c r="D69" s="41" t="s">
        <v>387</v>
      </c>
      <c r="E69" s="41" t="s">
        <v>387</v>
      </c>
      <c r="F69" s="1">
        <v>2024</v>
      </c>
      <c r="G69" s="12">
        <f t="shared" si="49"/>
        <v>2753.54603</v>
      </c>
      <c r="H69" s="4">
        <v>0</v>
      </c>
      <c r="I69" s="4">
        <v>2753.54603</v>
      </c>
      <c r="J69" s="4"/>
      <c r="K69" s="4">
        <f t="shared" si="50"/>
        <v>0</v>
      </c>
      <c r="L69" s="4"/>
      <c r="M69" s="4"/>
      <c r="N69" s="101"/>
      <c r="O69" s="188">
        <f t="shared" si="51"/>
        <v>0</v>
      </c>
      <c r="P69" s="290" t="s">
        <v>778</v>
      </c>
    </row>
    <row r="70" spans="1:16" s="32" customFormat="1" ht="49.5">
      <c r="A70" s="17" t="s">
        <v>233</v>
      </c>
      <c r="B70" s="42" t="s">
        <v>325</v>
      </c>
      <c r="C70" s="89" t="s">
        <v>352</v>
      </c>
      <c r="D70" s="41" t="s">
        <v>387</v>
      </c>
      <c r="E70" s="41" t="s">
        <v>387</v>
      </c>
      <c r="F70" s="1">
        <v>2024</v>
      </c>
      <c r="G70" s="12">
        <f t="shared" si="49"/>
        <v>1703.80313</v>
      </c>
      <c r="H70" s="4">
        <v>0</v>
      </c>
      <c r="I70" s="4">
        <v>1703.80313</v>
      </c>
      <c r="J70" s="4"/>
      <c r="K70" s="4">
        <f t="shared" si="50"/>
        <v>0</v>
      </c>
      <c r="L70" s="4"/>
      <c r="M70" s="4"/>
      <c r="N70" s="101"/>
      <c r="O70" s="188">
        <f t="shared" si="51"/>
        <v>0</v>
      </c>
      <c r="P70" s="297"/>
    </row>
    <row r="71" spans="1:16" s="32" customFormat="1" ht="49.5">
      <c r="A71" s="17" t="s">
        <v>88</v>
      </c>
      <c r="B71" s="42" t="s">
        <v>326</v>
      </c>
      <c r="C71" s="89" t="s">
        <v>352</v>
      </c>
      <c r="D71" s="41" t="s">
        <v>387</v>
      </c>
      <c r="E71" s="41" t="s">
        <v>387</v>
      </c>
      <c r="F71" s="1">
        <v>2024</v>
      </c>
      <c r="G71" s="12">
        <f t="shared" si="49"/>
        <v>2516.1500299999998</v>
      </c>
      <c r="H71" s="4">
        <v>0</v>
      </c>
      <c r="I71" s="4">
        <v>2516.1500299999998</v>
      </c>
      <c r="J71" s="4"/>
      <c r="K71" s="4">
        <f t="shared" si="50"/>
        <v>0</v>
      </c>
      <c r="L71" s="4"/>
      <c r="M71" s="4"/>
      <c r="N71" s="101"/>
      <c r="O71" s="188">
        <f t="shared" si="51"/>
        <v>0</v>
      </c>
      <c r="P71" s="297"/>
    </row>
    <row r="72" spans="1:16" s="32" customFormat="1" ht="49.5">
      <c r="A72" s="17" t="s">
        <v>234</v>
      </c>
      <c r="B72" s="42" t="s">
        <v>327</v>
      </c>
      <c r="C72" s="89" t="s">
        <v>352</v>
      </c>
      <c r="D72" s="41" t="s">
        <v>387</v>
      </c>
      <c r="E72" s="41" t="s">
        <v>387</v>
      </c>
      <c r="F72" s="1">
        <v>2024</v>
      </c>
      <c r="G72" s="12">
        <f t="shared" si="49"/>
        <v>2753.54603</v>
      </c>
      <c r="H72" s="4">
        <v>0</v>
      </c>
      <c r="I72" s="4">
        <v>2753.54603</v>
      </c>
      <c r="J72" s="4"/>
      <c r="K72" s="4">
        <f t="shared" si="50"/>
        <v>0</v>
      </c>
      <c r="L72" s="4"/>
      <c r="M72" s="4"/>
      <c r="N72" s="101"/>
      <c r="O72" s="188">
        <f t="shared" si="51"/>
        <v>0</v>
      </c>
      <c r="P72" s="297"/>
    </row>
    <row r="73" spans="1:16" s="32" customFormat="1" ht="49.5">
      <c r="A73" s="17" t="s">
        <v>235</v>
      </c>
      <c r="B73" s="42" t="s">
        <v>328</v>
      </c>
      <c r="C73" s="89" t="s">
        <v>352</v>
      </c>
      <c r="D73" s="41" t="s">
        <v>387</v>
      </c>
      <c r="E73" s="41" t="s">
        <v>387</v>
      </c>
      <c r="F73" s="1">
        <v>2024</v>
      </c>
      <c r="G73" s="12">
        <f t="shared" si="49"/>
        <v>2516.1500299999998</v>
      </c>
      <c r="H73" s="4">
        <v>0</v>
      </c>
      <c r="I73" s="4">
        <v>2516.1500299999998</v>
      </c>
      <c r="J73" s="4"/>
      <c r="K73" s="4">
        <f t="shared" si="50"/>
        <v>0</v>
      </c>
      <c r="L73" s="4"/>
      <c r="M73" s="4"/>
      <c r="N73" s="101"/>
      <c r="O73" s="188">
        <f t="shared" si="51"/>
        <v>0</v>
      </c>
      <c r="P73" s="297"/>
    </row>
    <row r="74" spans="1:16" s="32" customFormat="1" ht="49.5">
      <c r="A74" s="17" t="s">
        <v>236</v>
      </c>
      <c r="B74" s="42" t="s">
        <v>329</v>
      </c>
      <c r="C74" s="89" t="s">
        <v>352</v>
      </c>
      <c r="D74" s="41" t="s">
        <v>387</v>
      </c>
      <c r="E74" s="41" t="s">
        <v>387</v>
      </c>
      <c r="F74" s="1">
        <v>2024</v>
      </c>
      <c r="G74" s="12">
        <f t="shared" si="49"/>
        <v>1703.80313</v>
      </c>
      <c r="H74" s="4">
        <v>0</v>
      </c>
      <c r="I74" s="4">
        <v>1703.80313</v>
      </c>
      <c r="J74" s="4"/>
      <c r="K74" s="4">
        <f t="shared" si="50"/>
        <v>0</v>
      </c>
      <c r="L74" s="4"/>
      <c r="M74" s="4"/>
      <c r="N74" s="101"/>
      <c r="O74" s="188">
        <f t="shared" si="51"/>
        <v>0</v>
      </c>
      <c r="P74" s="291"/>
    </row>
    <row r="75" spans="1:16" s="32" customFormat="1" ht="49.5">
      <c r="A75" s="245" t="s">
        <v>68</v>
      </c>
      <c r="B75" s="246" t="s">
        <v>424</v>
      </c>
      <c r="C75" s="89" t="s">
        <v>352</v>
      </c>
      <c r="D75" s="247" t="s">
        <v>427</v>
      </c>
      <c r="E75" s="247" t="s">
        <v>428</v>
      </c>
      <c r="F75" s="1">
        <v>2024</v>
      </c>
      <c r="G75" s="12">
        <f t="shared" si="49"/>
        <v>2666.6</v>
      </c>
      <c r="H75" s="4">
        <v>0</v>
      </c>
      <c r="I75" s="4">
        <v>2666.6</v>
      </c>
      <c r="J75" s="4"/>
      <c r="K75" s="4">
        <f t="shared" si="50"/>
        <v>0</v>
      </c>
      <c r="L75" s="4"/>
      <c r="M75" s="4"/>
      <c r="N75" s="101"/>
      <c r="O75" s="188">
        <f t="shared" si="51"/>
        <v>0</v>
      </c>
      <c r="P75" s="211" t="s">
        <v>785</v>
      </c>
    </row>
    <row r="76" spans="1:16" s="32" customFormat="1" ht="49.5">
      <c r="A76" s="245" t="s">
        <v>69</v>
      </c>
      <c r="B76" s="246" t="s">
        <v>425</v>
      </c>
      <c r="C76" s="89" t="s">
        <v>352</v>
      </c>
      <c r="D76" s="247" t="s">
        <v>427</v>
      </c>
      <c r="E76" s="247" t="s">
        <v>429</v>
      </c>
      <c r="F76" s="1">
        <v>2024</v>
      </c>
      <c r="G76" s="12">
        <f t="shared" si="49"/>
        <v>2419</v>
      </c>
      <c r="H76" s="4">
        <v>0</v>
      </c>
      <c r="I76" s="4">
        <v>2419</v>
      </c>
      <c r="J76" s="4"/>
      <c r="K76" s="4">
        <f t="shared" si="50"/>
        <v>0</v>
      </c>
      <c r="L76" s="4"/>
      <c r="M76" s="4"/>
      <c r="N76" s="101"/>
      <c r="O76" s="188">
        <f t="shared" si="51"/>
        <v>0</v>
      </c>
      <c r="P76" s="211" t="s">
        <v>753</v>
      </c>
    </row>
    <row r="77" spans="1:16" s="32" customFormat="1" ht="49.5">
      <c r="A77" s="245" t="s">
        <v>70</v>
      </c>
      <c r="B77" s="246" t="s">
        <v>426</v>
      </c>
      <c r="C77" s="89" t="s">
        <v>352</v>
      </c>
      <c r="D77" s="243" t="s">
        <v>427</v>
      </c>
      <c r="E77" s="243" t="s">
        <v>430</v>
      </c>
      <c r="F77" s="1">
        <v>2024</v>
      </c>
      <c r="G77" s="12">
        <f t="shared" si="49"/>
        <v>2650</v>
      </c>
      <c r="H77" s="4">
        <v>0</v>
      </c>
      <c r="I77" s="4">
        <v>2650</v>
      </c>
      <c r="J77" s="4"/>
      <c r="K77" s="4">
        <f t="shared" si="50"/>
        <v>0</v>
      </c>
      <c r="L77" s="4"/>
      <c r="M77" s="4"/>
      <c r="N77" s="101"/>
      <c r="O77" s="188">
        <f t="shared" si="51"/>
        <v>0</v>
      </c>
      <c r="P77" s="211" t="s">
        <v>753</v>
      </c>
    </row>
    <row r="78" spans="1:16" s="119" customFormat="1" ht="20.25">
      <c r="A78" s="124"/>
      <c r="B78" s="126" t="s">
        <v>2</v>
      </c>
      <c r="C78" s="126"/>
      <c r="D78" s="126"/>
      <c r="E78" s="126"/>
      <c r="F78" s="121"/>
      <c r="G78" s="122">
        <f>G82+G83+G84+G85+G86+G87+G107+G119+G121+G122+G123+G124+G125+G126+G127+G128+G129+G130+G131+G132+G133+G139+G161</f>
        <v>1369734.0431599999</v>
      </c>
      <c r="H78" s="122">
        <f t="shared" ref="H78:O78" si="52">H82+H83+H84+H85+H86+H87+H107+H119+H121+H122+H123+H124+H125+H126+H127+H128+H129+H130+H131+H132+H133+H139+H161</f>
        <v>494043.2</v>
      </c>
      <c r="I78" s="122">
        <f t="shared" si="52"/>
        <v>875690.84316000016</v>
      </c>
      <c r="J78" s="122">
        <f t="shared" si="52"/>
        <v>0</v>
      </c>
      <c r="K78" s="122">
        <f t="shared" si="52"/>
        <v>34487.75</v>
      </c>
      <c r="L78" s="122">
        <f t="shared" si="52"/>
        <v>912.1</v>
      </c>
      <c r="M78" s="122">
        <f t="shared" si="52"/>
        <v>33575.65</v>
      </c>
      <c r="N78" s="122">
        <f t="shared" si="52"/>
        <v>0</v>
      </c>
      <c r="O78" s="122">
        <f t="shared" si="52"/>
        <v>1.6552294467943098</v>
      </c>
      <c r="P78" s="209"/>
    </row>
    <row r="79" spans="1:16" s="137" customFormat="1" ht="34.5">
      <c r="A79" s="135"/>
      <c r="B79" s="130" t="s">
        <v>80</v>
      </c>
      <c r="C79" s="130"/>
      <c r="D79" s="130"/>
      <c r="E79" s="130"/>
      <c r="F79" s="131"/>
      <c r="G79" s="132"/>
      <c r="H79" s="132"/>
      <c r="I79" s="132"/>
      <c r="J79" s="132"/>
      <c r="K79" s="132"/>
      <c r="L79" s="132"/>
      <c r="M79" s="132"/>
      <c r="N79" s="133"/>
      <c r="O79" s="186"/>
      <c r="P79" s="219"/>
    </row>
    <row r="80" spans="1:16" s="166" customFormat="1" ht="39" customHeight="1">
      <c r="A80" s="162"/>
      <c r="B80" s="161" t="s">
        <v>136</v>
      </c>
      <c r="C80" s="161"/>
      <c r="D80" s="161"/>
      <c r="E80" s="161"/>
      <c r="F80" s="163"/>
      <c r="G80" s="164"/>
      <c r="H80" s="164"/>
      <c r="I80" s="164"/>
      <c r="J80" s="164"/>
      <c r="K80" s="164"/>
      <c r="L80" s="164"/>
      <c r="M80" s="164"/>
      <c r="N80" s="165"/>
      <c r="O80" s="189"/>
      <c r="P80" s="220"/>
    </row>
    <row r="81" spans="1:28" s="166" customFormat="1" ht="54" customHeight="1">
      <c r="A81" s="162"/>
      <c r="B81" s="161" t="s">
        <v>183</v>
      </c>
      <c r="C81" s="161"/>
      <c r="D81" s="161"/>
      <c r="E81" s="161"/>
      <c r="F81" s="163"/>
      <c r="G81" s="164"/>
      <c r="H81" s="164"/>
      <c r="I81" s="164"/>
      <c r="J81" s="164"/>
      <c r="K81" s="164"/>
      <c r="L81" s="164"/>
      <c r="M81" s="164"/>
      <c r="N81" s="165"/>
      <c r="O81" s="189"/>
      <c r="P81" s="220"/>
    </row>
    <row r="82" spans="1:28" s="20" customFormat="1" ht="68.25" customHeight="1">
      <c r="A82" s="37" t="s">
        <v>237</v>
      </c>
      <c r="B82" s="45" t="s">
        <v>6</v>
      </c>
      <c r="C82" s="92" t="s">
        <v>353</v>
      </c>
      <c r="D82" s="41" t="s">
        <v>387</v>
      </c>
      <c r="E82" s="41" t="s">
        <v>387</v>
      </c>
      <c r="F82" s="48">
        <v>2024</v>
      </c>
      <c r="G82" s="12">
        <f>H82+I82+J82</f>
        <v>272022.09999999998</v>
      </c>
      <c r="H82" s="6">
        <v>134607.9</v>
      </c>
      <c r="I82" s="6">
        <v>137414.20000000001</v>
      </c>
      <c r="J82" s="6"/>
      <c r="K82" s="4">
        <f>L82+M82+N82</f>
        <v>933.1</v>
      </c>
      <c r="L82" s="6">
        <v>912.1</v>
      </c>
      <c r="M82" s="6">
        <v>21</v>
      </c>
      <c r="N82" s="102"/>
      <c r="O82" s="188">
        <f>K82/G82</f>
        <v>3.4302359992074176E-3</v>
      </c>
      <c r="P82" s="221" t="s">
        <v>770</v>
      </c>
    </row>
    <row r="83" spans="1:28" s="20" customFormat="1" ht="132">
      <c r="A83" s="37" t="s">
        <v>238</v>
      </c>
      <c r="B83" s="252" t="s">
        <v>186</v>
      </c>
      <c r="C83" s="92" t="s">
        <v>353</v>
      </c>
      <c r="D83" s="41" t="s">
        <v>387</v>
      </c>
      <c r="E83" s="41" t="s">
        <v>387</v>
      </c>
      <c r="F83" s="48">
        <v>2024</v>
      </c>
      <c r="G83" s="12">
        <f t="shared" ref="G83:G116" si="53">H83+I83+J83</f>
        <v>1532.7</v>
      </c>
      <c r="H83" s="6">
        <v>0</v>
      </c>
      <c r="I83" s="6">
        <v>1532.7</v>
      </c>
      <c r="J83" s="6"/>
      <c r="K83" s="4">
        <f t="shared" ref="K83:K116" si="54">L83+M83+N83</f>
        <v>0</v>
      </c>
      <c r="L83" s="6"/>
      <c r="M83" s="6"/>
      <c r="N83" s="102"/>
      <c r="O83" s="188">
        <f t="shared" ref="O83:O116" si="55">K83/G83</f>
        <v>0</v>
      </c>
      <c r="P83" s="211" t="s">
        <v>771</v>
      </c>
    </row>
    <row r="84" spans="1:28" s="20" customFormat="1" ht="132">
      <c r="A84" s="37" t="s">
        <v>71</v>
      </c>
      <c r="B84" s="252" t="s">
        <v>340</v>
      </c>
      <c r="C84" s="92" t="s">
        <v>353</v>
      </c>
      <c r="D84" s="41" t="s">
        <v>387</v>
      </c>
      <c r="E84" s="41" t="s">
        <v>387</v>
      </c>
      <c r="F84" s="48">
        <v>2024</v>
      </c>
      <c r="G84" s="12">
        <f t="shared" si="53"/>
        <v>2547.4</v>
      </c>
      <c r="H84" s="6">
        <v>0</v>
      </c>
      <c r="I84" s="6">
        <v>2547.4</v>
      </c>
      <c r="J84" s="6"/>
      <c r="K84" s="4">
        <f t="shared" si="54"/>
        <v>0</v>
      </c>
      <c r="L84" s="6"/>
      <c r="M84" s="6"/>
      <c r="N84" s="102"/>
      <c r="O84" s="188">
        <f t="shared" si="55"/>
        <v>0</v>
      </c>
      <c r="P84" s="211" t="s">
        <v>771</v>
      </c>
    </row>
    <row r="85" spans="1:28" s="20" customFormat="1" ht="115.5">
      <c r="A85" s="37" t="s">
        <v>239</v>
      </c>
      <c r="B85" s="252" t="s">
        <v>185</v>
      </c>
      <c r="C85" s="92" t="s">
        <v>353</v>
      </c>
      <c r="D85" s="41" t="s">
        <v>387</v>
      </c>
      <c r="E85" s="41" t="s">
        <v>387</v>
      </c>
      <c r="F85" s="48">
        <v>2024</v>
      </c>
      <c r="G85" s="12">
        <f t="shared" si="53"/>
        <v>3540.6</v>
      </c>
      <c r="H85" s="6">
        <v>0</v>
      </c>
      <c r="I85" s="6">
        <v>3540.6</v>
      </c>
      <c r="J85" s="6"/>
      <c r="K85" s="4">
        <f t="shared" si="54"/>
        <v>0</v>
      </c>
      <c r="L85" s="6"/>
      <c r="M85" s="6"/>
      <c r="N85" s="102"/>
      <c r="O85" s="188">
        <f t="shared" si="55"/>
        <v>0</v>
      </c>
      <c r="P85" s="211" t="s">
        <v>771</v>
      </c>
    </row>
    <row r="86" spans="1:28" s="20" customFormat="1" ht="99">
      <c r="A86" s="37" t="s">
        <v>240</v>
      </c>
      <c r="B86" s="252" t="s">
        <v>433</v>
      </c>
      <c r="C86" s="92" t="s">
        <v>353</v>
      </c>
      <c r="D86" s="41" t="s">
        <v>387</v>
      </c>
      <c r="E86" s="41" t="s">
        <v>387</v>
      </c>
      <c r="F86" s="48">
        <v>2024</v>
      </c>
      <c r="G86" s="12">
        <f t="shared" si="53"/>
        <v>2256.5</v>
      </c>
      <c r="H86" s="6">
        <v>0</v>
      </c>
      <c r="I86" s="6">
        <v>2256.5</v>
      </c>
      <c r="J86" s="6"/>
      <c r="K86" s="4">
        <f t="shared" si="54"/>
        <v>0</v>
      </c>
      <c r="L86" s="6"/>
      <c r="M86" s="6"/>
      <c r="N86" s="102"/>
      <c r="O86" s="188">
        <f t="shared" si="55"/>
        <v>0</v>
      </c>
      <c r="P86" s="211" t="s">
        <v>771</v>
      </c>
    </row>
    <row r="87" spans="1:28" s="256" customFormat="1" ht="84.75" customHeight="1">
      <c r="A87" s="254"/>
      <c r="B87" s="261" t="s">
        <v>434</v>
      </c>
      <c r="C87" s="254"/>
      <c r="D87" s="255"/>
      <c r="E87" s="255"/>
      <c r="F87" s="255"/>
      <c r="G87" s="262">
        <f>SUM(G88:G106)</f>
        <v>3314.5499999999988</v>
      </c>
      <c r="H87" s="262">
        <f t="shared" ref="H87:N87" si="56">SUM(H88:H106)</f>
        <v>0</v>
      </c>
      <c r="I87" s="262">
        <f t="shared" si="56"/>
        <v>3314.5499999999988</v>
      </c>
      <c r="J87" s="262">
        <f t="shared" si="56"/>
        <v>0</v>
      </c>
      <c r="K87" s="262">
        <f t="shared" si="56"/>
        <v>3314.5499999999988</v>
      </c>
      <c r="L87" s="262">
        <f t="shared" si="56"/>
        <v>0</v>
      </c>
      <c r="M87" s="262">
        <f t="shared" si="56"/>
        <v>3314.5499999999988</v>
      </c>
      <c r="N87" s="262">
        <f t="shared" si="56"/>
        <v>0</v>
      </c>
      <c r="O87" s="263">
        <f>K87/G87</f>
        <v>1</v>
      </c>
      <c r="P87" s="257"/>
      <c r="Q87" s="258"/>
      <c r="R87" s="258"/>
      <c r="S87" s="258"/>
      <c r="T87" s="258"/>
      <c r="U87" s="258"/>
      <c r="V87" s="258"/>
      <c r="W87" s="258"/>
      <c r="X87" s="258"/>
      <c r="Y87" s="258"/>
      <c r="Z87" s="259"/>
      <c r="AA87" s="258"/>
      <c r="AB87" s="260"/>
    </row>
    <row r="88" spans="1:28" s="20" customFormat="1" ht="33">
      <c r="A88" s="248" t="s">
        <v>241</v>
      </c>
      <c r="B88" s="253" t="s">
        <v>435</v>
      </c>
      <c r="C88" s="92" t="s">
        <v>353</v>
      </c>
      <c r="D88" s="316" t="s">
        <v>462</v>
      </c>
      <c r="E88" s="316" t="s">
        <v>463</v>
      </c>
      <c r="F88" s="48">
        <v>2024</v>
      </c>
      <c r="G88" s="12">
        <f t="shared" si="53"/>
        <v>174.45</v>
      </c>
      <c r="H88" s="6">
        <v>0</v>
      </c>
      <c r="I88" s="6">
        <v>174.45</v>
      </c>
      <c r="J88" s="6"/>
      <c r="K88" s="4">
        <f t="shared" si="54"/>
        <v>174.45</v>
      </c>
      <c r="L88" s="6">
        <v>0</v>
      </c>
      <c r="M88" s="6">
        <v>174.45</v>
      </c>
      <c r="N88" s="102"/>
      <c r="O88" s="188">
        <f t="shared" si="55"/>
        <v>1</v>
      </c>
      <c r="P88" s="221" t="s">
        <v>724</v>
      </c>
    </row>
    <row r="89" spans="1:28" s="20" customFormat="1" ht="33">
      <c r="A89" s="248" t="s">
        <v>242</v>
      </c>
      <c r="B89" s="253" t="s">
        <v>436</v>
      </c>
      <c r="C89" s="92" t="s">
        <v>353</v>
      </c>
      <c r="D89" s="317"/>
      <c r="E89" s="317"/>
      <c r="F89" s="48">
        <v>2024</v>
      </c>
      <c r="G89" s="12">
        <f t="shared" si="53"/>
        <v>174.45</v>
      </c>
      <c r="H89" s="6">
        <v>0</v>
      </c>
      <c r="I89" s="6">
        <v>174.45</v>
      </c>
      <c r="J89" s="6"/>
      <c r="K89" s="4">
        <f t="shared" si="54"/>
        <v>174.45</v>
      </c>
      <c r="L89" s="6">
        <v>0</v>
      </c>
      <c r="M89" s="6">
        <v>174.45</v>
      </c>
      <c r="N89" s="102"/>
      <c r="O89" s="188">
        <f t="shared" si="55"/>
        <v>1</v>
      </c>
      <c r="P89" s="221" t="s">
        <v>724</v>
      </c>
    </row>
    <row r="90" spans="1:28" s="20" customFormat="1" ht="33">
      <c r="A90" s="248" t="s">
        <v>243</v>
      </c>
      <c r="B90" s="253" t="s">
        <v>437</v>
      </c>
      <c r="C90" s="92" t="s">
        <v>353</v>
      </c>
      <c r="D90" s="317"/>
      <c r="E90" s="317"/>
      <c r="F90" s="48">
        <v>2024</v>
      </c>
      <c r="G90" s="12">
        <f t="shared" si="53"/>
        <v>174.45</v>
      </c>
      <c r="H90" s="6">
        <v>0</v>
      </c>
      <c r="I90" s="6">
        <v>174.45</v>
      </c>
      <c r="J90" s="6"/>
      <c r="K90" s="4">
        <f t="shared" si="54"/>
        <v>174.45</v>
      </c>
      <c r="L90" s="6">
        <v>0</v>
      </c>
      <c r="M90" s="6">
        <v>174.45</v>
      </c>
      <c r="N90" s="102"/>
      <c r="O90" s="188">
        <f t="shared" si="55"/>
        <v>1</v>
      </c>
      <c r="P90" s="221" t="s">
        <v>724</v>
      </c>
    </row>
    <row r="91" spans="1:28" s="20" customFormat="1" ht="33">
      <c r="A91" s="248" t="s">
        <v>244</v>
      </c>
      <c r="B91" s="253" t="s">
        <v>438</v>
      </c>
      <c r="C91" s="92" t="s">
        <v>353</v>
      </c>
      <c r="D91" s="317"/>
      <c r="E91" s="317"/>
      <c r="F91" s="48">
        <v>2024</v>
      </c>
      <c r="G91" s="12">
        <f t="shared" si="53"/>
        <v>174.45</v>
      </c>
      <c r="H91" s="6">
        <v>0</v>
      </c>
      <c r="I91" s="6">
        <v>174.45</v>
      </c>
      <c r="J91" s="6"/>
      <c r="K91" s="4">
        <f t="shared" si="54"/>
        <v>174.45</v>
      </c>
      <c r="L91" s="6">
        <v>0</v>
      </c>
      <c r="M91" s="6">
        <v>174.45</v>
      </c>
      <c r="N91" s="102"/>
      <c r="O91" s="188">
        <f t="shared" si="55"/>
        <v>1</v>
      </c>
      <c r="P91" s="221" t="s">
        <v>724</v>
      </c>
    </row>
    <row r="92" spans="1:28" s="20" customFormat="1" ht="33">
      <c r="A92" s="248" t="s">
        <v>245</v>
      </c>
      <c r="B92" s="253" t="s">
        <v>439</v>
      </c>
      <c r="C92" s="92" t="s">
        <v>353</v>
      </c>
      <c r="D92" s="317"/>
      <c r="E92" s="317"/>
      <c r="F92" s="48">
        <v>2024</v>
      </c>
      <c r="G92" s="12">
        <f t="shared" si="53"/>
        <v>174.45</v>
      </c>
      <c r="H92" s="6">
        <v>0</v>
      </c>
      <c r="I92" s="6">
        <v>174.45</v>
      </c>
      <c r="J92" s="6"/>
      <c r="K92" s="4">
        <f t="shared" si="54"/>
        <v>174.45</v>
      </c>
      <c r="L92" s="6">
        <v>0</v>
      </c>
      <c r="M92" s="6">
        <v>174.45</v>
      </c>
      <c r="N92" s="102"/>
      <c r="O92" s="188">
        <f t="shared" si="55"/>
        <v>1</v>
      </c>
      <c r="P92" s="221" t="s">
        <v>724</v>
      </c>
    </row>
    <row r="93" spans="1:28" s="20" customFormat="1" ht="33">
      <c r="A93" s="248" t="s">
        <v>246</v>
      </c>
      <c r="B93" s="253" t="s">
        <v>440</v>
      </c>
      <c r="C93" s="92" t="s">
        <v>353</v>
      </c>
      <c r="D93" s="317"/>
      <c r="E93" s="317"/>
      <c r="F93" s="48">
        <v>2024</v>
      </c>
      <c r="G93" s="12">
        <f t="shared" si="53"/>
        <v>174.45</v>
      </c>
      <c r="H93" s="6">
        <v>0</v>
      </c>
      <c r="I93" s="6">
        <v>174.45</v>
      </c>
      <c r="J93" s="6"/>
      <c r="K93" s="4">
        <f t="shared" si="54"/>
        <v>174.45</v>
      </c>
      <c r="L93" s="6">
        <v>0</v>
      </c>
      <c r="M93" s="6">
        <v>174.45</v>
      </c>
      <c r="N93" s="102"/>
      <c r="O93" s="188">
        <f t="shared" si="55"/>
        <v>1</v>
      </c>
      <c r="P93" s="221" t="s">
        <v>724</v>
      </c>
    </row>
    <row r="94" spans="1:28" s="20" customFormat="1" ht="33">
      <c r="A94" s="248" t="s">
        <v>247</v>
      </c>
      <c r="B94" s="253" t="s">
        <v>441</v>
      </c>
      <c r="C94" s="92" t="s">
        <v>353</v>
      </c>
      <c r="D94" s="317"/>
      <c r="E94" s="317"/>
      <c r="F94" s="48">
        <v>2024</v>
      </c>
      <c r="G94" s="12">
        <f t="shared" si="53"/>
        <v>174.45</v>
      </c>
      <c r="H94" s="6">
        <v>0</v>
      </c>
      <c r="I94" s="6">
        <v>174.45</v>
      </c>
      <c r="J94" s="6"/>
      <c r="K94" s="4">
        <f t="shared" si="54"/>
        <v>174.45</v>
      </c>
      <c r="L94" s="6">
        <v>0</v>
      </c>
      <c r="M94" s="6">
        <v>174.45</v>
      </c>
      <c r="N94" s="102"/>
      <c r="O94" s="188">
        <f t="shared" si="55"/>
        <v>1</v>
      </c>
      <c r="P94" s="221" t="s">
        <v>724</v>
      </c>
    </row>
    <row r="95" spans="1:28" s="20" customFormat="1" ht="33">
      <c r="A95" s="248" t="s">
        <v>248</v>
      </c>
      <c r="B95" s="253" t="s">
        <v>442</v>
      </c>
      <c r="C95" s="92" t="s">
        <v>353</v>
      </c>
      <c r="D95" s="317"/>
      <c r="E95" s="317"/>
      <c r="F95" s="48">
        <v>2024</v>
      </c>
      <c r="G95" s="12">
        <f t="shared" si="53"/>
        <v>174.45</v>
      </c>
      <c r="H95" s="6">
        <v>0</v>
      </c>
      <c r="I95" s="6">
        <v>174.45</v>
      </c>
      <c r="J95" s="6"/>
      <c r="K95" s="4">
        <f t="shared" si="54"/>
        <v>174.45</v>
      </c>
      <c r="L95" s="6">
        <v>0</v>
      </c>
      <c r="M95" s="6">
        <v>174.45</v>
      </c>
      <c r="N95" s="102"/>
      <c r="O95" s="188">
        <f t="shared" si="55"/>
        <v>1</v>
      </c>
      <c r="P95" s="221" t="s">
        <v>724</v>
      </c>
    </row>
    <row r="96" spans="1:28" s="20" customFormat="1" ht="33">
      <c r="A96" s="248" t="s">
        <v>249</v>
      </c>
      <c r="B96" s="253" t="s">
        <v>443</v>
      </c>
      <c r="C96" s="92" t="s">
        <v>353</v>
      </c>
      <c r="D96" s="317"/>
      <c r="E96" s="317"/>
      <c r="F96" s="48">
        <v>2024</v>
      </c>
      <c r="G96" s="12">
        <f t="shared" si="53"/>
        <v>174.45</v>
      </c>
      <c r="H96" s="6">
        <v>0</v>
      </c>
      <c r="I96" s="6">
        <v>174.45</v>
      </c>
      <c r="J96" s="6"/>
      <c r="K96" s="4">
        <f t="shared" si="54"/>
        <v>174.45</v>
      </c>
      <c r="L96" s="6">
        <v>0</v>
      </c>
      <c r="M96" s="6">
        <v>174.45</v>
      </c>
      <c r="N96" s="102"/>
      <c r="O96" s="188">
        <f t="shared" si="55"/>
        <v>1</v>
      </c>
      <c r="P96" s="221" t="s">
        <v>724</v>
      </c>
    </row>
    <row r="97" spans="1:28" s="20" customFormat="1" ht="33">
      <c r="A97" s="248" t="s">
        <v>250</v>
      </c>
      <c r="B97" s="253" t="s">
        <v>444</v>
      </c>
      <c r="C97" s="92" t="s">
        <v>353</v>
      </c>
      <c r="D97" s="317"/>
      <c r="E97" s="317"/>
      <c r="F97" s="48">
        <v>2024</v>
      </c>
      <c r="G97" s="12">
        <f t="shared" si="53"/>
        <v>174.45</v>
      </c>
      <c r="H97" s="6">
        <v>0</v>
      </c>
      <c r="I97" s="6">
        <v>174.45</v>
      </c>
      <c r="J97" s="6"/>
      <c r="K97" s="4">
        <f t="shared" si="54"/>
        <v>174.45</v>
      </c>
      <c r="L97" s="6">
        <v>0</v>
      </c>
      <c r="M97" s="6">
        <v>174.45</v>
      </c>
      <c r="N97" s="102"/>
      <c r="O97" s="188">
        <f t="shared" si="55"/>
        <v>1</v>
      </c>
      <c r="P97" s="221" t="s">
        <v>724</v>
      </c>
    </row>
    <row r="98" spans="1:28" s="20" customFormat="1" ht="33">
      <c r="A98" s="248" t="s">
        <v>251</v>
      </c>
      <c r="B98" s="253" t="s">
        <v>445</v>
      </c>
      <c r="C98" s="92" t="s">
        <v>353</v>
      </c>
      <c r="D98" s="317"/>
      <c r="E98" s="317"/>
      <c r="F98" s="48">
        <v>2024</v>
      </c>
      <c r="G98" s="12">
        <f t="shared" si="53"/>
        <v>174.45</v>
      </c>
      <c r="H98" s="6">
        <v>0</v>
      </c>
      <c r="I98" s="6">
        <v>174.45</v>
      </c>
      <c r="J98" s="6"/>
      <c r="K98" s="4">
        <f t="shared" si="54"/>
        <v>174.45</v>
      </c>
      <c r="L98" s="6">
        <v>0</v>
      </c>
      <c r="M98" s="6">
        <v>174.45</v>
      </c>
      <c r="N98" s="102"/>
      <c r="O98" s="188">
        <f t="shared" si="55"/>
        <v>1</v>
      </c>
      <c r="P98" s="221" t="s">
        <v>724</v>
      </c>
    </row>
    <row r="99" spans="1:28" s="20" customFormat="1" ht="33">
      <c r="A99" s="248" t="s">
        <v>252</v>
      </c>
      <c r="B99" s="253" t="s">
        <v>446</v>
      </c>
      <c r="C99" s="92" t="s">
        <v>353</v>
      </c>
      <c r="D99" s="317"/>
      <c r="E99" s="317"/>
      <c r="F99" s="48">
        <v>2024</v>
      </c>
      <c r="G99" s="12">
        <f t="shared" si="53"/>
        <v>174.45</v>
      </c>
      <c r="H99" s="6">
        <v>0</v>
      </c>
      <c r="I99" s="6">
        <v>174.45</v>
      </c>
      <c r="J99" s="6"/>
      <c r="K99" s="4">
        <f t="shared" si="54"/>
        <v>174.45</v>
      </c>
      <c r="L99" s="6">
        <v>0</v>
      </c>
      <c r="M99" s="6">
        <v>174.45</v>
      </c>
      <c r="N99" s="102"/>
      <c r="O99" s="188">
        <f t="shared" si="55"/>
        <v>1</v>
      </c>
      <c r="P99" s="221" t="s">
        <v>724</v>
      </c>
    </row>
    <row r="100" spans="1:28" s="20" customFormat="1" ht="33">
      <c r="A100" s="248" t="s">
        <v>253</v>
      </c>
      <c r="B100" s="253" t="s">
        <v>447</v>
      </c>
      <c r="C100" s="92" t="s">
        <v>353</v>
      </c>
      <c r="D100" s="317"/>
      <c r="E100" s="317"/>
      <c r="F100" s="48">
        <v>2024</v>
      </c>
      <c r="G100" s="12">
        <f t="shared" si="53"/>
        <v>174.45</v>
      </c>
      <c r="H100" s="6">
        <v>0</v>
      </c>
      <c r="I100" s="6">
        <v>174.45</v>
      </c>
      <c r="J100" s="6"/>
      <c r="K100" s="4">
        <f t="shared" si="54"/>
        <v>174.45</v>
      </c>
      <c r="L100" s="6">
        <v>0</v>
      </c>
      <c r="M100" s="6">
        <v>174.45</v>
      </c>
      <c r="N100" s="102"/>
      <c r="O100" s="188">
        <f t="shared" si="55"/>
        <v>1</v>
      </c>
      <c r="P100" s="221" t="s">
        <v>724</v>
      </c>
    </row>
    <row r="101" spans="1:28" s="20" customFormat="1" ht="33">
      <c r="A101" s="248" t="s">
        <v>254</v>
      </c>
      <c r="B101" s="253" t="s">
        <v>448</v>
      </c>
      <c r="C101" s="92" t="s">
        <v>353</v>
      </c>
      <c r="D101" s="317"/>
      <c r="E101" s="317"/>
      <c r="F101" s="48">
        <v>2024</v>
      </c>
      <c r="G101" s="12">
        <f t="shared" si="53"/>
        <v>174.45</v>
      </c>
      <c r="H101" s="6">
        <v>0</v>
      </c>
      <c r="I101" s="6">
        <v>174.45</v>
      </c>
      <c r="J101" s="6"/>
      <c r="K101" s="4">
        <f t="shared" si="54"/>
        <v>174.45</v>
      </c>
      <c r="L101" s="6">
        <v>0</v>
      </c>
      <c r="M101" s="6">
        <v>174.45</v>
      </c>
      <c r="N101" s="102"/>
      <c r="O101" s="188">
        <f t="shared" si="55"/>
        <v>1</v>
      </c>
      <c r="P101" s="221" t="s">
        <v>724</v>
      </c>
    </row>
    <row r="102" spans="1:28" s="20" customFormat="1" ht="33">
      <c r="A102" s="248" t="s">
        <v>255</v>
      </c>
      <c r="B102" s="253" t="s">
        <v>449</v>
      </c>
      <c r="C102" s="92" t="s">
        <v>353</v>
      </c>
      <c r="D102" s="317"/>
      <c r="E102" s="317"/>
      <c r="F102" s="48">
        <v>2024</v>
      </c>
      <c r="G102" s="12">
        <f t="shared" si="53"/>
        <v>174.45</v>
      </c>
      <c r="H102" s="6">
        <v>0</v>
      </c>
      <c r="I102" s="6">
        <v>174.45</v>
      </c>
      <c r="J102" s="6"/>
      <c r="K102" s="4">
        <f t="shared" si="54"/>
        <v>174.45</v>
      </c>
      <c r="L102" s="6">
        <v>0</v>
      </c>
      <c r="M102" s="6">
        <v>174.45</v>
      </c>
      <c r="N102" s="102"/>
      <c r="O102" s="188">
        <f t="shared" si="55"/>
        <v>1</v>
      </c>
      <c r="P102" s="221" t="s">
        <v>724</v>
      </c>
    </row>
    <row r="103" spans="1:28" s="20" customFormat="1" ht="33">
      <c r="A103" s="248" t="s">
        <v>257</v>
      </c>
      <c r="B103" s="253" t="s">
        <v>450</v>
      </c>
      <c r="C103" s="92" t="s">
        <v>353</v>
      </c>
      <c r="D103" s="317"/>
      <c r="E103" s="317"/>
      <c r="F103" s="48">
        <v>2024</v>
      </c>
      <c r="G103" s="12">
        <f t="shared" si="53"/>
        <v>174.45</v>
      </c>
      <c r="H103" s="6">
        <v>0</v>
      </c>
      <c r="I103" s="6">
        <v>174.45</v>
      </c>
      <c r="J103" s="6"/>
      <c r="K103" s="4">
        <f t="shared" si="54"/>
        <v>174.45</v>
      </c>
      <c r="L103" s="6">
        <v>0</v>
      </c>
      <c r="M103" s="6">
        <v>174.45</v>
      </c>
      <c r="N103" s="102"/>
      <c r="O103" s="188">
        <f t="shared" si="55"/>
        <v>1</v>
      </c>
      <c r="P103" s="221" t="s">
        <v>724</v>
      </c>
    </row>
    <row r="104" spans="1:28" s="20" customFormat="1" ht="33">
      <c r="A104" s="248" t="s">
        <v>258</v>
      </c>
      <c r="B104" s="253" t="s">
        <v>451</v>
      </c>
      <c r="C104" s="92" t="s">
        <v>353</v>
      </c>
      <c r="D104" s="317"/>
      <c r="E104" s="317"/>
      <c r="F104" s="48">
        <v>2024</v>
      </c>
      <c r="G104" s="12">
        <f t="shared" si="53"/>
        <v>174.45</v>
      </c>
      <c r="H104" s="6">
        <v>0</v>
      </c>
      <c r="I104" s="6">
        <v>174.45</v>
      </c>
      <c r="J104" s="6"/>
      <c r="K104" s="4">
        <f t="shared" si="54"/>
        <v>174.45</v>
      </c>
      <c r="L104" s="6">
        <v>0</v>
      </c>
      <c r="M104" s="6">
        <v>174.45</v>
      </c>
      <c r="N104" s="102"/>
      <c r="O104" s="188">
        <f t="shared" si="55"/>
        <v>1</v>
      </c>
      <c r="P104" s="221" t="s">
        <v>724</v>
      </c>
    </row>
    <row r="105" spans="1:28" s="20" customFormat="1" ht="33">
      <c r="A105" s="248" t="s">
        <v>260</v>
      </c>
      <c r="B105" s="253" t="s">
        <v>452</v>
      </c>
      <c r="C105" s="92" t="s">
        <v>353</v>
      </c>
      <c r="D105" s="317"/>
      <c r="E105" s="317"/>
      <c r="F105" s="48">
        <v>2024</v>
      </c>
      <c r="G105" s="12">
        <f t="shared" si="53"/>
        <v>174.45</v>
      </c>
      <c r="H105" s="6">
        <v>0</v>
      </c>
      <c r="I105" s="6">
        <v>174.45</v>
      </c>
      <c r="J105" s="6"/>
      <c r="K105" s="4">
        <f t="shared" si="54"/>
        <v>174.45</v>
      </c>
      <c r="L105" s="6">
        <v>0</v>
      </c>
      <c r="M105" s="6">
        <v>174.45</v>
      </c>
      <c r="N105" s="102"/>
      <c r="O105" s="188">
        <f t="shared" si="55"/>
        <v>1</v>
      </c>
      <c r="P105" s="221" t="s">
        <v>724</v>
      </c>
    </row>
    <row r="106" spans="1:28" s="20" customFormat="1" ht="33">
      <c r="A106" s="248" t="s">
        <v>261</v>
      </c>
      <c r="B106" s="253" t="s">
        <v>453</v>
      </c>
      <c r="C106" s="92" t="s">
        <v>353</v>
      </c>
      <c r="D106" s="318"/>
      <c r="E106" s="318"/>
      <c r="F106" s="48">
        <v>2024</v>
      </c>
      <c r="G106" s="12">
        <f t="shared" si="53"/>
        <v>174.45</v>
      </c>
      <c r="H106" s="6">
        <v>0</v>
      </c>
      <c r="I106" s="6">
        <v>174.45</v>
      </c>
      <c r="J106" s="6"/>
      <c r="K106" s="4">
        <f t="shared" si="54"/>
        <v>174.45</v>
      </c>
      <c r="L106" s="6">
        <v>0</v>
      </c>
      <c r="M106" s="6">
        <v>174.45</v>
      </c>
      <c r="N106" s="102"/>
      <c r="O106" s="188">
        <f t="shared" si="55"/>
        <v>1</v>
      </c>
      <c r="P106" s="221" t="s">
        <v>724</v>
      </c>
    </row>
    <row r="107" spans="1:28" s="256" customFormat="1" ht="84.75" customHeight="1">
      <c r="A107" s="254"/>
      <c r="B107" s="261" t="s">
        <v>22</v>
      </c>
      <c r="C107" s="254"/>
      <c r="D107" s="255"/>
      <c r="E107" s="255"/>
      <c r="F107" s="255"/>
      <c r="G107" s="262">
        <f>SUM(G108:G116)</f>
        <v>37152.909999999996</v>
      </c>
      <c r="H107" s="262">
        <f t="shared" ref="H107:N107" si="57">SUM(H108:H116)</f>
        <v>0</v>
      </c>
      <c r="I107" s="262">
        <f t="shared" si="57"/>
        <v>37152.909999999996</v>
      </c>
      <c r="J107" s="262">
        <f t="shared" si="57"/>
        <v>0</v>
      </c>
      <c r="K107" s="262">
        <f t="shared" si="57"/>
        <v>0</v>
      </c>
      <c r="L107" s="262">
        <f t="shared" si="57"/>
        <v>0</v>
      </c>
      <c r="M107" s="262">
        <f t="shared" si="57"/>
        <v>0</v>
      </c>
      <c r="N107" s="262">
        <f t="shared" si="57"/>
        <v>0</v>
      </c>
      <c r="O107" s="263">
        <f>K107/G107</f>
        <v>0</v>
      </c>
      <c r="P107" s="257"/>
      <c r="Q107" s="258"/>
      <c r="R107" s="258"/>
      <c r="S107" s="258"/>
      <c r="T107" s="258"/>
      <c r="U107" s="258"/>
      <c r="V107" s="258"/>
      <c r="W107" s="258"/>
      <c r="X107" s="258"/>
      <c r="Y107" s="258"/>
      <c r="Z107" s="259"/>
      <c r="AA107" s="258"/>
      <c r="AB107" s="260"/>
    </row>
    <row r="108" spans="1:28" s="20" customFormat="1" ht="33">
      <c r="A108" s="248" t="s">
        <v>262</v>
      </c>
      <c r="B108" s="253" t="s">
        <v>331</v>
      </c>
      <c r="C108" s="92" t="s">
        <v>353</v>
      </c>
      <c r="D108" s="41" t="s">
        <v>387</v>
      </c>
      <c r="E108" s="41" t="s">
        <v>387</v>
      </c>
      <c r="F108" s="48">
        <v>2024</v>
      </c>
      <c r="G108" s="12">
        <f t="shared" si="53"/>
        <v>3526.57</v>
      </c>
      <c r="H108" s="6">
        <v>0</v>
      </c>
      <c r="I108" s="6">
        <v>3526.57</v>
      </c>
      <c r="J108" s="6"/>
      <c r="K108" s="4">
        <f t="shared" si="54"/>
        <v>0</v>
      </c>
      <c r="L108" s="6"/>
      <c r="M108" s="6"/>
      <c r="N108" s="102"/>
      <c r="O108" s="188">
        <f t="shared" si="55"/>
        <v>0</v>
      </c>
      <c r="P108" s="294" t="s">
        <v>771</v>
      </c>
    </row>
    <row r="109" spans="1:28" s="20" customFormat="1" ht="33">
      <c r="A109" s="248" t="s">
        <v>263</v>
      </c>
      <c r="B109" s="253" t="s">
        <v>23</v>
      </c>
      <c r="C109" s="92" t="s">
        <v>353</v>
      </c>
      <c r="D109" s="41" t="s">
        <v>387</v>
      </c>
      <c r="E109" s="41" t="s">
        <v>387</v>
      </c>
      <c r="F109" s="48">
        <v>2024</v>
      </c>
      <c r="G109" s="12">
        <f t="shared" si="53"/>
        <v>3526.57</v>
      </c>
      <c r="H109" s="6">
        <v>0</v>
      </c>
      <c r="I109" s="6">
        <v>3526.57</v>
      </c>
      <c r="J109" s="6"/>
      <c r="K109" s="4">
        <f t="shared" si="54"/>
        <v>0</v>
      </c>
      <c r="L109" s="6"/>
      <c r="M109" s="6"/>
      <c r="N109" s="102"/>
      <c r="O109" s="188">
        <f t="shared" si="55"/>
        <v>0</v>
      </c>
      <c r="P109" s="296"/>
    </row>
    <row r="110" spans="1:28" s="20" customFormat="1" ht="33">
      <c r="A110" s="248" t="s">
        <v>264</v>
      </c>
      <c r="B110" s="253" t="s">
        <v>24</v>
      </c>
      <c r="C110" s="92" t="s">
        <v>353</v>
      </c>
      <c r="D110" s="41" t="s">
        <v>387</v>
      </c>
      <c r="E110" s="41" t="s">
        <v>387</v>
      </c>
      <c r="F110" s="48">
        <v>2024</v>
      </c>
      <c r="G110" s="12">
        <f t="shared" si="53"/>
        <v>3526.57</v>
      </c>
      <c r="H110" s="6">
        <v>0</v>
      </c>
      <c r="I110" s="6">
        <v>3526.57</v>
      </c>
      <c r="J110" s="6"/>
      <c r="K110" s="4">
        <f t="shared" si="54"/>
        <v>0</v>
      </c>
      <c r="L110" s="6"/>
      <c r="M110" s="6"/>
      <c r="N110" s="102"/>
      <c r="O110" s="188">
        <f t="shared" si="55"/>
        <v>0</v>
      </c>
      <c r="P110" s="296"/>
    </row>
    <row r="111" spans="1:28" s="20" customFormat="1" ht="33">
      <c r="A111" s="248" t="s">
        <v>265</v>
      </c>
      <c r="B111" s="253" t="s">
        <v>25</v>
      </c>
      <c r="C111" s="92" t="s">
        <v>353</v>
      </c>
      <c r="D111" s="41" t="s">
        <v>387</v>
      </c>
      <c r="E111" s="41" t="s">
        <v>387</v>
      </c>
      <c r="F111" s="48">
        <v>2024</v>
      </c>
      <c r="G111" s="12">
        <f t="shared" si="53"/>
        <v>3526.6</v>
      </c>
      <c r="H111" s="6">
        <v>0</v>
      </c>
      <c r="I111" s="6">
        <v>3526.6</v>
      </c>
      <c r="J111" s="6"/>
      <c r="K111" s="4">
        <f t="shared" si="54"/>
        <v>0</v>
      </c>
      <c r="L111" s="6"/>
      <c r="M111" s="6"/>
      <c r="N111" s="102"/>
      <c r="O111" s="188">
        <f t="shared" si="55"/>
        <v>0</v>
      </c>
      <c r="P111" s="296"/>
    </row>
    <row r="112" spans="1:28" s="20" customFormat="1" ht="33">
      <c r="A112" s="248" t="s">
        <v>266</v>
      </c>
      <c r="B112" s="253" t="s">
        <v>26</v>
      </c>
      <c r="C112" s="92" t="s">
        <v>353</v>
      </c>
      <c r="D112" s="41" t="s">
        <v>387</v>
      </c>
      <c r="E112" s="41" t="s">
        <v>387</v>
      </c>
      <c r="F112" s="48">
        <v>2024</v>
      </c>
      <c r="G112" s="12">
        <f t="shared" si="53"/>
        <v>6233.4</v>
      </c>
      <c r="H112" s="6">
        <v>0</v>
      </c>
      <c r="I112" s="6">
        <v>6233.4</v>
      </c>
      <c r="J112" s="6"/>
      <c r="K112" s="4">
        <f t="shared" si="54"/>
        <v>0</v>
      </c>
      <c r="L112" s="6"/>
      <c r="M112" s="6"/>
      <c r="N112" s="102"/>
      <c r="O112" s="188">
        <f t="shared" si="55"/>
        <v>0</v>
      </c>
      <c r="P112" s="296"/>
    </row>
    <row r="113" spans="1:16" s="20" customFormat="1" ht="33">
      <c r="A113" s="248" t="s">
        <v>267</v>
      </c>
      <c r="B113" s="253" t="s">
        <v>27</v>
      </c>
      <c r="C113" s="92" t="s">
        <v>353</v>
      </c>
      <c r="D113" s="41" t="s">
        <v>387</v>
      </c>
      <c r="E113" s="41" t="s">
        <v>387</v>
      </c>
      <c r="F113" s="48">
        <v>2024</v>
      </c>
      <c r="G113" s="12">
        <f t="shared" si="53"/>
        <v>6233.4</v>
      </c>
      <c r="H113" s="6">
        <v>0</v>
      </c>
      <c r="I113" s="6">
        <v>6233.4</v>
      </c>
      <c r="J113" s="6"/>
      <c r="K113" s="4">
        <f t="shared" si="54"/>
        <v>0</v>
      </c>
      <c r="L113" s="6"/>
      <c r="M113" s="6"/>
      <c r="N113" s="102"/>
      <c r="O113" s="188">
        <f t="shared" si="55"/>
        <v>0</v>
      </c>
      <c r="P113" s="296"/>
    </row>
    <row r="114" spans="1:16" s="20" customFormat="1" ht="33">
      <c r="A114" s="248" t="s">
        <v>268</v>
      </c>
      <c r="B114" s="253" t="s">
        <v>28</v>
      </c>
      <c r="C114" s="92" t="s">
        <v>353</v>
      </c>
      <c r="D114" s="41" t="s">
        <v>387</v>
      </c>
      <c r="E114" s="41" t="s">
        <v>387</v>
      </c>
      <c r="F114" s="48">
        <v>2024</v>
      </c>
      <c r="G114" s="12">
        <f t="shared" si="53"/>
        <v>3526.6</v>
      </c>
      <c r="H114" s="6">
        <v>0</v>
      </c>
      <c r="I114" s="6">
        <v>3526.6</v>
      </c>
      <c r="J114" s="6"/>
      <c r="K114" s="4">
        <f t="shared" si="54"/>
        <v>0</v>
      </c>
      <c r="L114" s="6"/>
      <c r="M114" s="6"/>
      <c r="N114" s="102"/>
      <c r="O114" s="188">
        <f t="shared" si="55"/>
        <v>0</v>
      </c>
      <c r="P114" s="296"/>
    </row>
    <row r="115" spans="1:16" s="20" customFormat="1" ht="33">
      <c r="A115" s="248" t="s">
        <v>269</v>
      </c>
      <c r="B115" s="253" t="s">
        <v>29</v>
      </c>
      <c r="C115" s="92" t="s">
        <v>353</v>
      </c>
      <c r="D115" s="41" t="s">
        <v>387</v>
      </c>
      <c r="E115" s="41" t="s">
        <v>387</v>
      </c>
      <c r="F115" s="48">
        <v>2024</v>
      </c>
      <c r="G115" s="12">
        <f t="shared" si="53"/>
        <v>3526.6</v>
      </c>
      <c r="H115" s="6">
        <v>0</v>
      </c>
      <c r="I115" s="6">
        <v>3526.6</v>
      </c>
      <c r="J115" s="6"/>
      <c r="K115" s="4">
        <f t="shared" si="54"/>
        <v>0</v>
      </c>
      <c r="L115" s="6"/>
      <c r="M115" s="6"/>
      <c r="N115" s="102"/>
      <c r="O115" s="188">
        <f t="shared" si="55"/>
        <v>0</v>
      </c>
      <c r="P115" s="296"/>
    </row>
    <row r="116" spans="1:16" s="20" customFormat="1" ht="33">
      <c r="A116" s="248" t="s">
        <v>270</v>
      </c>
      <c r="B116" s="253" t="s">
        <v>30</v>
      </c>
      <c r="C116" s="92" t="s">
        <v>353</v>
      </c>
      <c r="D116" s="41" t="s">
        <v>387</v>
      </c>
      <c r="E116" s="41" t="s">
        <v>387</v>
      </c>
      <c r="F116" s="48">
        <v>2024</v>
      </c>
      <c r="G116" s="12">
        <f t="shared" si="53"/>
        <v>3526.6</v>
      </c>
      <c r="H116" s="6">
        <v>0</v>
      </c>
      <c r="I116" s="6">
        <v>3526.6</v>
      </c>
      <c r="J116" s="6"/>
      <c r="K116" s="4">
        <f t="shared" si="54"/>
        <v>0</v>
      </c>
      <c r="L116" s="6"/>
      <c r="M116" s="6"/>
      <c r="N116" s="102"/>
      <c r="O116" s="188">
        <f t="shared" si="55"/>
        <v>0</v>
      </c>
      <c r="P116" s="295"/>
    </row>
    <row r="117" spans="1:16" s="155" customFormat="1" ht="55.5" customHeight="1">
      <c r="A117" s="150"/>
      <c r="B117" s="161" t="s">
        <v>8</v>
      </c>
      <c r="C117" s="161"/>
      <c r="D117" s="161"/>
      <c r="E117" s="161"/>
      <c r="F117" s="167"/>
      <c r="G117" s="153"/>
      <c r="H117" s="153"/>
      <c r="I117" s="153"/>
      <c r="J117" s="153"/>
      <c r="K117" s="153"/>
      <c r="L117" s="153"/>
      <c r="M117" s="153"/>
      <c r="N117" s="154"/>
      <c r="O117" s="187"/>
      <c r="P117" s="217"/>
    </row>
    <row r="118" spans="1:16" s="155" customFormat="1" ht="20.25">
      <c r="A118" s="150"/>
      <c r="B118" s="168" t="s">
        <v>102</v>
      </c>
      <c r="C118" s="168"/>
      <c r="D118" s="168"/>
      <c r="E118" s="168"/>
      <c r="F118" s="167"/>
      <c r="G118" s="153"/>
      <c r="H118" s="153"/>
      <c r="I118" s="153"/>
      <c r="J118" s="153"/>
      <c r="K118" s="153"/>
      <c r="L118" s="153"/>
      <c r="M118" s="153"/>
      <c r="N118" s="154"/>
      <c r="O118" s="187"/>
      <c r="P118" s="217"/>
    </row>
    <row r="119" spans="1:16" s="51" customFormat="1" ht="94.5" customHeight="1">
      <c r="A119" s="17" t="s">
        <v>271</v>
      </c>
      <c r="B119" s="50" t="s">
        <v>184</v>
      </c>
      <c r="C119" s="89" t="s">
        <v>350</v>
      </c>
      <c r="D119" s="41" t="s">
        <v>387</v>
      </c>
      <c r="E119" s="41" t="s">
        <v>387</v>
      </c>
      <c r="F119" s="1">
        <v>2024</v>
      </c>
      <c r="G119" s="12">
        <f>H119+I119+J119</f>
        <v>12424.9</v>
      </c>
      <c r="H119" s="4">
        <v>0</v>
      </c>
      <c r="I119" s="4">
        <v>12424.9</v>
      </c>
      <c r="J119" s="4"/>
      <c r="K119" s="4">
        <f>L119+M119+N119</f>
        <v>0</v>
      </c>
      <c r="L119" s="4"/>
      <c r="M119" s="4"/>
      <c r="N119" s="101"/>
      <c r="O119" s="188">
        <f>K119/G119</f>
        <v>0</v>
      </c>
      <c r="P119" s="221" t="s">
        <v>772</v>
      </c>
    </row>
    <row r="120" spans="1:16" s="170" customFormat="1" ht="39" customHeight="1">
      <c r="A120" s="169"/>
      <c r="B120" s="158" t="s">
        <v>33</v>
      </c>
      <c r="C120" s="158"/>
      <c r="D120" s="158"/>
      <c r="E120" s="158"/>
      <c r="F120" s="152"/>
      <c r="G120" s="153"/>
      <c r="H120" s="153"/>
      <c r="I120" s="153"/>
      <c r="J120" s="153"/>
      <c r="K120" s="153"/>
      <c r="L120" s="153"/>
      <c r="M120" s="153"/>
      <c r="N120" s="154"/>
      <c r="O120" s="187"/>
      <c r="P120" s="222"/>
    </row>
    <row r="121" spans="1:16" s="20" customFormat="1" ht="129.75" customHeight="1">
      <c r="A121" s="37" t="s">
        <v>272</v>
      </c>
      <c r="B121" s="33" t="s">
        <v>340</v>
      </c>
      <c r="C121" s="89" t="s">
        <v>350</v>
      </c>
      <c r="D121" s="200" t="s">
        <v>455</v>
      </c>
      <c r="E121" s="200" t="s">
        <v>456</v>
      </c>
      <c r="F121" s="1" t="s">
        <v>158</v>
      </c>
      <c r="G121" s="12">
        <f t="shared" ref="G121:G136" si="58">H121+I121+J121</f>
        <v>100096.4</v>
      </c>
      <c r="H121" s="4">
        <v>0</v>
      </c>
      <c r="I121" s="4">
        <v>100096.4</v>
      </c>
      <c r="J121" s="4"/>
      <c r="K121" s="4">
        <f>L121+M121+N121</f>
        <v>28977.9</v>
      </c>
      <c r="L121" s="4">
        <v>0</v>
      </c>
      <c r="M121" s="4">
        <v>28977.9</v>
      </c>
      <c r="N121" s="101"/>
      <c r="O121" s="188">
        <f t="shared" ref="O121:O131" si="59">K121/G121</f>
        <v>0.2894999220751196</v>
      </c>
      <c r="P121" s="221" t="s">
        <v>773</v>
      </c>
    </row>
    <row r="122" spans="1:16" s="20" customFormat="1" ht="129" customHeight="1">
      <c r="A122" s="37" t="s">
        <v>273</v>
      </c>
      <c r="B122" s="33" t="s">
        <v>185</v>
      </c>
      <c r="C122" s="89" t="s">
        <v>350</v>
      </c>
      <c r="D122" s="200" t="s">
        <v>457</v>
      </c>
      <c r="E122" s="200" t="s">
        <v>458</v>
      </c>
      <c r="F122" s="1" t="s">
        <v>158</v>
      </c>
      <c r="G122" s="12">
        <f t="shared" si="58"/>
        <v>49974.5</v>
      </c>
      <c r="H122" s="4">
        <v>0</v>
      </c>
      <c r="I122" s="4">
        <v>49974.5</v>
      </c>
      <c r="J122" s="4"/>
      <c r="K122" s="4">
        <f t="shared" ref="K122:K136" si="60">L122+M122+N122</f>
        <v>0</v>
      </c>
      <c r="L122" s="4"/>
      <c r="M122" s="4"/>
      <c r="N122" s="101"/>
      <c r="O122" s="188">
        <f t="shared" si="59"/>
        <v>0</v>
      </c>
      <c r="P122" s="221" t="s">
        <v>773</v>
      </c>
    </row>
    <row r="123" spans="1:16" s="20" customFormat="1" ht="136.5" customHeight="1">
      <c r="A123" s="37" t="s">
        <v>274</v>
      </c>
      <c r="B123" s="33" t="s">
        <v>186</v>
      </c>
      <c r="C123" s="89" t="s">
        <v>350</v>
      </c>
      <c r="D123" s="200" t="s">
        <v>457</v>
      </c>
      <c r="E123" s="200" t="s">
        <v>459</v>
      </c>
      <c r="F123" s="1" t="s">
        <v>158</v>
      </c>
      <c r="G123" s="12">
        <f t="shared" si="58"/>
        <v>14521.4</v>
      </c>
      <c r="H123" s="4">
        <v>0</v>
      </c>
      <c r="I123" s="4">
        <v>14521.4</v>
      </c>
      <c r="J123" s="4"/>
      <c r="K123" s="4">
        <f t="shared" si="60"/>
        <v>0</v>
      </c>
      <c r="L123" s="4"/>
      <c r="M123" s="4"/>
      <c r="N123" s="101"/>
      <c r="O123" s="188">
        <f t="shared" si="59"/>
        <v>0</v>
      </c>
      <c r="P123" s="221" t="s">
        <v>773</v>
      </c>
    </row>
    <row r="124" spans="1:16" s="20" customFormat="1" ht="49.5">
      <c r="A124" s="248" t="s">
        <v>275</v>
      </c>
      <c r="B124" s="242" t="s">
        <v>454</v>
      </c>
      <c r="C124" s="41" t="s">
        <v>352</v>
      </c>
      <c r="D124" s="202" t="s">
        <v>460</v>
      </c>
      <c r="E124" s="202" t="s">
        <v>461</v>
      </c>
      <c r="F124" s="233">
        <v>2024</v>
      </c>
      <c r="G124" s="12">
        <f t="shared" si="58"/>
        <v>233255.4</v>
      </c>
      <c r="H124" s="4">
        <v>0</v>
      </c>
      <c r="I124" s="4">
        <v>233255.4</v>
      </c>
      <c r="J124" s="4"/>
      <c r="K124" s="4">
        <f t="shared" si="60"/>
        <v>0</v>
      </c>
      <c r="L124" s="4"/>
      <c r="M124" s="4"/>
      <c r="N124" s="101"/>
      <c r="O124" s="188">
        <f t="shared" si="59"/>
        <v>0</v>
      </c>
      <c r="P124" s="221" t="s">
        <v>753</v>
      </c>
    </row>
    <row r="125" spans="1:16" s="20" customFormat="1" ht="86.25" customHeight="1">
      <c r="A125" s="37" t="s">
        <v>276</v>
      </c>
      <c r="B125" s="45" t="s">
        <v>6</v>
      </c>
      <c r="C125" s="89" t="s">
        <v>350</v>
      </c>
      <c r="D125" s="202" t="s">
        <v>371</v>
      </c>
      <c r="E125" s="202" t="s">
        <v>372</v>
      </c>
      <c r="F125" s="48" t="s">
        <v>104</v>
      </c>
      <c r="G125" s="12">
        <f t="shared" si="58"/>
        <v>105486</v>
      </c>
      <c r="H125" s="6">
        <v>103109.7</v>
      </c>
      <c r="I125" s="6">
        <v>2376.3000000000002</v>
      </c>
      <c r="J125" s="6"/>
      <c r="K125" s="4">
        <f t="shared" si="60"/>
        <v>0</v>
      </c>
      <c r="L125" s="6"/>
      <c r="M125" s="6"/>
      <c r="N125" s="102"/>
      <c r="O125" s="188">
        <f t="shared" si="59"/>
        <v>0</v>
      </c>
      <c r="P125" s="221" t="s">
        <v>779</v>
      </c>
    </row>
    <row r="126" spans="1:16" s="20" customFormat="1" ht="115.5">
      <c r="A126" s="312" t="s">
        <v>277</v>
      </c>
      <c r="B126" s="45" t="s">
        <v>464</v>
      </c>
      <c r="C126" s="41" t="s">
        <v>352</v>
      </c>
      <c r="D126" s="202" t="s">
        <v>465</v>
      </c>
      <c r="E126" s="202" t="s">
        <v>466</v>
      </c>
      <c r="F126" s="251">
        <v>2024</v>
      </c>
      <c r="G126" s="12">
        <f t="shared" si="58"/>
        <v>4700</v>
      </c>
      <c r="H126" s="6">
        <v>0</v>
      </c>
      <c r="I126" s="6">
        <v>4700</v>
      </c>
      <c r="J126" s="6"/>
      <c r="K126" s="4">
        <f t="shared" si="60"/>
        <v>0</v>
      </c>
      <c r="L126" s="6"/>
      <c r="M126" s="6"/>
      <c r="N126" s="102"/>
      <c r="O126" s="188">
        <f t="shared" si="59"/>
        <v>0</v>
      </c>
      <c r="P126" s="294" t="s">
        <v>774</v>
      </c>
    </row>
    <row r="127" spans="1:16" s="20" customFormat="1" ht="99" customHeight="1">
      <c r="A127" s="313"/>
      <c r="B127" s="45" t="s">
        <v>7</v>
      </c>
      <c r="C127" s="89" t="s">
        <v>350</v>
      </c>
      <c r="D127" s="41" t="s">
        <v>387</v>
      </c>
      <c r="E127" s="41" t="s">
        <v>387</v>
      </c>
      <c r="F127" s="48" t="s">
        <v>105</v>
      </c>
      <c r="G127" s="12">
        <f t="shared" si="58"/>
        <v>56582.7</v>
      </c>
      <c r="H127" s="6">
        <v>55309</v>
      </c>
      <c r="I127" s="6">
        <v>1273.7</v>
      </c>
      <c r="J127" s="6"/>
      <c r="K127" s="4">
        <f t="shared" si="60"/>
        <v>0</v>
      </c>
      <c r="L127" s="6"/>
      <c r="M127" s="6"/>
      <c r="N127" s="102"/>
      <c r="O127" s="188">
        <f t="shared" si="59"/>
        <v>0</v>
      </c>
      <c r="P127" s="295"/>
    </row>
    <row r="128" spans="1:16" s="20" customFormat="1" ht="99" customHeight="1">
      <c r="A128" s="312" t="s">
        <v>278</v>
      </c>
      <c r="B128" s="249" t="s">
        <v>468</v>
      </c>
      <c r="C128" s="41" t="s">
        <v>352</v>
      </c>
      <c r="D128" s="243" t="s">
        <v>469</v>
      </c>
      <c r="E128" s="243" t="s">
        <v>470</v>
      </c>
      <c r="F128" s="251">
        <v>2024</v>
      </c>
      <c r="G128" s="12">
        <f t="shared" ref="G128" si="61">H128+I128+J128</f>
        <v>2850</v>
      </c>
      <c r="H128" s="6">
        <v>0</v>
      </c>
      <c r="I128" s="6">
        <v>2850</v>
      </c>
      <c r="J128" s="6"/>
      <c r="K128" s="4">
        <f t="shared" si="60"/>
        <v>0</v>
      </c>
      <c r="L128" s="6"/>
      <c r="M128" s="6"/>
      <c r="N128" s="102"/>
      <c r="O128" s="188">
        <f t="shared" si="59"/>
        <v>0</v>
      </c>
      <c r="P128" s="221" t="s">
        <v>777</v>
      </c>
    </row>
    <row r="129" spans="1:16" s="20" customFormat="1" ht="99" customHeight="1">
      <c r="A129" s="313"/>
      <c r="B129" s="249" t="s">
        <v>433</v>
      </c>
      <c r="C129" s="89" t="s">
        <v>350</v>
      </c>
      <c r="D129" s="243" t="s">
        <v>740</v>
      </c>
      <c r="E129" s="243" t="s">
        <v>739</v>
      </c>
      <c r="F129" s="251">
        <v>2024</v>
      </c>
      <c r="G129" s="12">
        <f t="shared" si="58"/>
        <v>42641.1</v>
      </c>
      <c r="H129" s="6">
        <v>0</v>
      </c>
      <c r="I129" s="6">
        <v>42641.1</v>
      </c>
      <c r="J129" s="6"/>
      <c r="K129" s="4">
        <f t="shared" si="60"/>
        <v>0</v>
      </c>
      <c r="L129" s="6"/>
      <c r="M129" s="6"/>
      <c r="N129" s="102"/>
      <c r="O129" s="188">
        <f t="shared" si="59"/>
        <v>0</v>
      </c>
      <c r="P129" s="221" t="s">
        <v>775</v>
      </c>
    </row>
    <row r="130" spans="1:16" s="20" customFormat="1" ht="115.5">
      <c r="A130" s="248" t="s">
        <v>279</v>
      </c>
      <c r="B130" s="249" t="s">
        <v>467</v>
      </c>
      <c r="C130" s="89" t="s">
        <v>350</v>
      </c>
      <c r="D130" s="41" t="s">
        <v>387</v>
      </c>
      <c r="E130" s="41" t="s">
        <v>387</v>
      </c>
      <c r="F130" s="251">
        <v>2024</v>
      </c>
      <c r="G130" s="12">
        <f t="shared" si="58"/>
        <v>41517.5</v>
      </c>
      <c r="H130" s="6">
        <v>0</v>
      </c>
      <c r="I130" s="6">
        <v>41517.5</v>
      </c>
      <c r="J130" s="6"/>
      <c r="K130" s="4">
        <f t="shared" si="60"/>
        <v>0</v>
      </c>
      <c r="L130" s="6"/>
      <c r="M130" s="6"/>
      <c r="N130" s="102"/>
      <c r="O130" s="188">
        <f>K130/G130</f>
        <v>0</v>
      </c>
      <c r="P130" s="212" t="s">
        <v>768</v>
      </c>
    </row>
    <row r="131" spans="1:16" s="20" customFormat="1" ht="69" customHeight="1">
      <c r="A131" s="37" t="s">
        <v>280</v>
      </c>
      <c r="B131" s="36" t="s">
        <v>170</v>
      </c>
      <c r="C131" s="41" t="s">
        <v>352</v>
      </c>
      <c r="D131" s="41" t="s">
        <v>388</v>
      </c>
      <c r="E131" s="41" t="s">
        <v>737</v>
      </c>
      <c r="F131" s="48">
        <v>2024</v>
      </c>
      <c r="G131" s="12">
        <f t="shared" si="58"/>
        <v>10783.9</v>
      </c>
      <c r="H131" s="6">
        <v>0</v>
      </c>
      <c r="I131" s="6">
        <v>10783.9</v>
      </c>
      <c r="J131" s="6"/>
      <c r="K131" s="4">
        <f t="shared" si="60"/>
        <v>0</v>
      </c>
      <c r="L131" s="6"/>
      <c r="M131" s="6"/>
      <c r="N131" s="102"/>
      <c r="O131" s="188">
        <f t="shared" si="59"/>
        <v>0</v>
      </c>
      <c r="P131" s="221" t="s">
        <v>753</v>
      </c>
    </row>
    <row r="132" spans="1:16" s="20" customFormat="1" ht="69" customHeight="1">
      <c r="A132" s="37" t="s">
        <v>281</v>
      </c>
      <c r="B132" s="36" t="s">
        <v>171</v>
      </c>
      <c r="C132" s="41" t="s">
        <v>352</v>
      </c>
      <c r="D132" s="41" t="s">
        <v>389</v>
      </c>
      <c r="E132" s="41" t="s">
        <v>738</v>
      </c>
      <c r="F132" s="48">
        <v>2024</v>
      </c>
      <c r="G132" s="12">
        <f t="shared" si="58"/>
        <v>22614.799999999999</v>
      </c>
      <c r="H132" s="6">
        <v>0</v>
      </c>
      <c r="I132" s="6">
        <v>22614.799999999999</v>
      </c>
      <c r="J132" s="6"/>
      <c r="K132" s="4">
        <f t="shared" si="60"/>
        <v>0</v>
      </c>
      <c r="L132" s="6"/>
      <c r="M132" s="6"/>
      <c r="N132" s="102"/>
      <c r="O132" s="188">
        <f>K132/G132</f>
        <v>0</v>
      </c>
      <c r="P132" s="221" t="s">
        <v>753</v>
      </c>
    </row>
    <row r="133" spans="1:16" s="256" customFormat="1" ht="87" customHeight="1">
      <c r="A133" s="264"/>
      <c r="B133" s="264" t="s">
        <v>21</v>
      </c>
      <c r="C133" s="265"/>
      <c r="D133" s="265"/>
      <c r="E133" s="264"/>
      <c r="F133" s="266"/>
      <c r="G133" s="262">
        <f>SUM(G134:G138)</f>
        <v>3483.8599999999997</v>
      </c>
      <c r="H133" s="262">
        <f t="shared" ref="H133:N133" si="62">SUM(H134:H138)</f>
        <v>0</v>
      </c>
      <c r="I133" s="262">
        <f t="shared" si="62"/>
        <v>3483.8599999999997</v>
      </c>
      <c r="J133" s="262">
        <f t="shared" si="62"/>
        <v>0</v>
      </c>
      <c r="K133" s="262">
        <f t="shared" si="62"/>
        <v>1262.2</v>
      </c>
      <c r="L133" s="262">
        <f t="shared" si="62"/>
        <v>0</v>
      </c>
      <c r="M133" s="262">
        <f t="shared" si="62"/>
        <v>1262.2</v>
      </c>
      <c r="N133" s="262">
        <f t="shared" si="62"/>
        <v>0</v>
      </c>
      <c r="O133" s="263">
        <f>K133/G133</f>
        <v>0.36229928871998307</v>
      </c>
      <c r="P133" s="267"/>
    </row>
    <row r="134" spans="1:16" s="20" customFormat="1" ht="49.5">
      <c r="A134" s="251">
        <v>83</v>
      </c>
      <c r="B134" s="249" t="s">
        <v>440</v>
      </c>
      <c r="C134" s="89" t="s">
        <v>350</v>
      </c>
      <c r="D134" s="250" t="s">
        <v>471</v>
      </c>
      <c r="E134" s="249" t="s">
        <v>472</v>
      </c>
      <c r="F134" s="251" t="s">
        <v>158</v>
      </c>
      <c r="G134" s="12">
        <f t="shared" si="58"/>
        <v>641.29999999999995</v>
      </c>
      <c r="H134" s="4">
        <v>0</v>
      </c>
      <c r="I134" s="4">
        <v>641.29999999999995</v>
      </c>
      <c r="J134" s="4"/>
      <c r="K134" s="4">
        <f t="shared" si="60"/>
        <v>519.20000000000005</v>
      </c>
      <c r="L134" s="4"/>
      <c r="M134" s="4">
        <v>519.20000000000005</v>
      </c>
      <c r="N134" s="101"/>
      <c r="O134" s="188">
        <f t="shared" ref="O134:O136" si="63">K134/G134</f>
        <v>0.80960548885077199</v>
      </c>
      <c r="P134" s="221" t="s">
        <v>776</v>
      </c>
    </row>
    <row r="135" spans="1:16" s="20" customFormat="1" ht="49.5">
      <c r="A135" s="251">
        <v>84</v>
      </c>
      <c r="B135" s="249" t="s">
        <v>448</v>
      </c>
      <c r="C135" s="89" t="s">
        <v>350</v>
      </c>
      <c r="D135" s="250" t="s">
        <v>471</v>
      </c>
      <c r="E135" s="249" t="s">
        <v>473</v>
      </c>
      <c r="F135" s="251" t="s">
        <v>158</v>
      </c>
      <c r="G135" s="12">
        <f t="shared" si="58"/>
        <v>627.20000000000005</v>
      </c>
      <c r="H135" s="4">
        <v>0</v>
      </c>
      <c r="I135" s="4">
        <v>627.20000000000005</v>
      </c>
      <c r="J135" s="4"/>
      <c r="K135" s="4">
        <f t="shared" si="60"/>
        <v>532.20000000000005</v>
      </c>
      <c r="L135" s="4"/>
      <c r="M135" s="4">
        <v>532.20000000000005</v>
      </c>
      <c r="N135" s="101"/>
      <c r="O135" s="188">
        <f t="shared" si="63"/>
        <v>0.84853316326530615</v>
      </c>
      <c r="P135" s="221" t="s">
        <v>776</v>
      </c>
    </row>
    <row r="136" spans="1:16" s="20" customFormat="1" ht="49.5">
      <c r="A136" s="251">
        <v>85</v>
      </c>
      <c r="B136" s="249" t="s">
        <v>453</v>
      </c>
      <c r="C136" s="89" t="s">
        <v>350</v>
      </c>
      <c r="D136" s="250" t="s">
        <v>471</v>
      </c>
      <c r="E136" s="249" t="s">
        <v>474</v>
      </c>
      <c r="F136" s="251" t="s">
        <v>158</v>
      </c>
      <c r="G136" s="12">
        <f t="shared" si="58"/>
        <v>313.5</v>
      </c>
      <c r="H136" s="4">
        <v>0</v>
      </c>
      <c r="I136" s="4">
        <v>313.5</v>
      </c>
      <c r="J136" s="4"/>
      <c r="K136" s="4">
        <f t="shared" si="60"/>
        <v>210.8</v>
      </c>
      <c r="L136" s="4"/>
      <c r="M136" s="4">
        <v>210.8</v>
      </c>
      <c r="N136" s="101"/>
      <c r="O136" s="188">
        <f t="shared" si="63"/>
        <v>0.67240829346092512</v>
      </c>
      <c r="P136" s="221" t="s">
        <v>776</v>
      </c>
    </row>
    <row r="137" spans="1:16" s="49" customFormat="1" ht="19.5" customHeight="1">
      <c r="A137" s="40">
        <v>86</v>
      </c>
      <c r="B137" s="46" t="s">
        <v>108</v>
      </c>
      <c r="C137" s="41" t="s">
        <v>352</v>
      </c>
      <c r="D137" s="41" t="s">
        <v>387</v>
      </c>
      <c r="E137" s="41" t="s">
        <v>387</v>
      </c>
      <c r="F137" s="47">
        <v>2025</v>
      </c>
      <c r="G137" s="12">
        <f t="shared" ref="G137:G138" si="64">H137+I137+J137</f>
        <v>950.93</v>
      </c>
      <c r="H137" s="83">
        <v>0</v>
      </c>
      <c r="I137" s="83">
        <v>950.93</v>
      </c>
      <c r="J137" s="83"/>
      <c r="K137" s="4">
        <f t="shared" ref="K137:K138" si="65">L137+M137+N137</f>
        <v>0</v>
      </c>
      <c r="L137" s="83"/>
      <c r="M137" s="83"/>
      <c r="N137" s="104"/>
      <c r="O137" s="188">
        <f t="shared" ref="O137:O138" si="66">K137/G137</f>
        <v>0</v>
      </c>
      <c r="P137" s="223"/>
    </row>
    <row r="138" spans="1:16" s="49" customFormat="1" ht="16.5" customHeight="1">
      <c r="A138" s="40">
        <v>87</v>
      </c>
      <c r="B138" s="46" t="s">
        <v>109</v>
      </c>
      <c r="C138" s="41" t="s">
        <v>352</v>
      </c>
      <c r="D138" s="41" t="s">
        <v>387</v>
      </c>
      <c r="E138" s="41" t="s">
        <v>387</v>
      </c>
      <c r="F138" s="47">
        <v>2025</v>
      </c>
      <c r="G138" s="12">
        <f t="shared" si="64"/>
        <v>950.93</v>
      </c>
      <c r="H138" s="83">
        <v>0</v>
      </c>
      <c r="I138" s="83">
        <v>950.93</v>
      </c>
      <c r="J138" s="83"/>
      <c r="K138" s="4">
        <f t="shared" si="65"/>
        <v>0</v>
      </c>
      <c r="L138" s="83"/>
      <c r="M138" s="83"/>
      <c r="N138" s="104"/>
      <c r="O138" s="188">
        <f t="shared" si="66"/>
        <v>0</v>
      </c>
      <c r="P138" s="223"/>
    </row>
    <row r="139" spans="1:16" s="256" customFormat="1" ht="88.5" customHeight="1">
      <c r="A139" s="264"/>
      <c r="B139" s="264" t="s">
        <v>22</v>
      </c>
      <c r="C139" s="265"/>
      <c r="D139" s="265"/>
      <c r="E139" s="264"/>
      <c r="F139" s="266"/>
      <c r="G139" s="262">
        <f>SUM(G140:G160)</f>
        <v>311434.82315999997</v>
      </c>
      <c r="H139" s="262">
        <f t="shared" ref="H139:N139" si="67">SUM(H140:H160)</f>
        <v>201016.60000000003</v>
      </c>
      <c r="I139" s="262">
        <f t="shared" si="67"/>
        <v>110418.22316000002</v>
      </c>
      <c r="J139" s="262">
        <f t="shared" si="67"/>
        <v>0</v>
      </c>
      <c r="K139" s="262">
        <f t="shared" si="67"/>
        <v>0</v>
      </c>
      <c r="L139" s="262">
        <f t="shared" si="67"/>
        <v>0</v>
      </c>
      <c r="M139" s="262">
        <f t="shared" si="67"/>
        <v>0</v>
      </c>
      <c r="N139" s="262">
        <f t="shared" si="67"/>
        <v>0</v>
      </c>
      <c r="O139" s="263">
        <f>K139/G139</f>
        <v>0</v>
      </c>
      <c r="P139" s="267"/>
    </row>
    <row r="140" spans="1:16" s="20" customFormat="1" ht="49.5">
      <c r="A140" s="37" t="s">
        <v>282</v>
      </c>
      <c r="B140" s="46" t="s">
        <v>475</v>
      </c>
      <c r="C140" s="89" t="s">
        <v>350</v>
      </c>
      <c r="D140" s="41" t="s">
        <v>480</v>
      </c>
      <c r="E140" s="41" t="s">
        <v>481</v>
      </c>
      <c r="F140" s="47" t="s">
        <v>158</v>
      </c>
      <c r="G140" s="12">
        <f t="shared" ref="G140:G144" si="68">H140+I140+J140</f>
        <v>56</v>
      </c>
      <c r="H140" s="6">
        <v>0</v>
      </c>
      <c r="I140" s="6">
        <v>56</v>
      </c>
      <c r="J140" s="6"/>
      <c r="K140" s="4">
        <f t="shared" ref="K140:K144" si="69">L140+M140+N140</f>
        <v>0</v>
      </c>
      <c r="L140" s="6"/>
      <c r="M140" s="6"/>
      <c r="N140" s="102"/>
      <c r="O140" s="188">
        <f t="shared" ref="O140:O144" si="70">K140/G140</f>
        <v>0</v>
      </c>
      <c r="P140" s="221" t="s">
        <v>776</v>
      </c>
    </row>
    <row r="141" spans="1:16" s="20" customFormat="1" ht="49.5">
      <c r="A141" s="37" t="s">
        <v>283</v>
      </c>
      <c r="B141" s="46" t="s">
        <v>476</v>
      </c>
      <c r="C141" s="89" t="s">
        <v>350</v>
      </c>
      <c r="D141" s="41" t="s">
        <v>480</v>
      </c>
      <c r="E141" s="41" t="s">
        <v>482</v>
      </c>
      <c r="F141" s="47" t="s">
        <v>158</v>
      </c>
      <c r="G141" s="12">
        <f t="shared" si="68"/>
        <v>47.7</v>
      </c>
      <c r="H141" s="6">
        <v>0</v>
      </c>
      <c r="I141" s="6">
        <v>47.7</v>
      </c>
      <c r="J141" s="6"/>
      <c r="K141" s="4">
        <f t="shared" si="69"/>
        <v>0</v>
      </c>
      <c r="L141" s="6"/>
      <c r="M141" s="6"/>
      <c r="N141" s="102"/>
      <c r="O141" s="188">
        <f t="shared" si="70"/>
        <v>0</v>
      </c>
      <c r="P141" s="221" t="s">
        <v>776</v>
      </c>
    </row>
    <row r="142" spans="1:16" s="20" customFormat="1" ht="49.5">
      <c r="A142" s="37" t="s">
        <v>284</v>
      </c>
      <c r="B142" s="46" t="s">
        <v>477</v>
      </c>
      <c r="C142" s="89" t="s">
        <v>350</v>
      </c>
      <c r="D142" s="41" t="s">
        <v>483</v>
      </c>
      <c r="E142" s="41" t="s">
        <v>484</v>
      </c>
      <c r="F142" s="47" t="s">
        <v>158</v>
      </c>
      <c r="G142" s="12">
        <f t="shared" si="68"/>
        <v>71.900000000000006</v>
      </c>
      <c r="H142" s="6">
        <v>0</v>
      </c>
      <c r="I142" s="6">
        <v>71.900000000000006</v>
      </c>
      <c r="J142" s="6"/>
      <c r="K142" s="4">
        <f t="shared" si="69"/>
        <v>0</v>
      </c>
      <c r="L142" s="6"/>
      <c r="M142" s="6"/>
      <c r="N142" s="102"/>
      <c r="O142" s="188">
        <f t="shared" si="70"/>
        <v>0</v>
      </c>
      <c r="P142" s="221" t="s">
        <v>776</v>
      </c>
    </row>
    <row r="143" spans="1:16" s="20" customFormat="1" ht="49.5">
      <c r="A143" s="37" t="s">
        <v>285</v>
      </c>
      <c r="B143" s="46" t="s">
        <v>478</v>
      </c>
      <c r="C143" s="89" t="s">
        <v>350</v>
      </c>
      <c r="D143" s="41" t="s">
        <v>480</v>
      </c>
      <c r="E143" s="41" t="s">
        <v>485</v>
      </c>
      <c r="F143" s="47" t="s">
        <v>158</v>
      </c>
      <c r="G143" s="12">
        <f t="shared" si="68"/>
        <v>389.5</v>
      </c>
      <c r="H143" s="6">
        <v>0</v>
      </c>
      <c r="I143" s="6">
        <v>389.5</v>
      </c>
      <c r="J143" s="6"/>
      <c r="K143" s="4">
        <f t="shared" si="69"/>
        <v>0</v>
      </c>
      <c r="L143" s="6"/>
      <c r="M143" s="6"/>
      <c r="N143" s="102"/>
      <c r="O143" s="188">
        <f t="shared" si="70"/>
        <v>0</v>
      </c>
      <c r="P143" s="221" t="s">
        <v>776</v>
      </c>
    </row>
    <row r="144" spans="1:16" s="20" customFormat="1" ht="49.5">
      <c r="A144" s="37" t="s">
        <v>72</v>
      </c>
      <c r="B144" s="46" t="s">
        <v>479</v>
      </c>
      <c r="C144" s="89" t="s">
        <v>350</v>
      </c>
      <c r="D144" s="41" t="s">
        <v>483</v>
      </c>
      <c r="E144" s="41" t="s">
        <v>486</v>
      </c>
      <c r="F144" s="47" t="s">
        <v>158</v>
      </c>
      <c r="G144" s="12">
        <f t="shared" si="68"/>
        <v>61.2</v>
      </c>
      <c r="H144" s="6">
        <v>0</v>
      </c>
      <c r="I144" s="6">
        <v>61.2</v>
      </c>
      <c r="J144" s="6"/>
      <c r="K144" s="4">
        <f t="shared" si="69"/>
        <v>0</v>
      </c>
      <c r="L144" s="6"/>
      <c r="M144" s="6"/>
      <c r="N144" s="102"/>
      <c r="O144" s="188">
        <f t="shared" si="70"/>
        <v>0</v>
      </c>
      <c r="P144" s="221" t="s">
        <v>776</v>
      </c>
    </row>
    <row r="145" spans="1:16" s="20" customFormat="1" ht="19.5" customHeight="1">
      <c r="A145" s="37" t="s">
        <v>73</v>
      </c>
      <c r="B145" s="46" t="s">
        <v>331</v>
      </c>
      <c r="C145" s="89" t="s">
        <v>350</v>
      </c>
      <c r="D145" s="41" t="s">
        <v>387</v>
      </c>
      <c r="E145" s="41" t="s">
        <v>387</v>
      </c>
      <c r="F145" s="47">
        <v>2024</v>
      </c>
      <c r="G145" s="12">
        <f t="shared" ref="G145:G160" si="71">H145+I145+J145</f>
        <v>34905.75</v>
      </c>
      <c r="H145" s="6">
        <v>22335.15</v>
      </c>
      <c r="I145" s="6">
        <v>12570.6</v>
      </c>
      <c r="J145" s="6"/>
      <c r="K145" s="4">
        <f t="shared" ref="K145:K160" si="72">L145+M145+N145</f>
        <v>0</v>
      </c>
      <c r="L145" s="6"/>
      <c r="M145" s="6"/>
      <c r="N145" s="102"/>
      <c r="O145" s="188">
        <f t="shared" ref="O145:O160" si="73">K145/G145</f>
        <v>0</v>
      </c>
      <c r="P145" s="102"/>
    </row>
    <row r="146" spans="1:16" s="20" customFormat="1" ht="19.5" customHeight="1">
      <c r="A146" s="37" t="s">
        <v>74</v>
      </c>
      <c r="B146" s="46" t="s">
        <v>23</v>
      </c>
      <c r="C146" s="89" t="s">
        <v>350</v>
      </c>
      <c r="D146" s="41" t="s">
        <v>387</v>
      </c>
      <c r="E146" s="41" t="s">
        <v>387</v>
      </c>
      <c r="F146" s="47">
        <v>2024</v>
      </c>
      <c r="G146" s="12">
        <f t="shared" si="71"/>
        <v>34508.15</v>
      </c>
      <c r="H146" s="6">
        <v>22335.15</v>
      </c>
      <c r="I146" s="6">
        <v>12173</v>
      </c>
      <c r="J146" s="6"/>
      <c r="K146" s="4">
        <f t="shared" si="72"/>
        <v>0</v>
      </c>
      <c r="L146" s="6"/>
      <c r="M146" s="6"/>
      <c r="N146" s="102"/>
      <c r="O146" s="188">
        <f t="shared" si="73"/>
        <v>0</v>
      </c>
      <c r="P146" s="102"/>
    </row>
    <row r="147" spans="1:16" s="20" customFormat="1" ht="19.5" customHeight="1">
      <c r="A147" s="37" t="s">
        <v>75</v>
      </c>
      <c r="B147" s="46" t="s">
        <v>24</v>
      </c>
      <c r="C147" s="89" t="s">
        <v>350</v>
      </c>
      <c r="D147" s="41" t="s">
        <v>387</v>
      </c>
      <c r="E147" s="41" t="s">
        <v>387</v>
      </c>
      <c r="F147" s="47">
        <v>2024</v>
      </c>
      <c r="G147" s="12">
        <f t="shared" si="71"/>
        <v>31781.75</v>
      </c>
      <c r="H147" s="6">
        <v>22335.15</v>
      </c>
      <c r="I147" s="6">
        <v>9446.6</v>
      </c>
      <c r="J147" s="6"/>
      <c r="K147" s="4">
        <f t="shared" si="72"/>
        <v>0</v>
      </c>
      <c r="L147" s="6"/>
      <c r="M147" s="6"/>
      <c r="N147" s="102"/>
      <c r="O147" s="188">
        <f t="shared" si="73"/>
        <v>0</v>
      </c>
      <c r="P147" s="102"/>
    </row>
    <row r="148" spans="1:16" s="20" customFormat="1" ht="19.5" customHeight="1">
      <c r="A148" s="37" t="s">
        <v>287</v>
      </c>
      <c r="B148" s="46" t="s">
        <v>25</v>
      </c>
      <c r="C148" s="89" t="s">
        <v>350</v>
      </c>
      <c r="D148" s="41" t="s">
        <v>387</v>
      </c>
      <c r="E148" s="41" t="s">
        <v>387</v>
      </c>
      <c r="F148" s="47">
        <v>2024</v>
      </c>
      <c r="G148" s="12">
        <f t="shared" si="71"/>
        <v>32170.45</v>
      </c>
      <c r="H148" s="6">
        <v>22335.15</v>
      </c>
      <c r="I148" s="6">
        <v>9835.2999999999993</v>
      </c>
      <c r="J148" s="6"/>
      <c r="K148" s="4">
        <f t="shared" si="72"/>
        <v>0</v>
      </c>
      <c r="L148" s="6"/>
      <c r="M148" s="6"/>
      <c r="N148" s="102"/>
      <c r="O148" s="188">
        <f t="shared" si="73"/>
        <v>0</v>
      </c>
      <c r="P148" s="102"/>
    </row>
    <row r="149" spans="1:16" s="20" customFormat="1" ht="19.5" customHeight="1">
      <c r="A149" s="37" t="s">
        <v>76</v>
      </c>
      <c r="B149" s="46" t="s">
        <v>26</v>
      </c>
      <c r="C149" s="89" t="s">
        <v>350</v>
      </c>
      <c r="D149" s="41" t="s">
        <v>387</v>
      </c>
      <c r="E149" s="41" t="s">
        <v>387</v>
      </c>
      <c r="F149" s="47">
        <v>2024</v>
      </c>
      <c r="G149" s="12">
        <f t="shared" si="71"/>
        <v>33152.400000000001</v>
      </c>
      <c r="H149" s="6">
        <v>22335.200000000001</v>
      </c>
      <c r="I149" s="6">
        <v>10817.2</v>
      </c>
      <c r="J149" s="6"/>
      <c r="K149" s="4">
        <f t="shared" si="72"/>
        <v>0</v>
      </c>
      <c r="L149" s="6"/>
      <c r="M149" s="6"/>
      <c r="N149" s="102"/>
      <c r="O149" s="188">
        <f t="shared" si="73"/>
        <v>0</v>
      </c>
      <c r="P149" s="102"/>
    </row>
    <row r="150" spans="1:16" s="20" customFormat="1" ht="19.5" customHeight="1">
      <c r="A150" s="37" t="s">
        <v>288</v>
      </c>
      <c r="B150" s="46" t="s">
        <v>27</v>
      </c>
      <c r="C150" s="89" t="s">
        <v>350</v>
      </c>
      <c r="D150" s="41" t="s">
        <v>387</v>
      </c>
      <c r="E150" s="41" t="s">
        <v>387</v>
      </c>
      <c r="F150" s="47">
        <v>2024</v>
      </c>
      <c r="G150" s="12">
        <f t="shared" si="71"/>
        <v>34357.800000000003</v>
      </c>
      <c r="H150" s="6">
        <v>22335.200000000001</v>
      </c>
      <c r="I150" s="6">
        <v>12022.6</v>
      </c>
      <c r="J150" s="6"/>
      <c r="K150" s="4">
        <f t="shared" si="72"/>
        <v>0</v>
      </c>
      <c r="L150" s="6"/>
      <c r="M150" s="6"/>
      <c r="N150" s="102"/>
      <c r="O150" s="188">
        <f t="shared" si="73"/>
        <v>0</v>
      </c>
      <c r="P150" s="102"/>
    </row>
    <row r="151" spans="1:16" s="20" customFormat="1" ht="19.5" customHeight="1">
      <c r="A151" s="37" t="s">
        <v>289</v>
      </c>
      <c r="B151" s="46" t="s">
        <v>28</v>
      </c>
      <c r="C151" s="89" t="s">
        <v>350</v>
      </c>
      <c r="D151" s="41" t="s">
        <v>387</v>
      </c>
      <c r="E151" s="41" t="s">
        <v>387</v>
      </c>
      <c r="F151" s="47">
        <v>2024</v>
      </c>
      <c r="G151" s="12">
        <f t="shared" si="71"/>
        <v>34090.9</v>
      </c>
      <c r="H151" s="6">
        <v>22335.200000000001</v>
      </c>
      <c r="I151" s="6">
        <v>11755.7</v>
      </c>
      <c r="J151" s="6"/>
      <c r="K151" s="4">
        <f t="shared" si="72"/>
        <v>0</v>
      </c>
      <c r="L151" s="6"/>
      <c r="M151" s="6"/>
      <c r="N151" s="102"/>
      <c r="O151" s="188">
        <f t="shared" si="73"/>
        <v>0</v>
      </c>
      <c r="P151" s="102"/>
    </row>
    <row r="152" spans="1:16" s="20" customFormat="1" ht="19.5" customHeight="1">
      <c r="A152" s="37" t="s">
        <v>290</v>
      </c>
      <c r="B152" s="46" t="s">
        <v>29</v>
      </c>
      <c r="C152" s="89" t="s">
        <v>350</v>
      </c>
      <c r="D152" s="41" t="s">
        <v>387</v>
      </c>
      <c r="E152" s="41" t="s">
        <v>387</v>
      </c>
      <c r="F152" s="47">
        <v>2024</v>
      </c>
      <c r="G152" s="12">
        <f t="shared" si="71"/>
        <v>32657.7</v>
      </c>
      <c r="H152" s="6">
        <v>22335.200000000001</v>
      </c>
      <c r="I152" s="6">
        <v>10322.5</v>
      </c>
      <c r="J152" s="6"/>
      <c r="K152" s="4">
        <f t="shared" si="72"/>
        <v>0</v>
      </c>
      <c r="L152" s="6"/>
      <c r="M152" s="6"/>
      <c r="N152" s="102"/>
      <c r="O152" s="188">
        <f t="shared" si="73"/>
        <v>0</v>
      </c>
      <c r="P152" s="102"/>
    </row>
    <row r="153" spans="1:16" s="20" customFormat="1" ht="19.5" customHeight="1">
      <c r="A153" s="37" t="s">
        <v>291</v>
      </c>
      <c r="B153" s="46" t="s">
        <v>30</v>
      </c>
      <c r="C153" s="89" t="s">
        <v>350</v>
      </c>
      <c r="D153" s="41" t="s">
        <v>387</v>
      </c>
      <c r="E153" s="41" t="s">
        <v>387</v>
      </c>
      <c r="F153" s="47">
        <v>2024</v>
      </c>
      <c r="G153" s="12">
        <f t="shared" si="71"/>
        <v>33462.199999999997</v>
      </c>
      <c r="H153" s="6">
        <v>22335.200000000001</v>
      </c>
      <c r="I153" s="6">
        <v>11127</v>
      </c>
      <c r="J153" s="6"/>
      <c r="K153" s="4">
        <f t="shared" si="72"/>
        <v>0</v>
      </c>
      <c r="L153" s="6"/>
      <c r="M153" s="6"/>
      <c r="N153" s="102"/>
      <c r="O153" s="188">
        <f t="shared" si="73"/>
        <v>0</v>
      </c>
      <c r="P153" s="102"/>
    </row>
    <row r="154" spans="1:16" s="20" customFormat="1" ht="19.5" customHeight="1">
      <c r="A154" s="37" t="s">
        <v>292</v>
      </c>
      <c r="B154" s="46" t="s">
        <v>110</v>
      </c>
      <c r="C154" s="41" t="s">
        <v>352</v>
      </c>
      <c r="D154" s="41" t="s">
        <v>387</v>
      </c>
      <c r="E154" s="41" t="s">
        <v>387</v>
      </c>
      <c r="F154" s="47">
        <v>2025</v>
      </c>
      <c r="G154" s="12">
        <f t="shared" si="71"/>
        <v>1398.8450800000001</v>
      </c>
      <c r="H154" s="6">
        <v>0</v>
      </c>
      <c r="I154" s="6">
        <v>1398.8450800000001</v>
      </c>
      <c r="J154" s="6"/>
      <c r="K154" s="4">
        <f t="shared" si="72"/>
        <v>0</v>
      </c>
      <c r="L154" s="6"/>
      <c r="M154" s="6"/>
      <c r="N154" s="102"/>
      <c r="O154" s="188">
        <f t="shared" si="73"/>
        <v>0</v>
      </c>
      <c r="P154" s="102"/>
    </row>
    <row r="155" spans="1:16" s="20" customFormat="1" ht="19.5" customHeight="1">
      <c r="A155" s="37" t="s">
        <v>293</v>
      </c>
      <c r="B155" s="46" t="s">
        <v>111</v>
      </c>
      <c r="C155" s="41" t="s">
        <v>352</v>
      </c>
      <c r="D155" s="41" t="s">
        <v>387</v>
      </c>
      <c r="E155" s="41" t="s">
        <v>387</v>
      </c>
      <c r="F155" s="47">
        <v>2025</v>
      </c>
      <c r="G155" s="12">
        <f t="shared" si="71"/>
        <v>1398.8</v>
      </c>
      <c r="H155" s="6">
        <v>0</v>
      </c>
      <c r="I155" s="6">
        <v>1398.8</v>
      </c>
      <c r="J155" s="6"/>
      <c r="K155" s="4">
        <f t="shared" si="72"/>
        <v>0</v>
      </c>
      <c r="L155" s="6"/>
      <c r="M155" s="6"/>
      <c r="N155" s="102"/>
      <c r="O155" s="188">
        <f t="shared" si="73"/>
        <v>0</v>
      </c>
      <c r="P155" s="102"/>
    </row>
    <row r="156" spans="1:16" s="20" customFormat="1" ht="19.5" customHeight="1">
      <c r="A156" s="37" t="s">
        <v>294</v>
      </c>
      <c r="B156" s="46" t="s">
        <v>112</v>
      </c>
      <c r="C156" s="41" t="s">
        <v>352</v>
      </c>
      <c r="D156" s="41" t="s">
        <v>387</v>
      </c>
      <c r="E156" s="41" t="s">
        <v>387</v>
      </c>
      <c r="F156" s="47">
        <v>2025</v>
      </c>
      <c r="G156" s="12">
        <f t="shared" si="71"/>
        <v>1381.23325</v>
      </c>
      <c r="H156" s="6">
        <v>0</v>
      </c>
      <c r="I156" s="6">
        <v>1381.23325</v>
      </c>
      <c r="J156" s="6"/>
      <c r="K156" s="4">
        <f t="shared" si="72"/>
        <v>0</v>
      </c>
      <c r="L156" s="6"/>
      <c r="M156" s="6"/>
      <c r="N156" s="102"/>
      <c r="O156" s="188">
        <f t="shared" si="73"/>
        <v>0</v>
      </c>
      <c r="P156" s="102"/>
    </row>
    <row r="157" spans="1:16" s="20" customFormat="1" ht="19.5" customHeight="1">
      <c r="A157" s="37" t="s">
        <v>295</v>
      </c>
      <c r="B157" s="46" t="s">
        <v>126</v>
      </c>
      <c r="C157" s="41" t="s">
        <v>352</v>
      </c>
      <c r="D157" s="41" t="s">
        <v>387</v>
      </c>
      <c r="E157" s="41" t="s">
        <v>387</v>
      </c>
      <c r="F157" s="47">
        <v>2025</v>
      </c>
      <c r="G157" s="12">
        <f t="shared" si="71"/>
        <v>1381.23325</v>
      </c>
      <c r="H157" s="83">
        <v>0</v>
      </c>
      <c r="I157" s="6">
        <v>1381.23325</v>
      </c>
      <c r="J157" s="6"/>
      <c r="K157" s="4">
        <f t="shared" si="72"/>
        <v>0</v>
      </c>
      <c r="L157" s="83"/>
      <c r="M157" s="6"/>
      <c r="N157" s="102"/>
      <c r="O157" s="188">
        <f t="shared" si="73"/>
        <v>0</v>
      </c>
      <c r="P157" s="102"/>
    </row>
    <row r="158" spans="1:16" s="20" customFormat="1" ht="19.5" customHeight="1">
      <c r="A158" s="37" t="s">
        <v>296</v>
      </c>
      <c r="B158" s="46" t="s">
        <v>113</v>
      </c>
      <c r="C158" s="41" t="s">
        <v>352</v>
      </c>
      <c r="D158" s="41" t="s">
        <v>387</v>
      </c>
      <c r="E158" s="41" t="s">
        <v>387</v>
      </c>
      <c r="F158" s="47">
        <v>2025</v>
      </c>
      <c r="G158" s="12">
        <f t="shared" si="71"/>
        <v>1381.23325</v>
      </c>
      <c r="H158" s="83">
        <v>0</v>
      </c>
      <c r="I158" s="83">
        <v>1381.23325</v>
      </c>
      <c r="J158" s="83"/>
      <c r="K158" s="4">
        <f t="shared" si="72"/>
        <v>0</v>
      </c>
      <c r="L158" s="83"/>
      <c r="M158" s="83"/>
      <c r="N158" s="104"/>
      <c r="O158" s="188">
        <f t="shared" si="73"/>
        <v>0</v>
      </c>
      <c r="P158" s="102"/>
    </row>
    <row r="159" spans="1:16" s="20" customFormat="1" ht="19.5" customHeight="1">
      <c r="A159" s="37" t="s">
        <v>297</v>
      </c>
      <c r="B159" s="46" t="s">
        <v>114</v>
      </c>
      <c r="C159" s="41" t="s">
        <v>352</v>
      </c>
      <c r="D159" s="41" t="s">
        <v>387</v>
      </c>
      <c r="E159" s="41" t="s">
        <v>387</v>
      </c>
      <c r="F159" s="47">
        <v>2025</v>
      </c>
      <c r="G159" s="12">
        <f t="shared" si="71"/>
        <v>1398.8450800000001</v>
      </c>
      <c r="H159" s="83">
        <v>0</v>
      </c>
      <c r="I159" s="6">
        <v>1398.8450800000001</v>
      </c>
      <c r="J159" s="6"/>
      <c r="K159" s="4">
        <f t="shared" si="72"/>
        <v>0</v>
      </c>
      <c r="L159" s="83"/>
      <c r="M159" s="6"/>
      <c r="N159" s="102"/>
      <c r="O159" s="188">
        <f t="shared" si="73"/>
        <v>0</v>
      </c>
      <c r="P159" s="102"/>
    </row>
    <row r="160" spans="1:16" s="20" customFormat="1" ht="19.5" customHeight="1">
      <c r="A160" s="37" t="s">
        <v>298</v>
      </c>
      <c r="B160" s="46" t="s">
        <v>115</v>
      </c>
      <c r="C160" s="41" t="s">
        <v>352</v>
      </c>
      <c r="D160" s="41" t="s">
        <v>387</v>
      </c>
      <c r="E160" s="41" t="s">
        <v>387</v>
      </c>
      <c r="F160" s="47">
        <v>2025</v>
      </c>
      <c r="G160" s="12">
        <f t="shared" si="71"/>
        <v>1381.23325</v>
      </c>
      <c r="H160" s="83">
        <v>0</v>
      </c>
      <c r="I160" s="83">
        <v>1381.23325</v>
      </c>
      <c r="J160" s="83"/>
      <c r="K160" s="4">
        <f t="shared" si="72"/>
        <v>0</v>
      </c>
      <c r="L160" s="83"/>
      <c r="M160" s="83"/>
      <c r="N160" s="104"/>
      <c r="O160" s="188">
        <f t="shared" si="73"/>
        <v>0</v>
      </c>
      <c r="P160" s="102"/>
    </row>
    <row r="161" spans="1:16" s="20" customFormat="1" ht="115.5">
      <c r="A161" s="287" t="s">
        <v>299</v>
      </c>
      <c r="B161" s="36" t="s">
        <v>487</v>
      </c>
      <c r="C161" s="89" t="s">
        <v>352</v>
      </c>
      <c r="D161" s="41" t="s">
        <v>488</v>
      </c>
      <c r="E161" s="41" t="s">
        <v>489</v>
      </c>
      <c r="F161" s="48">
        <v>2024</v>
      </c>
      <c r="G161" s="12">
        <f>H161+I161+J161</f>
        <v>35000</v>
      </c>
      <c r="H161" s="6">
        <v>0</v>
      </c>
      <c r="I161" s="6">
        <v>35000</v>
      </c>
      <c r="J161" s="6"/>
      <c r="K161" s="4">
        <f>L161+M161+N161</f>
        <v>0</v>
      </c>
      <c r="L161" s="6"/>
      <c r="M161" s="6"/>
      <c r="N161" s="102"/>
      <c r="O161" s="188">
        <f>K161/G161</f>
        <v>0</v>
      </c>
      <c r="P161" s="289" t="s">
        <v>743</v>
      </c>
    </row>
    <row r="162" spans="1:16" s="123" customFormat="1" ht="33">
      <c r="A162" s="125"/>
      <c r="B162" s="125" t="s">
        <v>3</v>
      </c>
      <c r="C162" s="125"/>
      <c r="D162" s="125"/>
      <c r="E162" s="125"/>
      <c r="F162" s="125"/>
      <c r="G162" s="122">
        <f>SUM(G165:G182)</f>
        <v>1339916</v>
      </c>
      <c r="H162" s="122">
        <f t="shared" ref="H162:N162" si="74">SUM(H165:H182)</f>
        <v>608776.19999999995</v>
      </c>
      <c r="I162" s="122">
        <f t="shared" si="74"/>
        <v>731139.79999999993</v>
      </c>
      <c r="J162" s="122">
        <f t="shared" si="74"/>
        <v>0</v>
      </c>
      <c r="K162" s="122">
        <f t="shared" si="74"/>
        <v>20251.699999999997</v>
      </c>
      <c r="L162" s="122">
        <f t="shared" si="74"/>
        <v>14985.3</v>
      </c>
      <c r="M162" s="122">
        <f t="shared" si="74"/>
        <v>5266.4</v>
      </c>
      <c r="N162" s="122">
        <f t="shared" si="74"/>
        <v>0</v>
      </c>
      <c r="O162" s="185">
        <f>K162/G162</f>
        <v>1.5114156409804791E-2</v>
      </c>
      <c r="P162" s="215"/>
    </row>
    <row r="163" spans="1:16" s="134" customFormat="1" ht="51.75">
      <c r="A163" s="129"/>
      <c r="B163" s="130" t="s">
        <v>78</v>
      </c>
      <c r="C163" s="130"/>
      <c r="D163" s="130"/>
      <c r="E163" s="130"/>
      <c r="F163" s="136"/>
      <c r="G163" s="138"/>
      <c r="H163" s="138"/>
      <c r="I163" s="138"/>
      <c r="J163" s="138"/>
      <c r="K163" s="138"/>
      <c r="L163" s="138"/>
      <c r="M163" s="138"/>
      <c r="N163" s="139"/>
      <c r="O163" s="191"/>
      <c r="P163" s="216"/>
    </row>
    <row r="164" spans="1:16" s="155" customFormat="1" ht="55.5" customHeight="1">
      <c r="A164" s="150"/>
      <c r="B164" s="161" t="s">
        <v>505</v>
      </c>
      <c r="C164" s="161"/>
      <c r="D164" s="161"/>
      <c r="E164" s="161"/>
      <c r="F164" s="152"/>
      <c r="G164" s="171"/>
      <c r="H164" s="171"/>
      <c r="I164" s="171"/>
      <c r="J164" s="171"/>
      <c r="K164" s="171"/>
      <c r="L164" s="171"/>
      <c r="M164" s="171"/>
      <c r="N164" s="172"/>
      <c r="O164" s="192"/>
      <c r="P164" s="217"/>
    </row>
    <row r="165" spans="1:16" s="20" customFormat="1" ht="33">
      <c r="A165" s="17" t="s">
        <v>300</v>
      </c>
      <c r="B165" s="54" t="s">
        <v>19</v>
      </c>
      <c r="C165" s="92" t="s">
        <v>353</v>
      </c>
      <c r="D165" s="41" t="s">
        <v>387</v>
      </c>
      <c r="E165" s="41" t="s">
        <v>387</v>
      </c>
      <c r="F165" s="40">
        <v>2024</v>
      </c>
      <c r="G165" s="12">
        <f t="shared" ref="G165:G166" si="75">H165+I165+J165</f>
        <v>15407.7</v>
      </c>
      <c r="H165" s="6">
        <v>0</v>
      </c>
      <c r="I165" s="6">
        <v>15407.7</v>
      </c>
      <c r="J165" s="6"/>
      <c r="K165" s="4">
        <f t="shared" ref="K165:K166" si="76">L165+M165+N165</f>
        <v>0</v>
      </c>
      <c r="L165" s="6"/>
      <c r="M165" s="6"/>
      <c r="N165" s="102"/>
      <c r="O165" s="188">
        <f t="shared" ref="O165:O166" si="77">K165/G165</f>
        <v>0</v>
      </c>
      <c r="P165" s="212"/>
    </row>
    <row r="166" spans="1:16" s="20" customFormat="1" ht="87" customHeight="1">
      <c r="A166" s="17" t="s">
        <v>301</v>
      </c>
      <c r="B166" s="54" t="s">
        <v>506</v>
      </c>
      <c r="C166" s="92" t="s">
        <v>781</v>
      </c>
      <c r="D166" s="41" t="s">
        <v>387</v>
      </c>
      <c r="E166" s="41" t="s">
        <v>387</v>
      </c>
      <c r="F166" s="40">
        <v>2024</v>
      </c>
      <c r="G166" s="12">
        <f t="shared" si="75"/>
        <v>32740</v>
      </c>
      <c r="H166" s="6">
        <v>0</v>
      </c>
      <c r="I166" s="6">
        <v>32740</v>
      </c>
      <c r="J166" s="6"/>
      <c r="K166" s="4">
        <f t="shared" si="76"/>
        <v>0</v>
      </c>
      <c r="L166" s="6"/>
      <c r="M166" s="6"/>
      <c r="N166" s="102"/>
      <c r="O166" s="188">
        <f t="shared" si="77"/>
        <v>0</v>
      </c>
      <c r="P166" s="212" t="s">
        <v>780</v>
      </c>
    </row>
    <row r="167" spans="1:16" s="155" customFormat="1" ht="55.5" customHeight="1">
      <c r="A167" s="150"/>
      <c r="B167" s="161" t="s">
        <v>8</v>
      </c>
      <c r="C167" s="161"/>
      <c r="D167" s="161"/>
      <c r="E167" s="161"/>
      <c r="F167" s="152"/>
      <c r="G167" s="171"/>
      <c r="H167" s="171"/>
      <c r="I167" s="171"/>
      <c r="J167" s="171"/>
      <c r="K167" s="171"/>
      <c r="L167" s="171"/>
      <c r="M167" s="171"/>
      <c r="N167" s="172"/>
      <c r="O167" s="192"/>
      <c r="P167" s="217"/>
    </row>
    <row r="168" spans="1:16" s="155" customFormat="1" ht="34.5">
      <c r="A168" s="150"/>
      <c r="B168" s="158" t="s">
        <v>33</v>
      </c>
      <c r="C168" s="158"/>
      <c r="D168" s="158"/>
      <c r="E168" s="158"/>
      <c r="F168" s="152"/>
      <c r="G168" s="171"/>
      <c r="H168" s="171"/>
      <c r="I168" s="171"/>
      <c r="J168" s="171"/>
      <c r="K168" s="171"/>
      <c r="L168" s="171"/>
      <c r="M168" s="171"/>
      <c r="N168" s="172"/>
      <c r="O168" s="192"/>
      <c r="P168" s="217"/>
    </row>
    <row r="169" spans="1:16" s="20" customFormat="1" ht="55.5" customHeight="1">
      <c r="A169" s="17" t="s">
        <v>330</v>
      </c>
      <c r="B169" s="54" t="s">
        <v>256</v>
      </c>
      <c r="C169" s="89" t="s">
        <v>350</v>
      </c>
      <c r="D169" s="41" t="s">
        <v>387</v>
      </c>
      <c r="E169" s="41" t="s">
        <v>387</v>
      </c>
      <c r="F169" s="40" t="s">
        <v>206</v>
      </c>
      <c r="G169" s="12">
        <f t="shared" ref="G169:G182" si="78">H169+I169+J169</f>
        <v>443691.2</v>
      </c>
      <c r="H169" s="6">
        <v>243691.2</v>
      </c>
      <c r="I169" s="6">
        <v>200000</v>
      </c>
      <c r="J169" s="6"/>
      <c r="K169" s="4">
        <f t="shared" ref="K169:K182" si="79">L169+M169+N169</f>
        <v>0</v>
      </c>
      <c r="L169" s="6"/>
      <c r="M169" s="6"/>
      <c r="N169" s="102"/>
      <c r="O169" s="188">
        <f t="shared" ref="O169:O182" si="80">K169/G169</f>
        <v>0</v>
      </c>
      <c r="P169" s="221" t="s">
        <v>751</v>
      </c>
    </row>
    <row r="170" spans="1:16" s="20" customFormat="1" ht="48.75" customHeight="1">
      <c r="A170" s="17" t="s">
        <v>302</v>
      </c>
      <c r="B170" s="54" t="s">
        <v>19</v>
      </c>
      <c r="C170" s="89" t="s">
        <v>350</v>
      </c>
      <c r="D170" s="40" t="s">
        <v>516</v>
      </c>
      <c r="E170" s="40" t="s">
        <v>725</v>
      </c>
      <c r="F170" s="40" t="s">
        <v>158</v>
      </c>
      <c r="G170" s="12">
        <f t="shared" si="78"/>
        <v>158245.6</v>
      </c>
      <c r="H170" s="6">
        <v>0</v>
      </c>
      <c r="I170" s="6">
        <v>158245.6</v>
      </c>
      <c r="J170" s="6"/>
      <c r="K170" s="4">
        <f t="shared" si="79"/>
        <v>0</v>
      </c>
      <c r="L170" s="6"/>
      <c r="M170" s="6"/>
      <c r="N170" s="102"/>
      <c r="O170" s="188">
        <f t="shared" si="80"/>
        <v>0</v>
      </c>
      <c r="P170" s="221" t="s">
        <v>751</v>
      </c>
    </row>
    <row r="171" spans="1:16" ht="66">
      <c r="A171" s="17" t="s">
        <v>303</v>
      </c>
      <c r="B171" s="56" t="s">
        <v>127</v>
      </c>
      <c r="C171" s="89" t="s">
        <v>350</v>
      </c>
      <c r="D171" s="200" t="s">
        <v>373</v>
      </c>
      <c r="E171" s="200" t="s">
        <v>374</v>
      </c>
      <c r="F171" s="1" t="s">
        <v>103</v>
      </c>
      <c r="G171" s="12">
        <f t="shared" si="78"/>
        <v>466440.1</v>
      </c>
      <c r="H171" s="4">
        <v>365085</v>
      </c>
      <c r="I171" s="4">
        <v>101355.1</v>
      </c>
      <c r="J171" s="4"/>
      <c r="K171" s="4">
        <f t="shared" si="79"/>
        <v>20251.699999999997</v>
      </c>
      <c r="L171" s="4">
        <v>14985.3</v>
      </c>
      <c r="M171" s="4">
        <v>5266.4</v>
      </c>
      <c r="N171" s="101"/>
      <c r="O171" s="188">
        <f t="shared" si="80"/>
        <v>4.3417579234718451E-2</v>
      </c>
      <c r="P171" s="221" t="s">
        <v>751</v>
      </c>
    </row>
    <row r="172" spans="1:16" ht="72.75" customHeight="1">
      <c r="A172" s="17" t="s">
        <v>304</v>
      </c>
      <c r="B172" s="56" t="s">
        <v>144</v>
      </c>
      <c r="C172" s="89" t="s">
        <v>350</v>
      </c>
      <c r="D172" s="41" t="s">
        <v>387</v>
      </c>
      <c r="E172" s="41" t="s">
        <v>387</v>
      </c>
      <c r="F172" s="1" t="s">
        <v>158</v>
      </c>
      <c r="G172" s="12">
        <f t="shared" si="78"/>
        <v>111933.7</v>
      </c>
      <c r="H172" s="4">
        <v>0</v>
      </c>
      <c r="I172" s="4">
        <v>111933.7</v>
      </c>
      <c r="J172" s="4"/>
      <c r="K172" s="4">
        <f t="shared" si="79"/>
        <v>0</v>
      </c>
      <c r="L172" s="4"/>
      <c r="M172" s="4"/>
      <c r="N172" s="101"/>
      <c r="O172" s="188">
        <f t="shared" si="80"/>
        <v>0</v>
      </c>
      <c r="P172" s="212" t="s">
        <v>782</v>
      </c>
    </row>
    <row r="173" spans="1:16" ht="66.75" customHeight="1">
      <c r="A173" s="17" t="s">
        <v>305</v>
      </c>
      <c r="B173" s="56" t="s">
        <v>191</v>
      </c>
      <c r="C173" s="89" t="s">
        <v>350</v>
      </c>
      <c r="D173" s="1" t="s">
        <v>516</v>
      </c>
      <c r="E173" s="56" t="s">
        <v>517</v>
      </c>
      <c r="F173" s="1" t="s">
        <v>158</v>
      </c>
      <c r="G173" s="12">
        <f t="shared" si="78"/>
        <v>41726.800000000003</v>
      </c>
      <c r="H173" s="4">
        <v>0</v>
      </c>
      <c r="I173" s="4">
        <v>41726.800000000003</v>
      </c>
      <c r="J173" s="4"/>
      <c r="K173" s="4">
        <f t="shared" si="79"/>
        <v>0</v>
      </c>
      <c r="L173" s="4"/>
      <c r="M173" s="4"/>
      <c r="N173" s="101"/>
      <c r="O173" s="188">
        <f t="shared" si="80"/>
        <v>0</v>
      </c>
      <c r="P173" s="221" t="s">
        <v>751</v>
      </c>
    </row>
    <row r="174" spans="1:16" ht="99">
      <c r="A174" s="245" t="s">
        <v>306</v>
      </c>
      <c r="B174" s="268" t="s">
        <v>507</v>
      </c>
      <c r="C174" s="89" t="s">
        <v>350</v>
      </c>
      <c r="D174" s="41" t="s">
        <v>387</v>
      </c>
      <c r="E174" s="41" t="s">
        <v>387</v>
      </c>
      <c r="F174" s="233">
        <v>2024</v>
      </c>
      <c r="G174" s="12">
        <f t="shared" si="78"/>
        <v>14704.2</v>
      </c>
      <c r="H174" s="4">
        <v>0</v>
      </c>
      <c r="I174" s="4">
        <v>14704.2</v>
      </c>
      <c r="J174" s="4"/>
      <c r="K174" s="4">
        <f t="shared" si="79"/>
        <v>0</v>
      </c>
      <c r="L174" s="4"/>
      <c r="M174" s="4"/>
      <c r="N174" s="101"/>
      <c r="O174" s="188">
        <f t="shared" si="80"/>
        <v>0</v>
      </c>
      <c r="P174" s="212" t="s">
        <v>783</v>
      </c>
    </row>
    <row r="175" spans="1:16" ht="33">
      <c r="A175" s="245" t="s">
        <v>307</v>
      </c>
      <c r="B175" s="268" t="s">
        <v>508</v>
      </c>
      <c r="C175" s="89" t="s">
        <v>350</v>
      </c>
      <c r="D175" s="233" t="s">
        <v>363</v>
      </c>
      <c r="E175" s="233" t="s">
        <v>518</v>
      </c>
      <c r="F175" s="233" t="s">
        <v>532</v>
      </c>
      <c r="G175" s="12">
        <f t="shared" si="78"/>
        <v>6.9</v>
      </c>
      <c r="H175" s="4">
        <v>0</v>
      </c>
      <c r="I175" s="4">
        <v>6.9</v>
      </c>
      <c r="J175" s="4"/>
      <c r="K175" s="4">
        <f t="shared" si="79"/>
        <v>0</v>
      </c>
      <c r="L175" s="4"/>
      <c r="M175" s="4"/>
      <c r="N175" s="101"/>
      <c r="O175" s="188">
        <f t="shared" si="80"/>
        <v>0</v>
      </c>
      <c r="P175" s="212" t="s">
        <v>776</v>
      </c>
    </row>
    <row r="176" spans="1:16" ht="66">
      <c r="A176" s="245" t="s">
        <v>308</v>
      </c>
      <c r="B176" s="268" t="s">
        <v>509</v>
      </c>
      <c r="C176" s="89" t="s">
        <v>350</v>
      </c>
      <c r="D176" s="233" t="s">
        <v>363</v>
      </c>
      <c r="E176" s="233" t="s">
        <v>519</v>
      </c>
      <c r="F176" s="233" t="s">
        <v>533</v>
      </c>
      <c r="G176" s="12">
        <f t="shared" si="78"/>
        <v>6593.5</v>
      </c>
      <c r="H176" s="4">
        <v>0</v>
      </c>
      <c r="I176" s="4">
        <v>6593.5</v>
      </c>
      <c r="J176" s="4"/>
      <c r="K176" s="4">
        <f t="shared" si="79"/>
        <v>0</v>
      </c>
      <c r="L176" s="4"/>
      <c r="M176" s="4"/>
      <c r="N176" s="101"/>
      <c r="O176" s="188">
        <f t="shared" si="80"/>
        <v>0</v>
      </c>
      <c r="P176" s="212" t="s">
        <v>776</v>
      </c>
    </row>
    <row r="177" spans="1:16" ht="82.5">
      <c r="A177" s="245" t="s">
        <v>309</v>
      </c>
      <c r="B177" s="268" t="s">
        <v>510</v>
      </c>
      <c r="C177" s="41" t="s">
        <v>352</v>
      </c>
      <c r="D177" s="233" t="s">
        <v>531</v>
      </c>
      <c r="E177" s="233" t="s">
        <v>530</v>
      </c>
      <c r="F177" s="233">
        <v>2024</v>
      </c>
      <c r="G177" s="12">
        <f t="shared" si="78"/>
        <v>6237.5</v>
      </c>
      <c r="H177" s="4">
        <v>0</v>
      </c>
      <c r="I177" s="4">
        <v>6237.5</v>
      </c>
      <c r="J177" s="4"/>
      <c r="K177" s="4">
        <f t="shared" si="79"/>
        <v>0</v>
      </c>
      <c r="L177" s="4"/>
      <c r="M177" s="4"/>
      <c r="N177" s="101"/>
      <c r="O177" s="188">
        <f t="shared" si="80"/>
        <v>0</v>
      </c>
      <c r="P177" s="212" t="s">
        <v>784</v>
      </c>
    </row>
    <row r="178" spans="1:16" ht="66">
      <c r="A178" s="245" t="s">
        <v>310</v>
      </c>
      <c r="B178" s="268" t="s">
        <v>511</v>
      </c>
      <c r="C178" s="41" t="s">
        <v>352</v>
      </c>
      <c r="D178" s="233" t="s">
        <v>528</v>
      </c>
      <c r="E178" s="233" t="s">
        <v>529</v>
      </c>
      <c r="F178" s="233">
        <v>2024</v>
      </c>
      <c r="G178" s="12">
        <f t="shared" si="78"/>
        <v>8214.9</v>
      </c>
      <c r="H178" s="4">
        <v>0</v>
      </c>
      <c r="I178" s="4">
        <v>8214.9</v>
      </c>
      <c r="J178" s="4"/>
      <c r="K178" s="4">
        <f t="shared" si="79"/>
        <v>0</v>
      </c>
      <c r="L178" s="4"/>
      <c r="M178" s="4"/>
      <c r="N178" s="101"/>
      <c r="O178" s="188">
        <f t="shared" si="80"/>
        <v>0</v>
      </c>
      <c r="P178" s="212" t="s">
        <v>784</v>
      </c>
    </row>
    <row r="179" spans="1:16" ht="99">
      <c r="A179" s="245" t="s">
        <v>311</v>
      </c>
      <c r="B179" s="268" t="s">
        <v>512</v>
      </c>
      <c r="C179" s="41" t="s">
        <v>352</v>
      </c>
      <c r="D179" s="233" t="s">
        <v>526</v>
      </c>
      <c r="E179" s="233" t="s">
        <v>527</v>
      </c>
      <c r="F179" s="233">
        <v>2024</v>
      </c>
      <c r="G179" s="12">
        <f t="shared" si="78"/>
        <v>10488.2</v>
      </c>
      <c r="H179" s="4">
        <v>0</v>
      </c>
      <c r="I179" s="4">
        <v>10488.2</v>
      </c>
      <c r="J179" s="4"/>
      <c r="K179" s="4">
        <f t="shared" si="79"/>
        <v>0</v>
      </c>
      <c r="L179" s="4"/>
      <c r="M179" s="4"/>
      <c r="N179" s="101"/>
      <c r="O179" s="188">
        <f t="shared" si="80"/>
        <v>0</v>
      </c>
      <c r="P179" s="212" t="s">
        <v>784</v>
      </c>
    </row>
    <row r="180" spans="1:16" ht="115.5">
      <c r="A180" s="245" t="s">
        <v>312</v>
      </c>
      <c r="B180" s="268" t="s">
        <v>513</v>
      </c>
      <c r="C180" s="41" t="s">
        <v>352</v>
      </c>
      <c r="D180" s="233" t="s">
        <v>523</v>
      </c>
      <c r="E180" s="233" t="s">
        <v>520</v>
      </c>
      <c r="F180" s="233">
        <v>2024</v>
      </c>
      <c r="G180" s="12">
        <f t="shared" si="78"/>
        <v>9749.1</v>
      </c>
      <c r="H180" s="4">
        <v>0</v>
      </c>
      <c r="I180" s="4">
        <v>9749.1</v>
      </c>
      <c r="J180" s="4"/>
      <c r="K180" s="4">
        <f t="shared" si="79"/>
        <v>0</v>
      </c>
      <c r="L180" s="4"/>
      <c r="M180" s="4"/>
      <c r="N180" s="101"/>
      <c r="O180" s="188">
        <f t="shared" si="80"/>
        <v>0</v>
      </c>
      <c r="P180" s="212" t="s">
        <v>786</v>
      </c>
    </row>
    <row r="181" spans="1:16" ht="49.5">
      <c r="A181" s="245" t="s">
        <v>313</v>
      </c>
      <c r="B181" s="268" t="s">
        <v>514</v>
      </c>
      <c r="C181" s="41" t="s">
        <v>352</v>
      </c>
      <c r="D181" s="233" t="s">
        <v>521</v>
      </c>
      <c r="E181" s="233" t="s">
        <v>522</v>
      </c>
      <c r="F181" s="233">
        <v>2024</v>
      </c>
      <c r="G181" s="12">
        <f t="shared" si="78"/>
        <v>2980</v>
      </c>
      <c r="H181" s="4">
        <v>0</v>
      </c>
      <c r="I181" s="4">
        <v>2980</v>
      </c>
      <c r="J181" s="4"/>
      <c r="K181" s="4">
        <f t="shared" si="79"/>
        <v>0</v>
      </c>
      <c r="L181" s="4"/>
      <c r="M181" s="4"/>
      <c r="N181" s="101"/>
      <c r="O181" s="188">
        <f t="shared" si="80"/>
        <v>0</v>
      </c>
      <c r="P181" s="212" t="s">
        <v>785</v>
      </c>
    </row>
    <row r="182" spans="1:16" ht="49.5">
      <c r="A182" s="245" t="s">
        <v>314</v>
      </c>
      <c r="B182" s="268" t="s">
        <v>515</v>
      </c>
      <c r="C182" s="41" t="s">
        <v>352</v>
      </c>
      <c r="D182" s="233" t="s">
        <v>524</v>
      </c>
      <c r="E182" s="233" t="s">
        <v>525</v>
      </c>
      <c r="F182" s="233">
        <v>2024</v>
      </c>
      <c r="G182" s="12">
        <f t="shared" si="78"/>
        <v>10756.6</v>
      </c>
      <c r="H182" s="4">
        <v>0</v>
      </c>
      <c r="I182" s="4">
        <v>10756.6</v>
      </c>
      <c r="J182" s="4"/>
      <c r="K182" s="4">
        <f t="shared" si="79"/>
        <v>0</v>
      </c>
      <c r="L182" s="4"/>
      <c r="M182" s="4"/>
      <c r="N182" s="101"/>
      <c r="O182" s="188">
        <f t="shared" si="80"/>
        <v>0</v>
      </c>
      <c r="P182" s="212" t="s">
        <v>787</v>
      </c>
    </row>
    <row r="183" spans="1:16" s="123" customFormat="1" ht="20.25">
      <c r="A183" s="120"/>
      <c r="B183" s="127" t="s">
        <v>10</v>
      </c>
      <c r="C183" s="125"/>
      <c r="D183" s="125"/>
      <c r="E183" s="127"/>
      <c r="F183" s="128"/>
      <c r="G183" s="122">
        <f>SUM(G187:G188)</f>
        <v>365080.8</v>
      </c>
      <c r="H183" s="122">
        <f t="shared" ref="H183:N183" si="81">SUM(H187:H188)</f>
        <v>343610</v>
      </c>
      <c r="I183" s="122">
        <f t="shared" si="81"/>
        <v>21470.799999999999</v>
      </c>
      <c r="J183" s="122">
        <f t="shared" si="81"/>
        <v>0</v>
      </c>
      <c r="K183" s="122">
        <f t="shared" si="81"/>
        <v>41657.4</v>
      </c>
      <c r="L183" s="122">
        <f t="shared" si="81"/>
        <v>41240.800000000003</v>
      </c>
      <c r="M183" s="122">
        <f t="shared" si="81"/>
        <v>416.6</v>
      </c>
      <c r="N183" s="122">
        <f t="shared" si="81"/>
        <v>0</v>
      </c>
      <c r="O183" s="185">
        <f>K183/G183</f>
        <v>0.11410460369320984</v>
      </c>
      <c r="P183" s="215"/>
    </row>
    <row r="184" spans="1:16" s="134" customFormat="1" ht="51.75">
      <c r="A184" s="129"/>
      <c r="B184" s="140" t="s">
        <v>79</v>
      </c>
      <c r="C184" s="141"/>
      <c r="D184" s="141"/>
      <c r="E184" s="140"/>
      <c r="F184" s="142"/>
      <c r="G184" s="132"/>
      <c r="H184" s="132"/>
      <c r="I184" s="132"/>
      <c r="J184" s="132"/>
      <c r="K184" s="132"/>
      <c r="L184" s="132"/>
      <c r="M184" s="132"/>
      <c r="N184" s="133"/>
      <c r="O184" s="186"/>
      <c r="P184" s="216"/>
    </row>
    <row r="185" spans="1:16" s="155" customFormat="1" ht="49.5">
      <c r="A185" s="150"/>
      <c r="B185" s="173" t="s">
        <v>8</v>
      </c>
      <c r="C185" s="173"/>
      <c r="D185" s="173"/>
      <c r="E185" s="173"/>
      <c r="F185" s="159"/>
      <c r="G185" s="174"/>
      <c r="H185" s="174"/>
      <c r="I185" s="174"/>
      <c r="J185" s="174"/>
      <c r="K185" s="174"/>
      <c r="L185" s="174"/>
      <c r="M185" s="174"/>
      <c r="N185" s="175"/>
      <c r="O185" s="193"/>
      <c r="P185" s="217"/>
    </row>
    <row r="186" spans="1:16" s="155" customFormat="1" ht="34.5">
      <c r="A186" s="150"/>
      <c r="B186" s="158" t="s">
        <v>33</v>
      </c>
      <c r="C186" s="158"/>
      <c r="D186" s="158"/>
      <c r="E186" s="158"/>
      <c r="F186" s="159"/>
      <c r="G186" s="174"/>
      <c r="H186" s="174"/>
      <c r="I186" s="174"/>
      <c r="J186" s="174"/>
      <c r="K186" s="174"/>
      <c r="L186" s="174"/>
      <c r="M186" s="174"/>
      <c r="N186" s="175"/>
      <c r="O186" s="193"/>
      <c r="P186" s="217"/>
    </row>
    <row r="187" spans="1:16" ht="66.75" customHeight="1">
      <c r="A187" s="17" t="s">
        <v>315</v>
      </c>
      <c r="B187" s="53" t="s">
        <v>172</v>
      </c>
      <c r="C187" s="89" t="s">
        <v>350</v>
      </c>
      <c r="D187" s="90" t="s">
        <v>535</v>
      </c>
      <c r="E187" s="90" t="s">
        <v>536</v>
      </c>
      <c r="F187" s="1" t="s">
        <v>158</v>
      </c>
      <c r="G187" s="12">
        <f>H187+I187+J187</f>
        <v>347080.8</v>
      </c>
      <c r="H187" s="4">
        <v>343610</v>
      </c>
      <c r="I187" s="4">
        <v>3470.8</v>
      </c>
      <c r="J187" s="4"/>
      <c r="K187" s="4">
        <f>L187+M187+N187</f>
        <v>41657.4</v>
      </c>
      <c r="L187" s="9">
        <v>41240.800000000003</v>
      </c>
      <c r="M187" s="9">
        <v>416.6</v>
      </c>
      <c r="N187" s="105"/>
      <c r="O187" s="188">
        <f t="shared" ref="O187:O188" si="82">K187/G187</f>
        <v>0.12002219656057034</v>
      </c>
      <c r="P187" s="212" t="s">
        <v>788</v>
      </c>
    </row>
    <row r="188" spans="1:16" ht="66.75" customHeight="1">
      <c r="A188" s="245" t="s">
        <v>316</v>
      </c>
      <c r="B188" s="277" t="s">
        <v>534</v>
      </c>
      <c r="C188" s="41" t="s">
        <v>352</v>
      </c>
      <c r="D188" s="278" t="s">
        <v>537</v>
      </c>
      <c r="E188" s="278" t="s">
        <v>538</v>
      </c>
      <c r="F188" s="233">
        <v>2024</v>
      </c>
      <c r="G188" s="12">
        <f>H188+I188+J188</f>
        <v>18000</v>
      </c>
      <c r="H188" s="4">
        <v>0</v>
      </c>
      <c r="I188" s="4">
        <v>18000</v>
      </c>
      <c r="J188" s="4"/>
      <c r="K188" s="4">
        <f>L188+M188+N188</f>
        <v>0</v>
      </c>
      <c r="L188" s="9"/>
      <c r="M188" s="9"/>
      <c r="N188" s="105"/>
      <c r="O188" s="188">
        <f t="shared" si="82"/>
        <v>0</v>
      </c>
      <c r="P188" s="212" t="s">
        <v>743</v>
      </c>
    </row>
    <row r="189" spans="1:16" s="275" customFormat="1" ht="33">
      <c r="A189" s="120"/>
      <c r="B189" s="125" t="s">
        <v>9</v>
      </c>
      <c r="C189" s="125"/>
      <c r="D189" s="125"/>
      <c r="E189" s="125"/>
      <c r="F189" s="128"/>
      <c r="G189" s="122">
        <f>G193+G237</f>
        <v>2068865.2999999998</v>
      </c>
      <c r="H189" s="122">
        <f t="shared" ref="H189:N189" si="83">H193+H237</f>
        <v>0</v>
      </c>
      <c r="I189" s="122">
        <f t="shared" si="83"/>
        <v>2068865.2999999998</v>
      </c>
      <c r="J189" s="122">
        <f t="shared" si="83"/>
        <v>0</v>
      </c>
      <c r="K189" s="122">
        <f t="shared" si="83"/>
        <v>750.90000000000009</v>
      </c>
      <c r="L189" s="122">
        <f t="shared" si="83"/>
        <v>0</v>
      </c>
      <c r="M189" s="122">
        <f t="shared" si="83"/>
        <v>750.90000000000009</v>
      </c>
      <c r="N189" s="122">
        <f t="shared" si="83"/>
        <v>0</v>
      </c>
      <c r="O189" s="185">
        <f>K189/G189</f>
        <v>3.6295258081809391E-4</v>
      </c>
      <c r="P189" s="215"/>
    </row>
    <row r="190" spans="1:16" s="134" customFormat="1" ht="69">
      <c r="A190" s="129"/>
      <c r="B190" s="140" t="s">
        <v>84</v>
      </c>
      <c r="C190" s="141"/>
      <c r="D190" s="141"/>
      <c r="E190" s="140"/>
      <c r="F190" s="142"/>
      <c r="G190" s="132"/>
      <c r="H190" s="132"/>
      <c r="I190" s="132"/>
      <c r="J190" s="132"/>
      <c r="K190" s="132"/>
      <c r="L190" s="132"/>
      <c r="M190" s="132"/>
      <c r="N190" s="133"/>
      <c r="O190" s="186"/>
      <c r="P190" s="216"/>
    </row>
    <row r="191" spans="1:16" s="155" customFormat="1" ht="49.5">
      <c r="A191" s="150"/>
      <c r="B191" s="173" t="s">
        <v>8</v>
      </c>
      <c r="C191" s="173"/>
      <c r="D191" s="173"/>
      <c r="E191" s="173"/>
      <c r="F191" s="159"/>
      <c r="G191" s="174"/>
      <c r="H191" s="174"/>
      <c r="I191" s="174"/>
      <c r="J191" s="174"/>
      <c r="K191" s="174"/>
      <c r="L191" s="174"/>
      <c r="M191" s="174"/>
      <c r="N191" s="175"/>
      <c r="O191" s="193"/>
      <c r="P191" s="217"/>
    </row>
    <row r="192" spans="1:16" s="155" customFormat="1" ht="34.5">
      <c r="A192" s="150"/>
      <c r="B192" s="158" t="s">
        <v>33</v>
      </c>
      <c r="C192" s="158"/>
      <c r="D192" s="158"/>
      <c r="E192" s="158"/>
      <c r="F192" s="159"/>
      <c r="G192" s="174"/>
      <c r="H192" s="174"/>
      <c r="I192" s="174"/>
      <c r="J192" s="174"/>
      <c r="K192" s="174"/>
      <c r="L192" s="174"/>
      <c r="M192" s="174"/>
      <c r="N192" s="175"/>
      <c r="O192" s="193"/>
      <c r="P192" s="217"/>
    </row>
    <row r="193" spans="1:16" s="52" customFormat="1" ht="69.75" customHeight="1">
      <c r="A193" s="24"/>
      <c r="B193" s="44" t="s">
        <v>31</v>
      </c>
      <c r="C193" s="93"/>
      <c r="D193" s="93"/>
      <c r="E193" s="44"/>
      <c r="F193" s="1"/>
      <c r="G193" s="3">
        <f>G194+G201+G209+G213+G216+G218+G222+G229+G233</f>
        <v>2066587.4</v>
      </c>
      <c r="H193" s="3">
        <f t="shared" ref="H193:N193" si="84">H194+H201+H209+H213+H216+H218+H222+H229+H233</f>
        <v>0</v>
      </c>
      <c r="I193" s="3">
        <f t="shared" si="84"/>
        <v>2066587.4</v>
      </c>
      <c r="J193" s="3">
        <f t="shared" si="84"/>
        <v>0</v>
      </c>
      <c r="K193" s="3">
        <f t="shared" si="84"/>
        <v>750.90000000000009</v>
      </c>
      <c r="L193" s="3">
        <f t="shared" si="84"/>
        <v>0</v>
      </c>
      <c r="M193" s="3">
        <f t="shared" si="84"/>
        <v>750.90000000000009</v>
      </c>
      <c r="N193" s="3">
        <f t="shared" si="84"/>
        <v>0</v>
      </c>
      <c r="O193" s="194">
        <f>K193/G193</f>
        <v>3.6335264600955184E-4</v>
      </c>
      <c r="P193" s="212" t="s">
        <v>752</v>
      </c>
    </row>
    <row r="194" spans="1:16" ht="33">
      <c r="A194" s="17"/>
      <c r="B194" s="57" t="s">
        <v>143</v>
      </c>
      <c r="C194" s="29"/>
      <c r="D194" s="29"/>
      <c r="E194" s="57"/>
      <c r="F194" s="1"/>
      <c r="G194" s="10">
        <f t="shared" ref="G194:N194" si="85">SUM(G195:G200)</f>
        <v>372278.5</v>
      </c>
      <c r="H194" s="10">
        <f t="shared" si="85"/>
        <v>0</v>
      </c>
      <c r="I194" s="10">
        <f t="shared" si="85"/>
        <v>372278.5</v>
      </c>
      <c r="J194" s="10">
        <f t="shared" si="85"/>
        <v>0</v>
      </c>
      <c r="K194" s="10">
        <f t="shared" si="85"/>
        <v>0</v>
      </c>
      <c r="L194" s="10">
        <f t="shared" si="85"/>
        <v>0</v>
      </c>
      <c r="M194" s="10">
        <f t="shared" si="85"/>
        <v>0</v>
      </c>
      <c r="N194" s="10">
        <f t="shared" si="85"/>
        <v>0</v>
      </c>
      <c r="O194" s="194">
        <f>K194/G194</f>
        <v>0</v>
      </c>
      <c r="P194" s="212" t="s">
        <v>752</v>
      </c>
    </row>
    <row r="195" spans="1:16" ht="49.5" hidden="1">
      <c r="A195" s="17" t="s">
        <v>317</v>
      </c>
      <c r="B195" s="56" t="s">
        <v>38</v>
      </c>
      <c r="C195" s="89" t="s">
        <v>350</v>
      </c>
      <c r="D195" s="1" t="s">
        <v>671</v>
      </c>
      <c r="E195" s="1" t="s">
        <v>672</v>
      </c>
      <c r="F195" s="1" t="s">
        <v>259</v>
      </c>
      <c r="G195" s="12">
        <f t="shared" ref="G195:G200" si="86">H195+I195+J195</f>
        <v>40685.1</v>
      </c>
      <c r="H195" s="14">
        <v>0</v>
      </c>
      <c r="I195" s="11">
        <v>40685.1</v>
      </c>
      <c r="J195" s="11"/>
      <c r="K195" s="4">
        <f t="shared" ref="K195:K200" si="87">L195+M195+N195</f>
        <v>0</v>
      </c>
      <c r="L195" s="11"/>
      <c r="M195" s="11"/>
      <c r="N195" s="106"/>
      <c r="O195" s="188">
        <f t="shared" ref="O195:O234" si="88">K195/G195</f>
        <v>0</v>
      </c>
      <c r="P195" s="212" t="s">
        <v>752</v>
      </c>
    </row>
    <row r="196" spans="1:16" ht="66.75" hidden="1" customHeight="1">
      <c r="A196" s="17" t="s">
        <v>318</v>
      </c>
      <c r="B196" s="56" t="s">
        <v>39</v>
      </c>
      <c r="C196" s="89" t="s">
        <v>350</v>
      </c>
      <c r="D196" s="1" t="s">
        <v>671</v>
      </c>
      <c r="E196" s="1" t="s">
        <v>673</v>
      </c>
      <c r="F196" s="1" t="s">
        <v>259</v>
      </c>
      <c r="G196" s="12">
        <f t="shared" si="86"/>
        <v>25648.799999999999</v>
      </c>
      <c r="H196" s="14">
        <v>0</v>
      </c>
      <c r="I196" s="11">
        <v>25648.799999999999</v>
      </c>
      <c r="J196" s="11"/>
      <c r="K196" s="4">
        <f t="shared" si="87"/>
        <v>0</v>
      </c>
      <c r="L196" s="11"/>
      <c r="M196" s="11"/>
      <c r="N196" s="106"/>
      <c r="O196" s="188">
        <f t="shared" si="88"/>
        <v>0</v>
      </c>
      <c r="P196" s="212" t="s">
        <v>752</v>
      </c>
    </row>
    <row r="197" spans="1:16" ht="49.5" hidden="1">
      <c r="A197" s="17" t="s">
        <v>319</v>
      </c>
      <c r="B197" s="56" t="s">
        <v>192</v>
      </c>
      <c r="C197" s="89" t="s">
        <v>350</v>
      </c>
      <c r="D197" s="1" t="s">
        <v>671</v>
      </c>
      <c r="E197" s="1" t="s">
        <v>674</v>
      </c>
      <c r="F197" s="1" t="s">
        <v>166</v>
      </c>
      <c r="G197" s="12">
        <f t="shared" si="86"/>
        <v>88098.2</v>
      </c>
      <c r="H197" s="14">
        <v>0</v>
      </c>
      <c r="I197" s="11">
        <v>88098.2</v>
      </c>
      <c r="J197" s="11"/>
      <c r="K197" s="4">
        <f t="shared" si="87"/>
        <v>0</v>
      </c>
      <c r="L197" s="11"/>
      <c r="M197" s="11"/>
      <c r="N197" s="106"/>
      <c r="O197" s="188">
        <f t="shared" si="88"/>
        <v>0</v>
      </c>
      <c r="P197" s="212" t="s">
        <v>752</v>
      </c>
    </row>
    <row r="198" spans="1:16" ht="50.25" hidden="1" customHeight="1">
      <c r="A198" s="17" t="s">
        <v>320</v>
      </c>
      <c r="B198" s="56" t="s">
        <v>175</v>
      </c>
      <c r="C198" s="89" t="s">
        <v>350</v>
      </c>
      <c r="D198" s="1" t="s">
        <v>671</v>
      </c>
      <c r="E198" s="1" t="s">
        <v>712</v>
      </c>
      <c r="F198" s="1" t="s">
        <v>104</v>
      </c>
      <c r="G198" s="12">
        <f t="shared" si="86"/>
        <v>12482</v>
      </c>
      <c r="H198" s="11">
        <v>0</v>
      </c>
      <c r="I198" s="11">
        <v>12482</v>
      </c>
      <c r="J198" s="11"/>
      <c r="K198" s="4">
        <f t="shared" si="87"/>
        <v>0</v>
      </c>
      <c r="L198" s="11"/>
      <c r="M198" s="11"/>
      <c r="N198" s="106"/>
      <c r="O198" s="188">
        <f t="shared" si="88"/>
        <v>0</v>
      </c>
      <c r="P198" s="212" t="s">
        <v>752</v>
      </c>
    </row>
    <row r="199" spans="1:16" s="20" customFormat="1" ht="49.5" hidden="1">
      <c r="A199" s="17" t="s">
        <v>321</v>
      </c>
      <c r="B199" s="54" t="s">
        <v>40</v>
      </c>
      <c r="C199" s="89" t="s">
        <v>350</v>
      </c>
      <c r="D199" s="1" t="s">
        <v>671</v>
      </c>
      <c r="E199" s="1" t="s">
        <v>713</v>
      </c>
      <c r="F199" s="1" t="s">
        <v>104</v>
      </c>
      <c r="G199" s="12">
        <f t="shared" si="86"/>
        <v>1384.3</v>
      </c>
      <c r="H199" s="14">
        <v>0</v>
      </c>
      <c r="I199" s="14">
        <v>1384.3</v>
      </c>
      <c r="J199" s="14"/>
      <c r="K199" s="4">
        <f t="shared" si="87"/>
        <v>0</v>
      </c>
      <c r="L199" s="11"/>
      <c r="M199" s="14"/>
      <c r="N199" s="107"/>
      <c r="O199" s="188">
        <f t="shared" si="88"/>
        <v>0</v>
      </c>
      <c r="P199" s="212" t="s">
        <v>752</v>
      </c>
    </row>
    <row r="200" spans="1:16" ht="52.5" hidden="1" customHeight="1">
      <c r="A200" s="17" t="s">
        <v>543</v>
      </c>
      <c r="B200" s="56" t="s">
        <v>41</v>
      </c>
      <c r="C200" s="89" t="s">
        <v>350</v>
      </c>
      <c r="D200" s="1" t="s">
        <v>671</v>
      </c>
      <c r="E200" s="1" t="s">
        <v>675</v>
      </c>
      <c r="F200" s="1" t="s">
        <v>259</v>
      </c>
      <c r="G200" s="12">
        <f t="shared" si="86"/>
        <v>203980.1</v>
      </c>
      <c r="H200" s="14">
        <v>0</v>
      </c>
      <c r="I200" s="11">
        <v>203980.1</v>
      </c>
      <c r="J200" s="11"/>
      <c r="K200" s="4">
        <f t="shared" si="87"/>
        <v>0</v>
      </c>
      <c r="L200" s="11"/>
      <c r="M200" s="11"/>
      <c r="N200" s="106"/>
      <c r="O200" s="188">
        <f t="shared" si="88"/>
        <v>0</v>
      </c>
      <c r="P200" s="212" t="s">
        <v>752</v>
      </c>
    </row>
    <row r="201" spans="1:16" s="60" customFormat="1" ht="82.5">
      <c r="A201" s="17"/>
      <c r="B201" s="38" t="s">
        <v>42</v>
      </c>
      <c r="C201" s="29"/>
      <c r="D201" s="29"/>
      <c r="E201" s="38"/>
      <c r="F201" s="1"/>
      <c r="G201" s="10">
        <f t="shared" ref="G201:N201" si="89">SUM(G202:G208)</f>
        <v>337763.9</v>
      </c>
      <c r="H201" s="10">
        <f t="shared" si="89"/>
        <v>0</v>
      </c>
      <c r="I201" s="10">
        <f t="shared" si="89"/>
        <v>337763.9</v>
      </c>
      <c r="J201" s="10">
        <f t="shared" si="89"/>
        <v>0</v>
      </c>
      <c r="K201" s="10">
        <f t="shared" si="89"/>
        <v>0</v>
      </c>
      <c r="L201" s="10">
        <f t="shared" si="89"/>
        <v>0</v>
      </c>
      <c r="M201" s="10">
        <f t="shared" si="89"/>
        <v>0</v>
      </c>
      <c r="N201" s="10">
        <f t="shared" si="89"/>
        <v>0</v>
      </c>
      <c r="O201" s="194">
        <f>K201/G201</f>
        <v>0</v>
      </c>
      <c r="P201" s="212" t="s">
        <v>752</v>
      </c>
    </row>
    <row r="202" spans="1:16" ht="82.5" hidden="1">
      <c r="A202" s="17" t="s">
        <v>322</v>
      </c>
      <c r="B202" s="56" t="s">
        <v>193</v>
      </c>
      <c r="C202" s="89" t="s">
        <v>350</v>
      </c>
      <c r="D202" s="1" t="s">
        <v>676</v>
      </c>
      <c r="E202" s="1" t="s">
        <v>683</v>
      </c>
      <c r="F202" s="1" t="s">
        <v>166</v>
      </c>
      <c r="G202" s="12">
        <f t="shared" ref="G202:G205" si="90">H202+I202+J202</f>
        <v>19906.400000000001</v>
      </c>
      <c r="H202" s="11">
        <v>0</v>
      </c>
      <c r="I202" s="11">
        <v>19906.400000000001</v>
      </c>
      <c r="J202" s="11"/>
      <c r="K202" s="4">
        <f t="shared" ref="K202:K208" si="91">L202+M202+N202</f>
        <v>0</v>
      </c>
      <c r="L202" s="11"/>
      <c r="M202" s="11"/>
      <c r="N202" s="106"/>
      <c r="O202" s="188">
        <f t="shared" si="88"/>
        <v>0</v>
      </c>
      <c r="P202" s="212" t="s">
        <v>752</v>
      </c>
    </row>
    <row r="203" spans="1:16" ht="86.25" hidden="1" customHeight="1">
      <c r="A203" s="17" t="s">
        <v>323</v>
      </c>
      <c r="B203" s="56" t="s">
        <v>43</v>
      </c>
      <c r="C203" s="89" t="s">
        <v>350</v>
      </c>
      <c r="D203" s="1" t="s">
        <v>676</v>
      </c>
      <c r="E203" s="1" t="s">
        <v>677</v>
      </c>
      <c r="F203" s="1" t="s">
        <v>166</v>
      </c>
      <c r="G203" s="12">
        <f t="shared" si="90"/>
        <v>23530.799999999999</v>
      </c>
      <c r="H203" s="11">
        <v>0</v>
      </c>
      <c r="I203" s="11">
        <v>23530.799999999999</v>
      </c>
      <c r="J203" s="11"/>
      <c r="K203" s="4">
        <f t="shared" si="91"/>
        <v>0</v>
      </c>
      <c r="L203" s="11"/>
      <c r="M203" s="11"/>
      <c r="N203" s="106"/>
      <c r="O203" s="188">
        <f t="shared" si="88"/>
        <v>0</v>
      </c>
      <c r="P203" s="212" t="s">
        <v>752</v>
      </c>
    </row>
    <row r="204" spans="1:16" ht="82.5" hidden="1">
      <c r="A204" s="17" t="s">
        <v>544</v>
      </c>
      <c r="B204" s="56" t="s">
        <v>44</v>
      </c>
      <c r="C204" s="89" t="s">
        <v>350</v>
      </c>
      <c r="D204" s="1" t="s">
        <v>676</v>
      </c>
      <c r="E204" s="1" t="s">
        <v>678</v>
      </c>
      <c r="F204" s="1" t="s">
        <v>166</v>
      </c>
      <c r="G204" s="12">
        <f t="shared" si="90"/>
        <v>42296.5</v>
      </c>
      <c r="H204" s="11">
        <v>0</v>
      </c>
      <c r="I204" s="11">
        <v>42296.5</v>
      </c>
      <c r="J204" s="11"/>
      <c r="K204" s="4">
        <f t="shared" si="91"/>
        <v>0</v>
      </c>
      <c r="L204" s="11"/>
      <c r="M204" s="11"/>
      <c r="N204" s="106"/>
      <c r="O204" s="188">
        <f t="shared" si="88"/>
        <v>0</v>
      </c>
      <c r="P204" s="212" t="s">
        <v>752</v>
      </c>
    </row>
    <row r="205" spans="1:16" ht="82.5" hidden="1">
      <c r="A205" s="17" t="s">
        <v>545</v>
      </c>
      <c r="B205" s="56" t="s">
        <v>194</v>
      </c>
      <c r="C205" s="89" t="s">
        <v>350</v>
      </c>
      <c r="D205" s="1" t="s">
        <v>676</v>
      </c>
      <c r="E205" s="1" t="s">
        <v>679</v>
      </c>
      <c r="F205" s="1" t="s">
        <v>166</v>
      </c>
      <c r="G205" s="12">
        <f t="shared" si="90"/>
        <v>41521.5</v>
      </c>
      <c r="H205" s="11">
        <v>0</v>
      </c>
      <c r="I205" s="11">
        <v>41521.5</v>
      </c>
      <c r="J205" s="11"/>
      <c r="K205" s="4">
        <f t="shared" si="91"/>
        <v>0</v>
      </c>
      <c r="L205" s="11"/>
      <c r="M205" s="11"/>
      <c r="N205" s="106"/>
      <c r="O205" s="188">
        <f t="shared" si="88"/>
        <v>0</v>
      </c>
      <c r="P205" s="212" t="s">
        <v>752</v>
      </c>
    </row>
    <row r="206" spans="1:16" ht="82.5" hidden="1">
      <c r="A206" s="17" t="s">
        <v>546</v>
      </c>
      <c r="B206" s="56" t="s">
        <v>137</v>
      </c>
      <c r="C206" s="89" t="s">
        <v>350</v>
      </c>
      <c r="D206" s="1" t="s">
        <v>676</v>
      </c>
      <c r="E206" s="1" t="s">
        <v>680</v>
      </c>
      <c r="F206" s="1" t="s">
        <v>166</v>
      </c>
      <c r="G206" s="12">
        <f t="shared" ref="G206:G208" si="92">H206+I206+J206</f>
        <v>25706.400000000001</v>
      </c>
      <c r="H206" s="11">
        <v>0</v>
      </c>
      <c r="I206" s="11">
        <v>25706.400000000001</v>
      </c>
      <c r="J206" s="11"/>
      <c r="K206" s="4">
        <f t="shared" si="91"/>
        <v>0</v>
      </c>
      <c r="L206" s="11"/>
      <c r="M206" s="11"/>
      <c r="N206" s="106"/>
      <c r="O206" s="188">
        <f t="shared" si="88"/>
        <v>0</v>
      </c>
      <c r="P206" s="212" t="s">
        <v>752</v>
      </c>
    </row>
    <row r="207" spans="1:16" ht="49.5" hidden="1">
      <c r="A207" s="17" t="s">
        <v>547</v>
      </c>
      <c r="B207" s="56" t="s">
        <v>45</v>
      </c>
      <c r="C207" s="89" t="s">
        <v>350</v>
      </c>
      <c r="D207" s="1" t="s">
        <v>676</v>
      </c>
      <c r="E207" s="1" t="s">
        <v>681</v>
      </c>
      <c r="F207" s="1" t="s">
        <v>166</v>
      </c>
      <c r="G207" s="12">
        <f t="shared" si="92"/>
        <v>105506.4</v>
      </c>
      <c r="H207" s="11">
        <v>0</v>
      </c>
      <c r="I207" s="11">
        <v>105506.4</v>
      </c>
      <c r="J207" s="11"/>
      <c r="K207" s="4">
        <f t="shared" si="91"/>
        <v>0</v>
      </c>
      <c r="L207" s="11"/>
      <c r="M207" s="11"/>
      <c r="N207" s="106"/>
      <c r="O207" s="188">
        <f t="shared" si="88"/>
        <v>0</v>
      </c>
      <c r="P207" s="212" t="s">
        <v>752</v>
      </c>
    </row>
    <row r="208" spans="1:16" ht="49.5" hidden="1">
      <c r="A208" s="17" t="s">
        <v>548</v>
      </c>
      <c r="B208" s="56" t="s">
        <v>46</v>
      </c>
      <c r="C208" s="89" t="s">
        <v>350</v>
      </c>
      <c r="D208" s="1" t="s">
        <v>676</v>
      </c>
      <c r="E208" s="1" t="s">
        <v>682</v>
      </c>
      <c r="F208" s="1">
        <v>2024</v>
      </c>
      <c r="G208" s="12">
        <f t="shared" si="92"/>
        <v>79295.899999999994</v>
      </c>
      <c r="H208" s="11">
        <v>0</v>
      </c>
      <c r="I208" s="11">
        <v>79295.899999999994</v>
      </c>
      <c r="J208" s="11"/>
      <c r="K208" s="4">
        <f t="shared" si="91"/>
        <v>0</v>
      </c>
      <c r="L208" s="11"/>
      <c r="M208" s="11"/>
      <c r="N208" s="106"/>
      <c r="O208" s="188">
        <f t="shared" si="88"/>
        <v>0</v>
      </c>
      <c r="P208" s="212" t="s">
        <v>752</v>
      </c>
    </row>
    <row r="209" spans="1:16" ht="49.5">
      <c r="A209" s="17"/>
      <c r="B209" s="57" t="s">
        <v>47</v>
      </c>
      <c r="C209" s="29"/>
      <c r="D209" s="29"/>
      <c r="E209" s="57"/>
      <c r="F209" s="1"/>
      <c r="G209" s="10">
        <f>SUM(G210:G212)</f>
        <v>344766.6</v>
      </c>
      <c r="H209" s="10">
        <f t="shared" ref="H209:N209" si="93">SUM(H210:H212)</f>
        <v>0</v>
      </c>
      <c r="I209" s="10">
        <f t="shared" si="93"/>
        <v>344766.6</v>
      </c>
      <c r="J209" s="10">
        <f t="shared" si="93"/>
        <v>0</v>
      </c>
      <c r="K209" s="10">
        <f t="shared" si="93"/>
        <v>0</v>
      </c>
      <c r="L209" s="10">
        <f t="shared" si="93"/>
        <v>0</v>
      </c>
      <c r="M209" s="10">
        <f t="shared" si="93"/>
        <v>0</v>
      </c>
      <c r="N209" s="10">
        <f t="shared" si="93"/>
        <v>0</v>
      </c>
      <c r="O209" s="194">
        <f>K209/G209</f>
        <v>0</v>
      </c>
      <c r="P209" s="212" t="s">
        <v>752</v>
      </c>
    </row>
    <row r="210" spans="1:16" ht="66" hidden="1">
      <c r="A210" s="245" t="s">
        <v>549</v>
      </c>
      <c r="B210" s="268" t="s">
        <v>539</v>
      </c>
      <c r="C210" s="89" t="s">
        <v>350</v>
      </c>
      <c r="D210" s="233" t="s">
        <v>684</v>
      </c>
      <c r="E210" s="233" t="s">
        <v>685</v>
      </c>
      <c r="F210" s="233" t="s">
        <v>158</v>
      </c>
      <c r="G210" s="12">
        <f t="shared" ref="G210:G212" si="94">H210+I210+J210</f>
        <v>63665.8</v>
      </c>
      <c r="H210" s="12">
        <v>0</v>
      </c>
      <c r="I210" s="12">
        <v>63665.8</v>
      </c>
      <c r="J210" s="12"/>
      <c r="K210" s="4">
        <f t="shared" ref="K210:K212" si="95">L210+M210+N210</f>
        <v>0</v>
      </c>
      <c r="L210" s="12"/>
      <c r="M210" s="12"/>
      <c r="N210" s="108"/>
      <c r="O210" s="188">
        <f t="shared" si="88"/>
        <v>0</v>
      </c>
      <c r="P210" s="212" t="s">
        <v>752</v>
      </c>
    </row>
    <row r="211" spans="1:16" ht="70.5" hidden="1" customHeight="1">
      <c r="A211" s="17" t="s">
        <v>550</v>
      </c>
      <c r="B211" s="56" t="s">
        <v>135</v>
      </c>
      <c r="C211" s="89" t="s">
        <v>350</v>
      </c>
      <c r="D211" s="1" t="s">
        <v>686</v>
      </c>
      <c r="E211" s="1" t="s">
        <v>687</v>
      </c>
      <c r="F211" s="233" t="s">
        <v>158</v>
      </c>
      <c r="G211" s="12">
        <f t="shared" si="94"/>
        <v>170800.8</v>
      </c>
      <c r="H211" s="11">
        <v>0</v>
      </c>
      <c r="I211" s="11">
        <v>170800.8</v>
      </c>
      <c r="J211" s="11"/>
      <c r="K211" s="4">
        <f t="shared" si="95"/>
        <v>0</v>
      </c>
      <c r="L211" s="11"/>
      <c r="M211" s="11"/>
      <c r="N211" s="106"/>
      <c r="O211" s="188">
        <f t="shared" si="88"/>
        <v>0</v>
      </c>
      <c r="P211" s="212" t="s">
        <v>752</v>
      </c>
    </row>
    <row r="212" spans="1:16" ht="65.25" hidden="1" customHeight="1">
      <c r="A212" s="17" t="s">
        <v>551</v>
      </c>
      <c r="B212" s="56" t="s">
        <v>195</v>
      </c>
      <c r="C212" s="89" t="s">
        <v>350</v>
      </c>
      <c r="D212" s="41" t="s">
        <v>387</v>
      </c>
      <c r="E212" s="41" t="s">
        <v>387</v>
      </c>
      <c r="F212" s="233" t="s">
        <v>158</v>
      </c>
      <c r="G212" s="12">
        <f t="shared" si="94"/>
        <v>110300</v>
      </c>
      <c r="H212" s="11">
        <v>0</v>
      </c>
      <c r="I212" s="11">
        <v>110300</v>
      </c>
      <c r="J212" s="11"/>
      <c r="K212" s="4">
        <f t="shared" si="95"/>
        <v>0</v>
      </c>
      <c r="L212" s="11"/>
      <c r="M212" s="11"/>
      <c r="N212" s="106"/>
      <c r="O212" s="188">
        <f t="shared" si="88"/>
        <v>0</v>
      </c>
      <c r="P212" s="212" t="s">
        <v>752</v>
      </c>
    </row>
    <row r="213" spans="1:16" ht="34.5" customHeight="1">
      <c r="A213" s="17"/>
      <c r="B213" s="57" t="s">
        <v>48</v>
      </c>
      <c r="C213" s="29"/>
      <c r="D213" s="29"/>
      <c r="E213" s="57"/>
      <c r="F213" s="1"/>
      <c r="G213" s="10">
        <f t="shared" ref="G213:N213" si="96">G214+G215</f>
        <v>328763.90000000002</v>
      </c>
      <c r="H213" s="10">
        <f t="shared" si="96"/>
        <v>0</v>
      </c>
      <c r="I213" s="10">
        <f t="shared" si="96"/>
        <v>328763.90000000002</v>
      </c>
      <c r="J213" s="10">
        <f t="shared" si="96"/>
        <v>0</v>
      </c>
      <c r="K213" s="10">
        <f t="shared" si="96"/>
        <v>0</v>
      </c>
      <c r="L213" s="10">
        <f t="shared" si="96"/>
        <v>0</v>
      </c>
      <c r="M213" s="10">
        <f t="shared" si="96"/>
        <v>0</v>
      </c>
      <c r="N213" s="10">
        <f t="shared" si="96"/>
        <v>0</v>
      </c>
      <c r="O213" s="194">
        <f>K213/G213</f>
        <v>0</v>
      </c>
      <c r="P213" s="212" t="s">
        <v>752</v>
      </c>
    </row>
    <row r="214" spans="1:16" ht="33" hidden="1">
      <c r="A214" s="17" t="s">
        <v>552</v>
      </c>
      <c r="B214" s="56" t="s">
        <v>200</v>
      </c>
      <c r="C214" s="89" t="s">
        <v>350</v>
      </c>
      <c r="D214" s="1" t="s">
        <v>688</v>
      </c>
      <c r="E214" s="1" t="s">
        <v>689</v>
      </c>
      <c r="F214" s="1" t="s">
        <v>259</v>
      </c>
      <c r="G214" s="12">
        <f t="shared" ref="G214:G215" si="97">H214+I214+J214</f>
        <v>152229.79999999999</v>
      </c>
      <c r="H214" s="11">
        <v>0</v>
      </c>
      <c r="I214" s="11">
        <v>152229.79999999999</v>
      </c>
      <c r="J214" s="11"/>
      <c r="K214" s="4">
        <f t="shared" ref="K214:K215" si="98">L214+M214+N214</f>
        <v>0</v>
      </c>
      <c r="L214" s="11"/>
      <c r="M214" s="11"/>
      <c r="N214" s="106"/>
      <c r="O214" s="188">
        <f t="shared" si="88"/>
        <v>0</v>
      </c>
      <c r="P214" s="212" t="s">
        <v>752</v>
      </c>
    </row>
    <row r="215" spans="1:16" ht="33" hidden="1">
      <c r="A215" s="17" t="s">
        <v>553</v>
      </c>
      <c r="B215" s="56" t="s">
        <v>199</v>
      </c>
      <c r="C215" s="89" t="s">
        <v>350</v>
      </c>
      <c r="D215" s="1" t="s">
        <v>688</v>
      </c>
      <c r="E215" s="1" t="s">
        <v>690</v>
      </c>
      <c r="F215" s="1" t="s">
        <v>259</v>
      </c>
      <c r="G215" s="12">
        <f t="shared" si="97"/>
        <v>176534.1</v>
      </c>
      <c r="H215" s="11">
        <v>0</v>
      </c>
      <c r="I215" s="11">
        <v>176534.1</v>
      </c>
      <c r="J215" s="11"/>
      <c r="K215" s="4">
        <f t="shared" si="98"/>
        <v>0</v>
      </c>
      <c r="L215" s="11"/>
      <c r="M215" s="11"/>
      <c r="N215" s="106"/>
      <c r="O215" s="188">
        <f t="shared" si="88"/>
        <v>0</v>
      </c>
      <c r="P215" s="212" t="s">
        <v>752</v>
      </c>
    </row>
    <row r="216" spans="1:16" ht="36.75" customHeight="1">
      <c r="A216" s="17"/>
      <c r="B216" s="57" t="s">
        <v>196</v>
      </c>
      <c r="C216" s="29"/>
      <c r="D216" s="29"/>
      <c r="E216" s="57"/>
      <c r="F216" s="1"/>
      <c r="G216" s="10">
        <f>G217</f>
        <v>146187.20000000001</v>
      </c>
      <c r="H216" s="10">
        <f t="shared" ref="H216:N216" si="99">H217</f>
        <v>0</v>
      </c>
      <c r="I216" s="10">
        <f t="shared" si="99"/>
        <v>146187.20000000001</v>
      </c>
      <c r="J216" s="10">
        <f t="shared" si="99"/>
        <v>0</v>
      </c>
      <c r="K216" s="10">
        <f t="shared" si="99"/>
        <v>0</v>
      </c>
      <c r="L216" s="10">
        <f t="shared" si="99"/>
        <v>0</v>
      </c>
      <c r="M216" s="10">
        <f t="shared" si="99"/>
        <v>0</v>
      </c>
      <c r="N216" s="10">
        <f t="shared" si="99"/>
        <v>0</v>
      </c>
      <c r="O216" s="194">
        <f>K216/G216</f>
        <v>0</v>
      </c>
      <c r="P216" s="212" t="s">
        <v>752</v>
      </c>
    </row>
    <row r="217" spans="1:16" ht="33" hidden="1">
      <c r="A217" s="17" t="s">
        <v>554</v>
      </c>
      <c r="B217" s="56" t="s">
        <v>153</v>
      </c>
      <c r="C217" s="89" t="s">
        <v>350</v>
      </c>
      <c r="D217" s="1" t="s">
        <v>691</v>
      </c>
      <c r="E217" s="1" t="s">
        <v>692</v>
      </c>
      <c r="F217" s="1" t="s">
        <v>103</v>
      </c>
      <c r="G217" s="12">
        <f>H217+I217+J217</f>
        <v>146187.20000000001</v>
      </c>
      <c r="H217" s="11">
        <v>0</v>
      </c>
      <c r="I217" s="11">
        <v>146187.20000000001</v>
      </c>
      <c r="J217" s="11"/>
      <c r="K217" s="4">
        <f>L217+M217+N217</f>
        <v>0</v>
      </c>
      <c r="L217" s="11"/>
      <c r="M217" s="11"/>
      <c r="N217" s="106"/>
      <c r="O217" s="188">
        <f t="shared" si="88"/>
        <v>0</v>
      </c>
      <c r="P217" s="212" t="s">
        <v>752</v>
      </c>
    </row>
    <row r="218" spans="1:16" s="26" customFormat="1" ht="35.25" customHeight="1">
      <c r="A218" s="28"/>
      <c r="B218" s="57" t="s">
        <v>54</v>
      </c>
      <c r="C218" s="29"/>
      <c r="D218" s="29"/>
      <c r="E218" s="29"/>
      <c r="F218" s="29"/>
      <c r="G218" s="3">
        <f>G219+G220+G221</f>
        <v>270747.3</v>
      </c>
      <c r="H218" s="3">
        <f t="shared" ref="H218:N218" si="100">H219+H220+H221</f>
        <v>0</v>
      </c>
      <c r="I218" s="3">
        <f t="shared" si="100"/>
        <v>270747.3</v>
      </c>
      <c r="J218" s="3">
        <f t="shared" si="100"/>
        <v>0</v>
      </c>
      <c r="K218" s="3">
        <f t="shared" si="100"/>
        <v>0</v>
      </c>
      <c r="L218" s="3">
        <f t="shared" si="100"/>
        <v>0</v>
      </c>
      <c r="M218" s="3">
        <f t="shared" si="100"/>
        <v>0</v>
      </c>
      <c r="N218" s="3">
        <f t="shared" si="100"/>
        <v>0</v>
      </c>
      <c r="O218" s="194">
        <f>K218/G218</f>
        <v>0</v>
      </c>
      <c r="P218" s="212" t="s">
        <v>752</v>
      </c>
    </row>
    <row r="219" spans="1:16" ht="51.75" hidden="1" customHeight="1">
      <c r="A219" s="17" t="s">
        <v>555</v>
      </c>
      <c r="B219" s="56" t="s">
        <v>198</v>
      </c>
      <c r="C219" s="89" t="s">
        <v>350</v>
      </c>
      <c r="D219" s="1" t="s">
        <v>693</v>
      </c>
      <c r="E219" s="1" t="s">
        <v>694</v>
      </c>
      <c r="F219" s="1" t="s">
        <v>105</v>
      </c>
      <c r="G219" s="12">
        <f t="shared" ref="G219:G221" si="101">H219+I219+J219</f>
        <v>205344.3</v>
      </c>
      <c r="H219" s="11">
        <v>0</v>
      </c>
      <c r="I219" s="11">
        <v>205344.3</v>
      </c>
      <c r="J219" s="11"/>
      <c r="K219" s="4">
        <f t="shared" ref="K219:K221" si="102">L219+M219+N219</f>
        <v>0</v>
      </c>
      <c r="L219" s="11"/>
      <c r="M219" s="11"/>
      <c r="N219" s="106"/>
      <c r="O219" s="188">
        <f t="shared" si="88"/>
        <v>0</v>
      </c>
      <c r="P219" s="212" t="s">
        <v>752</v>
      </c>
    </row>
    <row r="220" spans="1:16" ht="69" hidden="1" customHeight="1">
      <c r="A220" s="17" t="s">
        <v>556</v>
      </c>
      <c r="B220" s="56" t="s">
        <v>187</v>
      </c>
      <c r="C220" s="89" t="s">
        <v>350</v>
      </c>
      <c r="D220" s="1" t="s">
        <v>695</v>
      </c>
      <c r="E220" s="1" t="s">
        <v>696</v>
      </c>
      <c r="F220" s="1">
        <v>2024</v>
      </c>
      <c r="G220" s="12">
        <f t="shared" si="101"/>
        <v>40301.699999999997</v>
      </c>
      <c r="H220" s="11">
        <v>0</v>
      </c>
      <c r="I220" s="11">
        <v>40301.699999999997</v>
      </c>
      <c r="J220" s="11"/>
      <c r="K220" s="4">
        <f t="shared" si="102"/>
        <v>0</v>
      </c>
      <c r="L220" s="11"/>
      <c r="M220" s="11"/>
      <c r="N220" s="106"/>
      <c r="O220" s="188">
        <f t="shared" si="88"/>
        <v>0</v>
      </c>
      <c r="P220" s="212" t="s">
        <v>752</v>
      </c>
    </row>
    <row r="221" spans="1:16" ht="66.75" hidden="1" customHeight="1">
      <c r="A221" s="17" t="s">
        <v>557</v>
      </c>
      <c r="B221" s="56" t="s">
        <v>188</v>
      </c>
      <c r="C221" s="89" t="s">
        <v>350</v>
      </c>
      <c r="D221" s="1" t="s">
        <v>695</v>
      </c>
      <c r="E221" s="1" t="s">
        <v>697</v>
      </c>
      <c r="F221" s="1">
        <v>2024</v>
      </c>
      <c r="G221" s="12">
        <f t="shared" si="101"/>
        <v>25101.3</v>
      </c>
      <c r="H221" s="11">
        <v>0</v>
      </c>
      <c r="I221" s="11">
        <v>25101.3</v>
      </c>
      <c r="J221" s="11"/>
      <c r="K221" s="4">
        <f t="shared" si="102"/>
        <v>0</v>
      </c>
      <c r="L221" s="11"/>
      <c r="M221" s="11"/>
      <c r="N221" s="106"/>
      <c r="O221" s="188">
        <f t="shared" si="88"/>
        <v>0</v>
      </c>
      <c r="P221" s="212" t="s">
        <v>752</v>
      </c>
    </row>
    <row r="222" spans="1:16" ht="50.25" customHeight="1">
      <c r="A222" s="17"/>
      <c r="B222" s="57" t="s">
        <v>173</v>
      </c>
      <c r="C222" s="29"/>
      <c r="D222" s="29"/>
      <c r="E222" s="57"/>
      <c r="F222" s="1"/>
      <c r="G222" s="10">
        <f t="shared" ref="G222:N222" si="103">SUM(G223:G228)</f>
        <v>134037.30000000002</v>
      </c>
      <c r="H222" s="10">
        <f t="shared" si="103"/>
        <v>0</v>
      </c>
      <c r="I222" s="10">
        <f t="shared" si="103"/>
        <v>134037.30000000002</v>
      </c>
      <c r="J222" s="10">
        <f t="shared" si="103"/>
        <v>0</v>
      </c>
      <c r="K222" s="10">
        <f>L222+M222+N222</f>
        <v>532.70000000000005</v>
      </c>
      <c r="L222" s="10">
        <f t="shared" si="103"/>
        <v>0</v>
      </c>
      <c r="M222" s="10">
        <v>532.70000000000005</v>
      </c>
      <c r="N222" s="10">
        <f t="shared" si="103"/>
        <v>0</v>
      </c>
      <c r="O222" s="194">
        <f>K222/G222</f>
        <v>3.9742668645220396E-3</v>
      </c>
      <c r="P222" s="212" t="s">
        <v>752</v>
      </c>
    </row>
    <row r="223" spans="1:16" ht="65.25" hidden="1" customHeight="1">
      <c r="A223" s="17" t="s">
        <v>558</v>
      </c>
      <c r="B223" s="56" t="s">
        <v>197</v>
      </c>
      <c r="C223" s="89" t="s">
        <v>350</v>
      </c>
      <c r="D223" s="1" t="s">
        <v>698</v>
      </c>
      <c r="E223" s="1" t="s">
        <v>699</v>
      </c>
      <c r="F223" s="1" t="s">
        <v>105</v>
      </c>
      <c r="G223" s="12">
        <f t="shared" ref="G223:G225" si="104">H223+I223+J223</f>
        <v>98866.5</v>
      </c>
      <c r="H223" s="11">
        <v>0</v>
      </c>
      <c r="I223" s="11">
        <v>98866.5</v>
      </c>
      <c r="J223" s="11"/>
      <c r="K223" s="4">
        <f t="shared" ref="K223:K228" si="105">L223+M223+N223</f>
        <v>0</v>
      </c>
      <c r="L223" s="11"/>
      <c r="M223" s="11"/>
      <c r="N223" s="106"/>
      <c r="O223" s="188">
        <f t="shared" si="88"/>
        <v>0</v>
      </c>
      <c r="P223" s="212" t="s">
        <v>752</v>
      </c>
    </row>
    <row r="224" spans="1:16" ht="50.25" hidden="1" customHeight="1">
      <c r="A224" s="17" t="s">
        <v>559</v>
      </c>
      <c r="B224" s="61" t="s">
        <v>131</v>
      </c>
      <c r="C224" s="89" t="s">
        <v>350</v>
      </c>
      <c r="D224" s="207" t="s">
        <v>700</v>
      </c>
      <c r="E224" s="207" t="s">
        <v>701</v>
      </c>
      <c r="F224" s="1" t="s">
        <v>158</v>
      </c>
      <c r="G224" s="12">
        <f t="shared" si="104"/>
        <v>4700.2</v>
      </c>
      <c r="H224" s="11">
        <v>0</v>
      </c>
      <c r="I224" s="11">
        <v>4700.2</v>
      </c>
      <c r="J224" s="11"/>
      <c r="K224" s="4">
        <f t="shared" si="105"/>
        <v>0</v>
      </c>
      <c r="L224" s="11"/>
      <c r="M224" s="11"/>
      <c r="N224" s="106"/>
      <c r="O224" s="188">
        <f t="shared" si="88"/>
        <v>0</v>
      </c>
      <c r="P224" s="212" t="s">
        <v>752</v>
      </c>
    </row>
    <row r="225" spans="1:16" ht="69.75" hidden="1" customHeight="1">
      <c r="A225" s="17" t="s">
        <v>560</v>
      </c>
      <c r="B225" s="61" t="s">
        <v>132</v>
      </c>
      <c r="C225" s="89" t="s">
        <v>350</v>
      </c>
      <c r="D225" s="207" t="s">
        <v>700</v>
      </c>
      <c r="E225" s="207" t="s">
        <v>702</v>
      </c>
      <c r="F225" s="1" t="s">
        <v>158</v>
      </c>
      <c r="G225" s="12">
        <f t="shared" si="104"/>
        <v>1991.1</v>
      </c>
      <c r="H225" s="11">
        <v>0</v>
      </c>
      <c r="I225" s="11">
        <v>1991.1</v>
      </c>
      <c r="J225" s="11"/>
      <c r="K225" s="4">
        <f t="shared" si="105"/>
        <v>0</v>
      </c>
      <c r="L225" s="11"/>
      <c r="M225" s="11"/>
      <c r="N225" s="106"/>
      <c r="O225" s="188">
        <f t="shared" si="88"/>
        <v>0</v>
      </c>
      <c r="P225" s="212" t="s">
        <v>752</v>
      </c>
    </row>
    <row r="226" spans="1:16" ht="97.5" hidden="1" customHeight="1">
      <c r="A226" s="17" t="s">
        <v>561</v>
      </c>
      <c r="B226" s="61" t="s">
        <v>133</v>
      </c>
      <c r="C226" s="89" t="s">
        <v>350</v>
      </c>
      <c r="D226" s="207" t="s">
        <v>700</v>
      </c>
      <c r="E226" s="207" t="s">
        <v>703</v>
      </c>
      <c r="F226" s="1" t="s">
        <v>158</v>
      </c>
      <c r="G226" s="12">
        <f t="shared" ref="G226:G228" si="106">H226+I226+J226</f>
        <v>1404.3</v>
      </c>
      <c r="H226" s="11">
        <v>0</v>
      </c>
      <c r="I226" s="11">
        <v>1404.3</v>
      </c>
      <c r="J226" s="11"/>
      <c r="K226" s="4">
        <f t="shared" si="105"/>
        <v>0</v>
      </c>
      <c r="L226" s="11"/>
      <c r="M226" s="11"/>
      <c r="N226" s="106"/>
      <c r="O226" s="188">
        <f t="shared" si="88"/>
        <v>0</v>
      </c>
      <c r="P226" s="212" t="s">
        <v>752</v>
      </c>
    </row>
    <row r="227" spans="1:16" ht="116.25" hidden="1" customHeight="1">
      <c r="A227" s="17" t="s">
        <v>562</v>
      </c>
      <c r="B227" s="61" t="s">
        <v>134</v>
      </c>
      <c r="C227" s="89" t="s">
        <v>350</v>
      </c>
      <c r="D227" s="207" t="s">
        <v>704</v>
      </c>
      <c r="E227" s="207" t="s">
        <v>705</v>
      </c>
      <c r="F227" s="1" t="s">
        <v>158</v>
      </c>
      <c r="G227" s="12">
        <f t="shared" si="106"/>
        <v>18550.099999999999</v>
      </c>
      <c r="H227" s="11">
        <v>0</v>
      </c>
      <c r="I227" s="11">
        <v>18550.099999999999</v>
      </c>
      <c r="J227" s="11"/>
      <c r="K227" s="4">
        <f t="shared" si="105"/>
        <v>0</v>
      </c>
      <c r="L227" s="11"/>
      <c r="M227" s="11"/>
      <c r="N227" s="106"/>
      <c r="O227" s="188">
        <f t="shared" si="88"/>
        <v>0</v>
      </c>
      <c r="P227" s="212" t="s">
        <v>752</v>
      </c>
    </row>
    <row r="228" spans="1:16" ht="66" hidden="1" customHeight="1">
      <c r="A228" s="17" t="s">
        <v>563</v>
      </c>
      <c r="B228" s="61" t="s">
        <v>160</v>
      </c>
      <c r="C228" s="89" t="s">
        <v>350</v>
      </c>
      <c r="D228" s="207" t="s">
        <v>700</v>
      </c>
      <c r="E228" s="207" t="s">
        <v>706</v>
      </c>
      <c r="F228" s="1" t="s">
        <v>158</v>
      </c>
      <c r="G228" s="12">
        <f t="shared" si="106"/>
        <v>8525.1</v>
      </c>
      <c r="H228" s="11">
        <v>0</v>
      </c>
      <c r="I228" s="11">
        <v>8525.1</v>
      </c>
      <c r="J228" s="11"/>
      <c r="K228" s="4">
        <f t="shared" si="105"/>
        <v>0</v>
      </c>
      <c r="L228" s="11"/>
      <c r="M228" s="11"/>
      <c r="N228" s="106"/>
      <c r="O228" s="188">
        <f t="shared" si="88"/>
        <v>0</v>
      </c>
      <c r="P228" s="212" t="s">
        <v>752</v>
      </c>
    </row>
    <row r="229" spans="1:16" ht="66" customHeight="1">
      <c r="A229" s="17"/>
      <c r="B229" s="57" t="s">
        <v>176</v>
      </c>
      <c r="C229" s="29"/>
      <c r="D229" s="29"/>
      <c r="E229" s="57"/>
      <c r="F229" s="1"/>
      <c r="G229" s="10">
        <f>SUM(G230:G232)</f>
        <v>62042.7</v>
      </c>
      <c r="H229" s="10">
        <f t="shared" ref="H229:N229" si="107">SUM(H230:H232)</f>
        <v>0</v>
      </c>
      <c r="I229" s="10">
        <f t="shared" si="107"/>
        <v>62042.7</v>
      </c>
      <c r="J229" s="10">
        <f t="shared" si="107"/>
        <v>0</v>
      </c>
      <c r="K229" s="10">
        <f>L229+M229+N229</f>
        <v>218.2</v>
      </c>
      <c r="L229" s="10">
        <f t="shared" si="107"/>
        <v>0</v>
      </c>
      <c r="M229" s="10">
        <v>218.2</v>
      </c>
      <c r="N229" s="10">
        <f t="shared" si="107"/>
        <v>0</v>
      </c>
      <c r="O229" s="194">
        <f>K229/G229</f>
        <v>3.5169326931290871E-3</v>
      </c>
      <c r="P229" s="212" t="s">
        <v>752</v>
      </c>
    </row>
    <row r="230" spans="1:16" ht="115.5" hidden="1">
      <c r="A230" s="245" t="s">
        <v>564</v>
      </c>
      <c r="B230" s="268" t="s">
        <v>540</v>
      </c>
      <c r="C230" s="89" t="s">
        <v>350</v>
      </c>
      <c r="D230" s="233" t="s">
        <v>707</v>
      </c>
      <c r="E230" s="233" t="s">
        <v>708</v>
      </c>
      <c r="F230" s="233" t="s">
        <v>158</v>
      </c>
      <c r="G230" s="12">
        <f t="shared" ref="G230:G232" si="108">H230+I230+J230</f>
        <v>3631.2</v>
      </c>
      <c r="H230" s="12">
        <v>0</v>
      </c>
      <c r="I230" s="12">
        <v>3631.2</v>
      </c>
      <c r="J230" s="12"/>
      <c r="K230" s="4">
        <f t="shared" ref="K230:K234" si="109">L230+M230+N230</f>
        <v>0</v>
      </c>
      <c r="L230" s="12"/>
      <c r="M230" s="12"/>
      <c r="N230" s="108"/>
      <c r="O230" s="188">
        <f t="shared" si="88"/>
        <v>0</v>
      </c>
      <c r="P230" s="212" t="s">
        <v>752</v>
      </c>
    </row>
    <row r="231" spans="1:16" ht="84" hidden="1" customHeight="1">
      <c r="A231" s="17" t="s">
        <v>565</v>
      </c>
      <c r="B231" s="56" t="s">
        <v>202</v>
      </c>
      <c r="C231" s="89" t="s">
        <v>350</v>
      </c>
      <c r="D231" s="1" t="s">
        <v>693</v>
      </c>
      <c r="E231" s="1" t="s">
        <v>709</v>
      </c>
      <c r="F231" s="1" t="s">
        <v>158</v>
      </c>
      <c r="G231" s="12">
        <f t="shared" si="108"/>
        <v>37104.9</v>
      </c>
      <c r="H231" s="11">
        <v>0</v>
      </c>
      <c r="I231" s="11">
        <v>37104.9</v>
      </c>
      <c r="J231" s="11"/>
      <c r="K231" s="4">
        <f t="shared" si="109"/>
        <v>0</v>
      </c>
      <c r="L231" s="11"/>
      <c r="M231" s="11"/>
      <c r="N231" s="106"/>
      <c r="O231" s="188">
        <f t="shared" si="88"/>
        <v>0</v>
      </c>
      <c r="P231" s="212" t="s">
        <v>752</v>
      </c>
    </row>
    <row r="232" spans="1:16" ht="69.75" hidden="1" customHeight="1">
      <c r="A232" s="17" t="s">
        <v>566</v>
      </c>
      <c r="B232" s="56" t="s">
        <v>203</v>
      </c>
      <c r="C232" s="89" t="s">
        <v>350</v>
      </c>
      <c r="D232" s="1" t="s">
        <v>693</v>
      </c>
      <c r="E232" s="1" t="s">
        <v>710</v>
      </c>
      <c r="F232" s="1" t="s">
        <v>158</v>
      </c>
      <c r="G232" s="12">
        <f t="shared" si="108"/>
        <v>21306.6</v>
      </c>
      <c r="H232" s="11">
        <v>0</v>
      </c>
      <c r="I232" s="11">
        <v>21306.6</v>
      </c>
      <c r="J232" s="11"/>
      <c r="K232" s="4">
        <f t="shared" si="109"/>
        <v>0</v>
      </c>
      <c r="L232" s="11"/>
      <c r="M232" s="11"/>
      <c r="N232" s="106"/>
      <c r="O232" s="188">
        <f t="shared" si="88"/>
        <v>0</v>
      </c>
      <c r="P232" s="212" t="s">
        <v>752</v>
      </c>
    </row>
    <row r="233" spans="1:16" ht="51.75" customHeight="1">
      <c r="A233" s="17"/>
      <c r="B233" s="57" t="s">
        <v>204</v>
      </c>
      <c r="C233" s="29"/>
      <c r="D233" s="29"/>
      <c r="E233" s="57"/>
      <c r="F233" s="1"/>
      <c r="G233" s="10">
        <f t="shared" ref="G233:N233" si="110">G234</f>
        <v>70000</v>
      </c>
      <c r="H233" s="10">
        <f t="shared" si="110"/>
        <v>0</v>
      </c>
      <c r="I233" s="10">
        <f t="shared" si="110"/>
        <v>70000</v>
      </c>
      <c r="J233" s="10">
        <f t="shared" si="110"/>
        <v>0</v>
      </c>
      <c r="K233" s="10">
        <f t="shared" si="110"/>
        <v>0</v>
      </c>
      <c r="L233" s="10">
        <f t="shared" si="110"/>
        <v>0</v>
      </c>
      <c r="M233" s="10">
        <f t="shared" si="110"/>
        <v>0</v>
      </c>
      <c r="N233" s="10">
        <f t="shared" si="110"/>
        <v>0</v>
      </c>
      <c r="O233" s="194">
        <f>K233/G233</f>
        <v>0</v>
      </c>
      <c r="P233" s="212" t="s">
        <v>752</v>
      </c>
    </row>
    <row r="234" spans="1:16" ht="35.25" hidden="1" customHeight="1">
      <c r="A234" s="17" t="s">
        <v>567</v>
      </c>
      <c r="B234" s="56" t="s">
        <v>205</v>
      </c>
      <c r="C234" s="89" t="s">
        <v>350</v>
      </c>
      <c r="D234" s="41" t="s">
        <v>387</v>
      </c>
      <c r="E234" s="41" t="s">
        <v>387</v>
      </c>
      <c r="F234" s="1" t="s">
        <v>167</v>
      </c>
      <c r="G234" s="12">
        <f>H234+I234+J234</f>
        <v>70000</v>
      </c>
      <c r="H234" s="12">
        <v>0</v>
      </c>
      <c r="I234" s="12">
        <v>70000</v>
      </c>
      <c r="J234" s="12"/>
      <c r="K234" s="4">
        <f t="shared" si="109"/>
        <v>0</v>
      </c>
      <c r="L234" s="12"/>
      <c r="M234" s="12"/>
      <c r="N234" s="108"/>
      <c r="O234" s="188">
        <f t="shared" si="88"/>
        <v>0</v>
      </c>
      <c r="P234" s="212"/>
    </row>
    <row r="235" spans="1:16" s="26" customFormat="1" ht="49.5">
      <c r="A235" s="282"/>
      <c r="B235" s="280" t="s">
        <v>541</v>
      </c>
      <c r="C235" s="229"/>
      <c r="D235" s="280"/>
      <c r="E235" s="279"/>
      <c r="F235" s="280"/>
      <c r="G235" s="10"/>
      <c r="H235" s="10"/>
      <c r="I235" s="10"/>
      <c r="J235" s="10"/>
      <c r="K235" s="10"/>
      <c r="L235" s="10"/>
      <c r="M235" s="10"/>
      <c r="N235" s="281"/>
      <c r="O235" s="190"/>
      <c r="P235" s="228"/>
    </row>
    <row r="236" spans="1:16" s="241" customFormat="1" ht="20.25">
      <c r="A236" s="234"/>
      <c r="B236" s="235" t="s">
        <v>416</v>
      </c>
      <c r="C236" s="235"/>
      <c r="D236" s="235"/>
      <c r="E236" s="235"/>
      <c r="F236" s="236"/>
      <c r="G236" s="237"/>
      <c r="H236" s="237"/>
      <c r="I236" s="237"/>
      <c r="J236" s="237"/>
      <c r="K236" s="237"/>
      <c r="L236" s="237"/>
      <c r="M236" s="237"/>
      <c r="N236" s="238"/>
      <c r="O236" s="239"/>
      <c r="P236" s="240"/>
    </row>
    <row r="237" spans="1:16" ht="49.5">
      <c r="A237" s="245" t="s">
        <v>568</v>
      </c>
      <c r="B237" s="268" t="s">
        <v>542</v>
      </c>
      <c r="C237" s="89" t="s">
        <v>350</v>
      </c>
      <c r="D237" s="233" t="s">
        <v>357</v>
      </c>
      <c r="E237" s="233" t="s">
        <v>711</v>
      </c>
      <c r="F237" s="233">
        <v>2023</v>
      </c>
      <c r="G237" s="12">
        <f>H237+I237</f>
        <v>2277.9</v>
      </c>
      <c r="H237" s="12">
        <v>0</v>
      </c>
      <c r="I237" s="12">
        <v>2277.9</v>
      </c>
      <c r="J237" s="12"/>
      <c r="K237" s="4">
        <f t="shared" ref="K237" si="111">L237+M237+N237</f>
        <v>0</v>
      </c>
      <c r="L237" s="12"/>
      <c r="M237" s="12"/>
      <c r="N237" s="108"/>
      <c r="O237" s="188">
        <f t="shared" ref="O237" si="112">K237/G237</f>
        <v>0</v>
      </c>
      <c r="P237" s="212" t="s">
        <v>789</v>
      </c>
    </row>
    <row r="238" spans="1:16" s="123" customFormat="1" ht="20.25">
      <c r="A238" s="120"/>
      <c r="B238" s="125" t="s">
        <v>4</v>
      </c>
      <c r="C238" s="125"/>
      <c r="D238" s="125"/>
      <c r="E238" s="125"/>
      <c r="F238" s="125"/>
      <c r="G238" s="122">
        <f t="shared" ref="G238:N238" si="113">G241+G270+G276+G279+G281</f>
        <v>922232.7</v>
      </c>
      <c r="H238" s="122">
        <f t="shared" si="113"/>
        <v>0</v>
      </c>
      <c r="I238" s="122">
        <f t="shared" si="113"/>
        <v>922232.7</v>
      </c>
      <c r="J238" s="122">
        <f t="shared" si="113"/>
        <v>0</v>
      </c>
      <c r="K238" s="122">
        <f t="shared" si="113"/>
        <v>90499.5</v>
      </c>
      <c r="L238" s="122">
        <f t="shared" si="113"/>
        <v>0</v>
      </c>
      <c r="M238" s="122">
        <f t="shared" si="113"/>
        <v>90499.5</v>
      </c>
      <c r="N238" s="122">
        <f t="shared" si="113"/>
        <v>0</v>
      </c>
      <c r="O238" s="197">
        <f>K238/G238</f>
        <v>9.8130873043213496E-2</v>
      </c>
      <c r="P238" s="215"/>
    </row>
    <row r="239" spans="1:16" s="134" customFormat="1" ht="51" customHeight="1">
      <c r="A239" s="129"/>
      <c r="B239" s="140" t="s">
        <v>100</v>
      </c>
      <c r="C239" s="141"/>
      <c r="D239" s="141"/>
      <c r="E239" s="140"/>
      <c r="F239" s="136"/>
      <c r="G239" s="132"/>
      <c r="H239" s="132"/>
      <c r="I239" s="132"/>
      <c r="J239" s="132"/>
      <c r="K239" s="132"/>
      <c r="L239" s="132"/>
      <c r="M239" s="132"/>
      <c r="N239" s="133"/>
      <c r="O239" s="186"/>
      <c r="P239" s="216"/>
    </row>
    <row r="240" spans="1:16" s="155" customFormat="1" ht="33">
      <c r="A240" s="150"/>
      <c r="B240" s="173" t="s">
        <v>13</v>
      </c>
      <c r="C240" s="173"/>
      <c r="D240" s="173"/>
      <c r="E240" s="173"/>
      <c r="F240" s="176"/>
      <c r="G240" s="164"/>
      <c r="H240" s="164"/>
      <c r="I240" s="164"/>
      <c r="J240" s="164"/>
      <c r="K240" s="164"/>
      <c r="L240" s="164"/>
      <c r="M240" s="164"/>
      <c r="N240" s="165"/>
      <c r="O240" s="189"/>
      <c r="P240" s="217"/>
    </row>
    <row r="241" spans="1:16" s="63" customFormat="1" ht="105.75" customHeight="1">
      <c r="A241" s="28"/>
      <c r="B241" s="59" t="s">
        <v>145</v>
      </c>
      <c r="C241" s="58"/>
      <c r="D241" s="58"/>
      <c r="E241" s="59"/>
      <c r="F241" s="62"/>
      <c r="G241" s="3">
        <f t="shared" ref="G241:N241" si="114">G242+G243</f>
        <v>340914.2</v>
      </c>
      <c r="H241" s="3">
        <f t="shared" si="114"/>
        <v>0</v>
      </c>
      <c r="I241" s="3">
        <f t="shared" si="114"/>
        <v>340914.2</v>
      </c>
      <c r="J241" s="3">
        <f t="shared" si="114"/>
        <v>0</v>
      </c>
      <c r="K241" s="3">
        <f>L241+M241+N241</f>
        <v>11263.9</v>
      </c>
      <c r="L241" s="3">
        <f t="shared" si="114"/>
        <v>0</v>
      </c>
      <c r="M241" s="3">
        <v>11263.9</v>
      </c>
      <c r="N241" s="3">
        <f t="shared" si="114"/>
        <v>0</v>
      </c>
      <c r="O241" s="194">
        <f>K241/G241</f>
        <v>3.3040278169697825E-2</v>
      </c>
      <c r="P241" s="221" t="s">
        <v>790</v>
      </c>
    </row>
    <row r="242" spans="1:16" ht="33" hidden="1">
      <c r="A242" s="17"/>
      <c r="B242" s="66" t="s">
        <v>16</v>
      </c>
      <c r="C242" s="94"/>
      <c r="D242" s="94"/>
      <c r="E242" s="66"/>
      <c r="F242" s="65"/>
      <c r="G242" s="5">
        <f>H242+I242+J242</f>
        <v>15000</v>
      </c>
      <c r="H242" s="5">
        <v>0</v>
      </c>
      <c r="I242" s="5">
        <v>15000</v>
      </c>
      <c r="J242" s="5"/>
      <c r="K242" s="5"/>
      <c r="L242" s="5"/>
      <c r="M242" s="5"/>
      <c r="N242" s="103"/>
      <c r="O242" s="195"/>
      <c r="P242" s="212"/>
    </row>
    <row r="243" spans="1:16" ht="20.25" hidden="1">
      <c r="A243" s="17"/>
      <c r="B243" s="53" t="s">
        <v>140</v>
      </c>
      <c r="C243" s="90"/>
      <c r="D243" s="90"/>
      <c r="E243" s="53"/>
      <c r="F243" s="65"/>
      <c r="G243" s="4">
        <f>G246+G248+G250+G252+G254+G255+G257+G259+G261+G263+G265+G266+G268</f>
        <v>325914.2</v>
      </c>
      <c r="H243" s="4">
        <f t="shared" ref="H243:N243" si="115">H246+H248+H250+H252+H254+H255+H257+H259+H261+H263+H265+H266+H268</f>
        <v>0</v>
      </c>
      <c r="I243" s="4">
        <f t="shared" si="115"/>
        <v>325914.2</v>
      </c>
      <c r="J243" s="4">
        <f t="shared" si="115"/>
        <v>0</v>
      </c>
      <c r="K243" s="4">
        <f t="shared" si="115"/>
        <v>0</v>
      </c>
      <c r="L243" s="4">
        <f t="shared" si="115"/>
        <v>0</v>
      </c>
      <c r="M243" s="4">
        <f t="shared" si="115"/>
        <v>0</v>
      </c>
      <c r="N243" s="4">
        <f t="shared" si="115"/>
        <v>0</v>
      </c>
      <c r="O243" s="188">
        <f t="shared" ref="O243" si="116">K243/G243</f>
        <v>0</v>
      </c>
      <c r="P243" s="212"/>
    </row>
    <row r="244" spans="1:16" ht="20.25" hidden="1">
      <c r="A244" s="17"/>
      <c r="B244" s="66" t="s">
        <v>0</v>
      </c>
      <c r="C244" s="94"/>
      <c r="D244" s="94"/>
      <c r="E244" s="66"/>
      <c r="F244" s="65"/>
      <c r="G244" s="4"/>
      <c r="H244" s="4"/>
      <c r="I244" s="4"/>
      <c r="J244" s="4"/>
      <c r="K244" s="4"/>
      <c r="L244" s="4"/>
      <c r="M244" s="4"/>
      <c r="N244" s="101"/>
      <c r="O244" s="188"/>
      <c r="P244" s="212"/>
    </row>
    <row r="245" spans="1:16" ht="20.25" hidden="1">
      <c r="A245" s="17"/>
      <c r="B245" s="59" t="s">
        <v>146</v>
      </c>
      <c r="C245" s="58"/>
      <c r="D245" s="58"/>
      <c r="E245" s="59"/>
      <c r="F245" s="62"/>
      <c r="G245" s="3"/>
      <c r="H245" s="3"/>
      <c r="I245" s="3"/>
      <c r="J245" s="3"/>
      <c r="K245" s="3"/>
      <c r="L245" s="3"/>
      <c r="M245" s="3"/>
      <c r="N245" s="100"/>
      <c r="O245" s="190"/>
      <c r="P245" s="212"/>
    </row>
    <row r="246" spans="1:16" ht="33" hidden="1">
      <c r="A246" s="17" t="s">
        <v>569</v>
      </c>
      <c r="B246" s="64" t="s">
        <v>147</v>
      </c>
      <c r="C246" s="89" t="s">
        <v>350</v>
      </c>
      <c r="D246" s="90"/>
      <c r="E246" s="64"/>
      <c r="F246" s="65" t="s">
        <v>105</v>
      </c>
      <c r="G246" s="4">
        <f>H246+I246+J246</f>
        <v>17247.5</v>
      </c>
      <c r="H246" s="4">
        <v>0</v>
      </c>
      <c r="I246" s="4">
        <v>17247.5</v>
      </c>
      <c r="J246" s="4"/>
      <c r="K246" s="4">
        <f>L246+M246+N246</f>
        <v>0</v>
      </c>
      <c r="L246" s="4"/>
      <c r="M246" s="4"/>
      <c r="N246" s="101"/>
      <c r="O246" s="188">
        <f t="shared" ref="O246" si="117">K246/G246</f>
        <v>0</v>
      </c>
      <c r="P246" s="212"/>
    </row>
    <row r="247" spans="1:16" ht="20.25" hidden="1">
      <c r="A247" s="17"/>
      <c r="B247" s="59" t="s">
        <v>116</v>
      </c>
      <c r="C247" s="58"/>
      <c r="D247" s="58"/>
      <c r="E247" s="59"/>
      <c r="F247" s="62"/>
      <c r="G247" s="3"/>
      <c r="H247" s="3"/>
      <c r="I247" s="3"/>
      <c r="J247" s="3"/>
      <c r="K247" s="3"/>
      <c r="L247" s="3"/>
      <c r="M247" s="3"/>
      <c r="N247" s="100"/>
      <c r="O247" s="190"/>
      <c r="P247" s="212"/>
    </row>
    <row r="248" spans="1:16" ht="33" hidden="1">
      <c r="A248" s="17" t="s">
        <v>574</v>
      </c>
      <c r="B248" s="67" t="s">
        <v>14</v>
      </c>
      <c r="C248" s="89" t="s">
        <v>350</v>
      </c>
      <c r="D248" s="206"/>
      <c r="E248" s="67"/>
      <c r="F248" s="65" t="s">
        <v>167</v>
      </c>
      <c r="G248" s="4">
        <f>H248+I248+J248</f>
        <v>25000</v>
      </c>
      <c r="H248" s="4">
        <v>0</v>
      </c>
      <c r="I248" s="4">
        <v>25000</v>
      </c>
      <c r="J248" s="4"/>
      <c r="K248" s="4">
        <f>L248+M248+N248</f>
        <v>0</v>
      </c>
      <c r="L248" s="4"/>
      <c r="M248" s="4"/>
      <c r="N248" s="101"/>
      <c r="O248" s="188">
        <f t="shared" ref="O248" si="118">K248/G248</f>
        <v>0</v>
      </c>
      <c r="P248" s="212"/>
    </row>
    <row r="249" spans="1:16" ht="24.75" hidden="1" customHeight="1">
      <c r="A249" s="17"/>
      <c r="B249" s="59" t="s">
        <v>148</v>
      </c>
      <c r="C249" s="58"/>
      <c r="D249" s="58"/>
      <c r="E249" s="59"/>
      <c r="F249" s="65"/>
      <c r="G249" s="4"/>
      <c r="H249" s="4"/>
      <c r="I249" s="4"/>
      <c r="J249" s="4"/>
      <c r="K249" s="4"/>
      <c r="L249" s="4"/>
      <c r="M249" s="4"/>
      <c r="N249" s="101"/>
      <c r="O249" s="188"/>
      <c r="P249" s="212"/>
    </row>
    <row r="250" spans="1:16" ht="66" hidden="1">
      <c r="A250" s="17" t="s">
        <v>575</v>
      </c>
      <c r="B250" s="67" t="s">
        <v>201</v>
      </c>
      <c r="C250" s="89" t="s">
        <v>350</v>
      </c>
      <c r="D250" s="206"/>
      <c r="E250" s="67"/>
      <c r="F250" s="65" t="s">
        <v>154</v>
      </c>
      <c r="G250" s="4">
        <f>H250+I250+J250</f>
        <v>86754.2</v>
      </c>
      <c r="H250" s="4">
        <v>0</v>
      </c>
      <c r="I250" s="4">
        <v>86754.2</v>
      </c>
      <c r="J250" s="4"/>
      <c r="K250" s="4">
        <f>L250+M250+N250</f>
        <v>0</v>
      </c>
      <c r="L250" s="4"/>
      <c r="M250" s="4"/>
      <c r="N250" s="101"/>
      <c r="O250" s="188">
        <f t="shared" ref="O250" si="119">K250/G250</f>
        <v>0</v>
      </c>
      <c r="P250" s="212"/>
    </row>
    <row r="251" spans="1:16" ht="35.25" hidden="1" customHeight="1">
      <c r="A251" s="17"/>
      <c r="B251" s="59" t="s">
        <v>117</v>
      </c>
      <c r="C251" s="58"/>
      <c r="D251" s="58"/>
      <c r="E251" s="59"/>
      <c r="F251" s="62"/>
      <c r="G251" s="3"/>
      <c r="H251" s="3"/>
      <c r="I251" s="3"/>
      <c r="J251" s="3"/>
      <c r="K251" s="3"/>
      <c r="L251" s="3"/>
      <c r="M251" s="3"/>
      <c r="N251" s="100"/>
      <c r="O251" s="190"/>
      <c r="P251" s="212"/>
    </row>
    <row r="252" spans="1:16" ht="82.5" hidden="1">
      <c r="A252" s="17" t="s">
        <v>576</v>
      </c>
      <c r="B252" s="64" t="s">
        <v>34</v>
      </c>
      <c r="C252" s="89" t="s">
        <v>350</v>
      </c>
      <c r="D252" s="90"/>
      <c r="E252" s="64"/>
      <c r="F252" s="65" t="s">
        <v>107</v>
      </c>
      <c r="G252" s="4">
        <f>H252+I252+J252</f>
        <v>36100</v>
      </c>
      <c r="H252" s="4">
        <v>0</v>
      </c>
      <c r="I252" s="4">
        <v>36100</v>
      </c>
      <c r="J252" s="4"/>
      <c r="K252" s="4">
        <f>L252+M252+N252</f>
        <v>0</v>
      </c>
      <c r="L252" s="4"/>
      <c r="M252" s="4"/>
      <c r="N252" s="101"/>
      <c r="O252" s="188">
        <f t="shared" ref="O252" si="120">K252/G252</f>
        <v>0</v>
      </c>
      <c r="P252" s="212"/>
    </row>
    <row r="253" spans="1:16" ht="20.25" hidden="1">
      <c r="A253" s="17"/>
      <c r="B253" s="59" t="s">
        <v>118</v>
      </c>
      <c r="C253" s="58"/>
      <c r="D253" s="58"/>
      <c r="E253" s="59"/>
      <c r="F253" s="62"/>
      <c r="G253" s="3"/>
      <c r="H253" s="3"/>
      <c r="I253" s="3"/>
      <c r="J253" s="3"/>
      <c r="K253" s="3"/>
      <c r="L253" s="3"/>
      <c r="M253" s="3"/>
      <c r="N253" s="100"/>
      <c r="O253" s="190"/>
      <c r="P253" s="212"/>
    </row>
    <row r="254" spans="1:16" ht="33" hidden="1">
      <c r="A254" s="17" t="s">
        <v>577</v>
      </c>
      <c r="B254" s="64" t="s">
        <v>35</v>
      </c>
      <c r="C254" s="89" t="s">
        <v>350</v>
      </c>
      <c r="D254" s="90"/>
      <c r="E254" s="64"/>
      <c r="F254" s="65" t="s">
        <v>107</v>
      </c>
      <c r="G254" s="4">
        <f t="shared" ref="G254:G255" si="121">H254+I254+J254</f>
        <v>17390.900000000001</v>
      </c>
      <c r="H254" s="4">
        <v>0</v>
      </c>
      <c r="I254" s="4">
        <v>17390.900000000001</v>
      </c>
      <c r="J254" s="4"/>
      <c r="K254" s="4">
        <f>L254+M254+N254</f>
        <v>0</v>
      </c>
      <c r="L254" s="4"/>
      <c r="M254" s="4"/>
      <c r="N254" s="101"/>
      <c r="O254" s="188">
        <f t="shared" ref="O254:O255" si="122">K254/G254</f>
        <v>0</v>
      </c>
      <c r="P254" s="212"/>
    </row>
    <row r="255" spans="1:16" ht="49.5" hidden="1">
      <c r="A255" s="17" t="s">
        <v>578</v>
      </c>
      <c r="B255" s="64" t="s">
        <v>36</v>
      </c>
      <c r="C255" s="89" t="s">
        <v>350</v>
      </c>
      <c r="D255" s="90"/>
      <c r="E255" s="64"/>
      <c r="F255" s="65" t="s">
        <v>107</v>
      </c>
      <c r="G255" s="4">
        <f t="shared" si="121"/>
        <v>14250</v>
      </c>
      <c r="H255" s="4">
        <v>0</v>
      </c>
      <c r="I255" s="4">
        <v>14250</v>
      </c>
      <c r="J255" s="4"/>
      <c r="K255" s="4">
        <f>L255+M255+N255</f>
        <v>0</v>
      </c>
      <c r="L255" s="4"/>
      <c r="M255" s="4"/>
      <c r="N255" s="101"/>
      <c r="O255" s="188">
        <f t="shared" si="122"/>
        <v>0</v>
      </c>
      <c r="P255" s="212"/>
    </row>
    <row r="256" spans="1:16" ht="20.25" hidden="1">
      <c r="A256" s="17"/>
      <c r="B256" s="59" t="s">
        <v>119</v>
      </c>
      <c r="C256" s="58"/>
      <c r="D256" s="58"/>
      <c r="E256" s="59"/>
      <c r="F256" s="62"/>
      <c r="G256" s="3"/>
      <c r="H256" s="3"/>
      <c r="I256" s="3"/>
      <c r="J256" s="3"/>
      <c r="K256" s="3"/>
      <c r="L256" s="3"/>
      <c r="M256" s="3"/>
      <c r="N256" s="100"/>
      <c r="O256" s="190"/>
      <c r="P256" s="212"/>
    </row>
    <row r="257" spans="1:16" ht="49.5" hidden="1">
      <c r="A257" s="17" t="s">
        <v>579</v>
      </c>
      <c r="B257" s="64" t="s">
        <v>207</v>
      </c>
      <c r="C257" s="89" t="s">
        <v>350</v>
      </c>
      <c r="D257" s="90"/>
      <c r="E257" s="64"/>
      <c r="F257" s="65" t="s">
        <v>107</v>
      </c>
      <c r="G257" s="4">
        <f>H257+I257+J257</f>
        <v>8900</v>
      </c>
      <c r="H257" s="4">
        <v>0</v>
      </c>
      <c r="I257" s="4">
        <v>8900</v>
      </c>
      <c r="J257" s="4"/>
      <c r="K257" s="4">
        <f>L257+M257+N257</f>
        <v>0</v>
      </c>
      <c r="L257" s="4"/>
      <c r="M257" s="4"/>
      <c r="N257" s="101"/>
      <c r="O257" s="188">
        <f t="shared" ref="O257" si="123">K257/G257</f>
        <v>0</v>
      </c>
      <c r="P257" s="212"/>
    </row>
    <row r="258" spans="1:16" ht="20.25" hidden="1">
      <c r="A258" s="17"/>
      <c r="B258" s="59" t="s">
        <v>149</v>
      </c>
      <c r="C258" s="58"/>
      <c r="D258" s="58"/>
      <c r="E258" s="59"/>
      <c r="F258" s="62"/>
      <c r="G258" s="3"/>
      <c r="H258" s="3"/>
      <c r="I258" s="3"/>
      <c r="J258" s="3"/>
      <c r="K258" s="3"/>
      <c r="L258" s="3"/>
      <c r="M258" s="3"/>
      <c r="N258" s="100"/>
      <c r="O258" s="190"/>
      <c r="P258" s="212"/>
    </row>
    <row r="259" spans="1:16" ht="49.5" hidden="1">
      <c r="A259" s="17" t="s">
        <v>580</v>
      </c>
      <c r="B259" s="64" t="s">
        <v>162</v>
      </c>
      <c r="C259" s="89" t="s">
        <v>350</v>
      </c>
      <c r="D259" s="90"/>
      <c r="E259" s="64"/>
      <c r="F259" s="65" t="s">
        <v>105</v>
      </c>
      <c r="G259" s="4">
        <f>H259+I259+J259</f>
        <v>2253.6999999999998</v>
      </c>
      <c r="H259" s="4">
        <v>0</v>
      </c>
      <c r="I259" s="4">
        <v>2253.6999999999998</v>
      </c>
      <c r="J259" s="4"/>
      <c r="K259" s="4">
        <f>L259+M259+N259</f>
        <v>0</v>
      </c>
      <c r="L259" s="4"/>
      <c r="M259" s="4"/>
      <c r="N259" s="101"/>
      <c r="O259" s="188">
        <f t="shared" ref="O259:O261" si="124">K259/G259</f>
        <v>0</v>
      </c>
      <c r="P259" s="212"/>
    </row>
    <row r="260" spans="1:16" ht="20.25" hidden="1">
      <c r="A260" s="17"/>
      <c r="B260" s="59" t="s">
        <v>570</v>
      </c>
      <c r="C260" s="58"/>
      <c r="D260" s="58"/>
      <c r="E260" s="59"/>
      <c r="F260" s="62"/>
      <c r="G260" s="3"/>
      <c r="H260" s="3"/>
      <c r="I260" s="3"/>
      <c r="J260" s="3"/>
      <c r="K260" s="3"/>
      <c r="L260" s="3"/>
      <c r="M260" s="3"/>
      <c r="N260" s="100"/>
      <c r="O260" s="190"/>
      <c r="P260" s="212"/>
    </row>
    <row r="261" spans="1:16" ht="49.5" hidden="1">
      <c r="A261" s="245" t="s">
        <v>581</v>
      </c>
      <c r="B261" s="283" t="s">
        <v>571</v>
      </c>
      <c r="C261" s="276"/>
      <c r="D261" s="278"/>
      <c r="E261" s="283"/>
      <c r="F261" s="284" t="s">
        <v>206</v>
      </c>
      <c r="G261" s="4">
        <f>H261+I261+J261</f>
        <v>59980.9</v>
      </c>
      <c r="H261" s="4">
        <v>0</v>
      </c>
      <c r="I261" s="4">
        <v>59980.9</v>
      </c>
      <c r="J261" s="4"/>
      <c r="K261" s="4">
        <f>L261+M261+N261</f>
        <v>0</v>
      </c>
      <c r="L261" s="4"/>
      <c r="M261" s="4"/>
      <c r="N261" s="101"/>
      <c r="O261" s="188">
        <f t="shared" si="124"/>
        <v>0</v>
      </c>
      <c r="P261" s="212"/>
    </row>
    <row r="262" spans="1:16" ht="20.25" hidden="1">
      <c r="A262" s="17"/>
      <c r="B262" s="59" t="s">
        <v>120</v>
      </c>
      <c r="C262" s="58"/>
      <c r="D262" s="58"/>
      <c r="E262" s="59"/>
      <c r="F262" s="62"/>
      <c r="G262" s="3"/>
      <c r="H262" s="3"/>
      <c r="I262" s="3"/>
      <c r="J262" s="3"/>
      <c r="K262" s="3"/>
      <c r="L262" s="3"/>
      <c r="M262" s="3"/>
      <c r="N262" s="100"/>
      <c r="O262" s="190"/>
      <c r="P262" s="212"/>
    </row>
    <row r="263" spans="1:16" ht="99" hidden="1">
      <c r="A263" s="17" t="s">
        <v>582</v>
      </c>
      <c r="B263" s="64" t="s">
        <v>208</v>
      </c>
      <c r="C263" s="89" t="s">
        <v>350</v>
      </c>
      <c r="D263" s="90"/>
      <c r="E263" s="64"/>
      <c r="F263" s="65" t="s">
        <v>107</v>
      </c>
      <c r="G263" s="4">
        <f t="shared" ref="G263" si="125">H263+I263+J263</f>
        <v>5000</v>
      </c>
      <c r="H263" s="4">
        <v>0</v>
      </c>
      <c r="I263" s="4">
        <v>5000</v>
      </c>
      <c r="J263" s="4"/>
      <c r="K263" s="4">
        <f>L263+M263+N263</f>
        <v>0</v>
      </c>
      <c r="L263" s="4"/>
      <c r="M263" s="4"/>
      <c r="N263" s="101"/>
      <c r="O263" s="188">
        <f t="shared" ref="O263" si="126">K263/G263</f>
        <v>0</v>
      </c>
      <c r="P263" s="212"/>
    </row>
    <row r="264" spans="1:16" ht="20.25" hidden="1">
      <c r="A264" s="17"/>
      <c r="B264" s="59" t="s">
        <v>121</v>
      </c>
      <c r="C264" s="58"/>
      <c r="D264" s="58"/>
      <c r="E264" s="59"/>
      <c r="F264" s="62"/>
      <c r="G264" s="3"/>
      <c r="H264" s="3"/>
      <c r="I264" s="3"/>
      <c r="J264" s="3"/>
      <c r="K264" s="3"/>
      <c r="L264" s="3"/>
      <c r="M264" s="3"/>
      <c r="N264" s="100"/>
      <c r="O264" s="190"/>
      <c r="P264" s="212"/>
    </row>
    <row r="265" spans="1:16" ht="36" hidden="1" customHeight="1">
      <c r="A265" s="17" t="s">
        <v>583</v>
      </c>
      <c r="B265" s="64" t="s">
        <v>18</v>
      </c>
      <c r="C265" s="89" t="s">
        <v>350</v>
      </c>
      <c r="D265" s="90"/>
      <c r="E265" s="64"/>
      <c r="F265" s="65" t="s">
        <v>158</v>
      </c>
      <c r="G265" s="4">
        <f t="shared" ref="G265:G268" si="127">H265+I265+J265</f>
        <v>41702</v>
      </c>
      <c r="H265" s="4">
        <v>0</v>
      </c>
      <c r="I265" s="4">
        <v>41702</v>
      </c>
      <c r="J265" s="4"/>
      <c r="K265" s="4">
        <f t="shared" ref="K265:K268" si="128">L265+M265+N265</f>
        <v>0</v>
      </c>
      <c r="L265" s="4"/>
      <c r="M265" s="4"/>
      <c r="N265" s="101"/>
      <c r="O265" s="188">
        <f t="shared" ref="O265:O268" si="129">K265/G265</f>
        <v>0</v>
      </c>
      <c r="P265" s="212"/>
    </row>
    <row r="266" spans="1:16" ht="68.25" hidden="1" customHeight="1">
      <c r="A266" s="17" t="s">
        <v>584</v>
      </c>
      <c r="B266" s="64" t="s">
        <v>209</v>
      </c>
      <c r="C266" s="89" t="s">
        <v>350</v>
      </c>
      <c r="D266" s="90"/>
      <c r="E266" s="64"/>
      <c r="F266" s="65" t="s">
        <v>107</v>
      </c>
      <c r="G266" s="4">
        <f t="shared" si="127"/>
        <v>4000</v>
      </c>
      <c r="H266" s="4">
        <v>0</v>
      </c>
      <c r="I266" s="4">
        <v>4000</v>
      </c>
      <c r="J266" s="4"/>
      <c r="K266" s="4">
        <f t="shared" si="128"/>
        <v>0</v>
      </c>
      <c r="L266" s="4"/>
      <c r="M266" s="4"/>
      <c r="N266" s="101"/>
      <c r="O266" s="188">
        <f t="shared" si="129"/>
        <v>0</v>
      </c>
      <c r="P266" s="212"/>
    </row>
    <row r="267" spans="1:16" ht="20.25" hidden="1">
      <c r="A267" s="17"/>
      <c r="B267" s="59" t="s">
        <v>573</v>
      </c>
      <c r="C267" s="58"/>
      <c r="D267" s="58"/>
      <c r="E267" s="59"/>
      <c r="F267" s="62"/>
      <c r="G267" s="3"/>
      <c r="H267" s="3"/>
      <c r="I267" s="3"/>
      <c r="J267" s="3"/>
      <c r="K267" s="3"/>
      <c r="L267" s="3"/>
      <c r="M267" s="3"/>
      <c r="N267" s="100"/>
      <c r="O267" s="190"/>
      <c r="P267" s="212"/>
    </row>
    <row r="268" spans="1:16" ht="33" hidden="1">
      <c r="A268" s="245" t="s">
        <v>585</v>
      </c>
      <c r="B268" s="283" t="s">
        <v>572</v>
      </c>
      <c r="C268" s="89" t="s">
        <v>350</v>
      </c>
      <c r="D268" s="278"/>
      <c r="E268" s="283"/>
      <c r="F268" s="284">
        <v>2024</v>
      </c>
      <c r="G268" s="4">
        <f t="shared" si="127"/>
        <v>7335</v>
      </c>
      <c r="H268" s="4">
        <v>0</v>
      </c>
      <c r="I268" s="4">
        <v>7335</v>
      </c>
      <c r="J268" s="4"/>
      <c r="K268" s="4">
        <f t="shared" si="128"/>
        <v>0</v>
      </c>
      <c r="L268" s="4"/>
      <c r="M268" s="4"/>
      <c r="N268" s="101"/>
      <c r="O268" s="188">
        <f t="shared" si="129"/>
        <v>0</v>
      </c>
      <c r="P268" s="212"/>
    </row>
    <row r="269" spans="1:16" s="134" customFormat="1" ht="51.75">
      <c r="A269" s="129"/>
      <c r="B269" s="141" t="s">
        <v>83</v>
      </c>
      <c r="C269" s="141"/>
      <c r="D269" s="141"/>
      <c r="E269" s="141"/>
      <c r="F269" s="136"/>
      <c r="G269" s="132"/>
      <c r="H269" s="132"/>
      <c r="I269" s="132"/>
      <c r="J269" s="132"/>
      <c r="K269" s="132"/>
      <c r="L269" s="132"/>
      <c r="M269" s="132"/>
      <c r="N269" s="133"/>
      <c r="O269" s="186"/>
      <c r="P269" s="216"/>
    </row>
    <row r="270" spans="1:16" s="60" customFormat="1" ht="66">
      <c r="A270" s="17"/>
      <c r="B270" s="59" t="s">
        <v>15</v>
      </c>
      <c r="C270" s="58"/>
      <c r="D270" s="58"/>
      <c r="E270" s="59"/>
      <c r="F270" s="62"/>
      <c r="G270" s="3">
        <f>G272+G274+G275</f>
        <v>80717.3</v>
      </c>
      <c r="H270" s="3">
        <f t="shared" ref="H270:N270" si="130">H272+H274+H275</f>
        <v>0</v>
      </c>
      <c r="I270" s="3">
        <f t="shared" si="130"/>
        <v>80717.3</v>
      </c>
      <c r="J270" s="3">
        <f t="shared" si="130"/>
        <v>0</v>
      </c>
      <c r="K270" s="3">
        <f t="shared" ref="K270:K276" si="131">L270+M270+N270</f>
        <v>13093.8</v>
      </c>
      <c r="L270" s="3">
        <f t="shared" si="130"/>
        <v>0</v>
      </c>
      <c r="M270" s="3">
        <v>13093.8</v>
      </c>
      <c r="N270" s="3">
        <f t="shared" si="130"/>
        <v>0</v>
      </c>
      <c r="O270" s="190">
        <f>K270/G270</f>
        <v>0.16221801274324091</v>
      </c>
      <c r="P270" s="221" t="s">
        <v>790</v>
      </c>
    </row>
    <row r="271" spans="1:16" ht="20.25" hidden="1">
      <c r="A271" s="17"/>
      <c r="B271" s="59" t="s">
        <v>11</v>
      </c>
      <c r="C271" s="58"/>
      <c r="D271" s="58"/>
      <c r="E271" s="59"/>
      <c r="F271" s="62"/>
      <c r="G271" s="3"/>
      <c r="H271" s="3"/>
      <c r="I271" s="3"/>
      <c r="J271" s="3"/>
      <c r="K271" s="3">
        <f t="shared" si="131"/>
        <v>0</v>
      </c>
      <c r="L271" s="3"/>
      <c r="M271" s="3"/>
      <c r="N271" s="100"/>
      <c r="O271" s="190"/>
      <c r="P271" s="221" t="s">
        <v>751</v>
      </c>
    </row>
    <row r="272" spans="1:16" ht="33" hidden="1">
      <c r="A272" s="17" t="s">
        <v>586</v>
      </c>
      <c r="B272" s="64" t="s">
        <v>163</v>
      </c>
      <c r="C272" s="89" t="s">
        <v>350</v>
      </c>
      <c r="D272" s="90"/>
      <c r="E272" s="64"/>
      <c r="F272" s="65" t="s">
        <v>105</v>
      </c>
      <c r="G272" s="4">
        <f>H272+I272+J272</f>
        <v>45742.6</v>
      </c>
      <c r="H272" s="4">
        <v>0</v>
      </c>
      <c r="I272" s="4">
        <v>45742.6</v>
      </c>
      <c r="J272" s="4"/>
      <c r="K272" s="3">
        <f t="shared" si="131"/>
        <v>0</v>
      </c>
      <c r="L272" s="4"/>
      <c r="M272" s="4"/>
      <c r="N272" s="101"/>
      <c r="O272" s="188">
        <f t="shared" ref="O272" si="132">K272/G272</f>
        <v>0</v>
      </c>
      <c r="P272" s="221" t="s">
        <v>751</v>
      </c>
    </row>
    <row r="273" spans="1:16" ht="20.25" hidden="1">
      <c r="A273" s="17"/>
      <c r="B273" s="59" t="s">
        <v>12</v>
      </c>
      <c r="C273" s="58"/>
      <c r="D273" s="58"/>
      <c r="E273" s="59"/>
      <c r="F273" s="62"/>
      <c r="G273" s="3"/>
      <c r="H273" s="3"/>
      <c r="I273" s="3"/>
      <c r="J273" s="3"/>
      <c r="K273" s="3">
        <f t="shared" si="131"/>
        <v>0</v>
      </c>
      <c r="L273" s="3"/>
      <c r="M273" s="3"/>
      <c r="N273" s="100"/>
      <c r="O273" s="190"/>
      <c r="P273" s="221" t="s">
        <v>751</v>
      </c>
    </row>
    <row r="274" spans="1:16" ht="66" hidden="1">
      <c r="A274" s="17" t="s">
        <v>587</v>
      </c>
      <c r="B274" s="64" t="s">
        <v>210</v>
      </c>
      <c r="C274" s="89" t="s">
        <v>350</v>
      </c>
      <c r="D274" s="90"/>
      <c r="E274" s="64"/>
      <c r="F274" s="65">
        <v>2024</v>
      </c>
      <c r="G274" s="4">
        <f t="shared" ref="G274:G275" si="133">H274+I274+J274</f>
        <v>10375</v>
      </c>
      <c r="H274" s="4">
        <v>0</v>
      </c>
      <c r="I274" s="4">
        <v>10375</v>
      </c>
      <c r="J274" s="4"/>
      <c r="K274" s="3">
        <f t="shared" si="131"/>
        <v>0</v>
      </c>
      <c r="L274" s="8"/>
      <c r="M274" s="8"/>
      <c r="N274" s="109"/>
      <c r="O274" s="188">
        <f t="shared" ref="O274:O275" si="134">K274/G274</f>
        <v>0</v>
      </c>
      <c r="P274" s="221" t="s">
        <v>751</v>
      </c>
    </row>
    <row r="275" spans="1:16" ht="33" hidden="1">
      <c r="A275" s="17" t="s">
        <v>588</v>
      </c>
      <c r="B275" s="64" t="s">
        <v>177</v>
      </c>
      <c r="C275" s="89" t="s">
        <v>350</v>
      </c>
      <c r="D275" s="90"/>
      <c r="E275" s="64"/>
      <c r="F275" s="65" t="s">
        <v>167</v>
      </c>
      <c r="G275" s="4">
        <f t="shared" si="133"/>
        <v>24599.7</v>
      </c>
      <c r="H275" s="4">
        <v>0</v>
      </c>
      <c r="I275" s="4">
        <v>24599.7</v>
      </c>
      <c r="J275" s="4"/>
      <c r="K275" s="3">
        <f t="shared" si="131"/>
        <v>0</v>
      </c>
      <c r="L275" s="8"/>
      <c r="M275" s="8"/>
      <c r="N275" s="109"/>
      <c r="O275" s="188">
        <f t="shared" si="134"/>
        <v>0</v>
      </c>
      <c r="P275" s="221" t="s">
        <v>751</v>
      </c>
    </row>
    <row r="276" spans="1:16" s="60" customFormat="1" ht="82.5">
      <c r="A276" s="17"/>
      <c r="B276" s="59" t="s">
        <v>37</v>
      </c>
      <c r="C276" s="58"/>
      <c r="D276" s="58"/>
      <c r="E276" s="59"/>
      <c r="F276" s="62"/>
      <c r="G276" s="3">
        <f>G277+G278</f>
        <v>55600</v>
      </c>
      <c r="H276" s="3">
        <f t="shared" ref="H276:N276" si="135">H277+H278</f>
        <v>0</v>
      </c>
      <c r="I276" s="3">
        <f t="shared" si="135"/>
        <v>55600</v>
      </c>
      <c r="J276" s="3">
        <f t="shared" si="135"/>
        <v>0</v>
      </c>
      <c r="K276" s="3">
        <f t="shared" si="131"/>
        <v>66141.8</v>
      </c>
      <c r="L276" s="3">
        <f t="shared" si="135"/>
        <v>0</v>
      </c>
      <c r="M276" s="3">
        <v>66141.8</v>
      </c>
      <c r="N276" s="3">
        <f t="shared" si="135"/>
        <v>0</v>
      </c>
      <c r="O276" s="190">
        <f>K276/G276</f>
        <v>1.1896007194244604</v>
      </c>
      <c r="P276" s="221" t="s">
        <v>790</v>
      </c>
    </row>
    <row r="277" spans="1:16" ht="46.5" hidden="1" customHeight="1">
      <c r="A277" s="17" t="s">
        <v>589</v>
      </c>
      <c r="B277" s="64" t="s">
        <v>164</v>
      </c>
      <c r="C277" s="89" t="s">
        <v>350</v>
      </c>
      <c r="D277" s="90"/>
      <c r="E277" s="64"/>
      <c r="F277" s="65" t="s">
        <v>106</v>
      </c>
      <c r="G277" s="4">
        <f t="shared" ref="G277:G278" si="136">H277+I277+J277</f>
        <v>9600</v>
      </c>
      <c r="H277" s="4">
        <v>0</v>
      </c>
      <c r="I277" s="4">
        <v>9600</v>
      </c>
      <c r="J277" s="4"/>
      <c r="K277" s="4">
        <f t="shared" ref="K277:K278" si="137">L277+M277+N277</f>
        <v>0</v>
      </c>
      <c r="L277" s="4"/>
      <c r="M277" s="4"/>
      <c r="N277" s="101"/>
      <c r="O277" s="188">
        <f t="shared" ref="O277:O278" si="138">K277/G277</f>
        <v>0</v>
      </c>
      <c r="P277" s="221" t="s">
        <v>751</v>
      </c>
    </row>
    <row r="278" spans="1:16" ht="48.75" hidden="1" customHeight="1">
      <c r="A278" s="17" t="s">
        <v>590</v>
      </c>
      <c r="B278" s="64" t="s">
        <v>211</v>
      </c>
      <c r="C278" s="89" t="s">
        <v>350</v>
      </c>
      <c r="D278" s="90"/>
      <c r="E278" s="64"/>
      <c r="F278" s="65" t="s">
        <v>103</v>
      </c>
      <c r="G278" s="4">
        <f t="shared" si="136"/>
        <v>46000</v>
      </c>
      <c r="H278" s="4">
        <v>0</v>
      </c>
      <c r="I278" s="4">
        <v>46000</v>
      </c>
      <c r="J278" s="4"/>
      <c r="K278" s="4">
        <f t="shared" si="137"/>
        <v>0</v>
      </c>
      <c r="L278" s="4"/>
      <c r="M278" s="4"/>
      <c r="N278" s="101"/>
      <c r="O278" s="188">
        <f t="shared" si="138"/>
        <v>0</v>
      </c>
      <c r="P278" s="221" t="s">
        <v>751</v>
      </c>
    </row>
    <row r="279" spans="1:16" s="60" customFormat="1" ht="98.25" customHeight="1">
      <c r="A279" s="17" t="s">
        <v>591</v>
      </c>
      <c r="B279" s="59" t="s">
        <v>17</v>
      </c>
      <c r="C279" s="58"/>
      <c r="D279" s="58"/>
      <c r="E279" s="59"/>
      <c r="F279" s="62"/>
      <c r="G279" s="3">
        <f t="shared" ref="G279:N279" si="139">G280</f>
        <v>32191.9</v>
      </c>
      <c r="H279" s="3">
        <f t="shared" si="139"/>
        <v>0</v>
      </c>
      <c r="I279" s="3">
        <f t="shared" si="139"/>
        <v>32191.9</v>
      </c>
      <c r="J279" s="3">
        <f t="shared" si="139"/>
        <v>0</v>
      </c>
      <c r="K279" s="3">
        <f t="shared" si="139"/>
        <v>0</v>
      </c>
      <c r="L279" s="3">
        <f t="shared" si="139"/>
        <v>0</v>
      </c>
      <c r="M279" s="3">
        <f t="shared" si="139"/>
        <v>0</v>
      </c>
      <c r="N279" s="3">
        <f t="shared" si="139"/>
        <v>0</v>
      </c>
      <c r="O279" s="190">
        <f>K279/G279</f>
        <v>0</v>
      </c>
      <c r="P279" s="221" t="s">
        <v>790</v>
      </c>
    </row>
    <row r="280" spans="1:16" s="55" customFormat="1" ht="30.75" hidden="1" customHeight="1">
      <c r="A280" s="43"/>
      <c r="B280" s="68" t="s">
        <v>16</v>
      </c>
      <c r="C280" s="91"/>
      <c r="D280" s="91"/>
      <c r="E280" s="68"/>
      <c r="F280" s="69"/>
      <c r="G280" s="7">
        <f>H280+I280</f>
        <v>32191.9</v>
      </c>
      <c r="H280" s="7">
        <v>0</v>
      </c>
      <c r="I280" s="7">
        <v>32191.9</v>
      </c>
      <c r="J280" s="7"/>
      <c r="K280" s="7">
        <f>L280+M280+N280</f>
        <v>0</v>
      </c>
      <c r="L280" s="7"/>
      <c r="M280" s="7"/>
      <c r="N280" s="110"/>
      <c r="O280" s="196">
        <f>K280/G280</f>
        <v>0</v>
      </c>
      <c r="P280" s="221" t="s">
        <v>751</v>
      </c>
    </row>
    <row r="281" spans="1:16" s="60" customFormat="1" ht="98.25" customHeight="1">
      <c r="A281" s="17"/>
      <c r="B281" s="59" t="s">
        <v>128</v>
      </c>
      <c r="C281" s="58"/>
      <c r="D281" s="58"/>
      <c r="E281" s="59"/>
      <c r="F281" s="62"/>
      <c r="G281" s="3">
        <f>SUM(G282:G289)</f>
        <v>412809.3</v>
      </c>
      <c r="H281" s="3">
        <f t="shared" ref="H281:N281" si="140">SUM(H282:H289)</f>
        <v>0</v>
      </c>
      <c r="I281" s="3">
        <f t="shared" si="140"/>
        <v>412809.3</v>
      </c>
      <c r="J281" s="3">
        <f t="shared" si="140"/>
        <v>0</v>
      </c>
      <c r="K281" s="3">
        <f t="shared" si="140"/>
        <v>0</v>
      </c>
      <c r="L281" s="3">
        <f t="shared" si="140"/>
        <v>0</v>
      </c>
      <c r="M281" s="3">
        <f t="shared" si="140"/>
        <v>0</v>
      </c>
      <c r="N281" s="3">
        <f t="shared" si="140"/>
        <v>0</v>
      </c>
      <c r="O281" s="190">
        <f>K281/G281</f>
        <v>0</v>
      </c>
      <c r="P281" s="221" t="s">
        <v>790</v>
      </c>
    </row>
    <row r="282" spans="1:16" s="60" customFormat="1" ht="132" hidden="1">
      <c r="A282" s="245" t="s">
        <v>596</v>
      </c>
      <c r="B282" s="283" t="s">
        <v>592</v>
      </c>
      <c r="C282" s="89" t="s">
        <v>350</v>
      </c>
      <c r="D282" s="278"/>
      <c r="E282" s="283"/>
      <c r="F282" s="284">
        <v>2024</v>
      </c>
      <c r="G282" s="4">
        <f t="shared" ref="G282:G284" si="141">H282+I282+J282</f>
        <v>47100</v>
      </c>
      <c r="H282" s="4">
        <v>0</v>
      </c>
      <c r="I282" s="4">
        <v>47100</v>
      </c>
      <c r="J282" s="4"/>
      <c r="K282" s="4">
        <f t="shared" ref="K282:K284" si="142">L282+M282+N282</f>
        <v>0</v>
      </c>
      <c r="L282" s="4"/>
      <c r="M282" s="4"/>
      <c r="N282" s="101"/>
      <c r="O282" s="188">
        <f t="shared" ref="O282:O284" si="143">K282/G282</f>
        <v>0</v>
      </c>
      <c r="P282" s="212"/>
    </row>
    <row r="283" spans="1:16" s="60" customFormat="1" ht="99" hidden="1">
      <c r="A283" s="245" t="s">
        <v>597</v>
      </c>
      <c r="B283" s="283" t="s">
        <v>593</v>
      </c>
      <c r="C283" s="89" t="s">
        <v>350</v>
      </c>
      <c r="D283" s="278"/>
      <c r="E283" s="283"/>
      <c r="F283" s="284" t="s">
        <v>167</v>
      </c>
      <c r="G283" s="4">
        <f t="shared" si="141"/>
        <v>143293.4</v>
      </c>
      <c r="H283" s="4">
        <v>0</v>
      </c>
      <c r="I283" s="4">
        <v>143293.4</v>
      </c>
      <c r="J283" s="4"/>
      <c r="K283" s="4">
        <f t="shared" si="142"/>
        <v>0</v>
      </c>
      <c r="L283" s="4"/>
      <c r="M283" s="4"/>
      <c r="N283" s="101"/>
      <c r="O283" s="188">
        <f t="shared" si="143"/>
        <v>0</v>
      </c>
      <c r="P283" s="212"/>
    </row>
    <row r="284" spans="1:16" s="60" customFormat="1" ht="132" hidden="1">
      <c r="A284" s="245" t="s">
        <v>598</v>
      </c>
      <c r="B284" s="283" t="s">
        <v>594</v>
      </c>
      <c r="C284" s="89" t="s">
        <v>350</v>
      </c>
      <c r="D284" s="278"/>
      <c r="E284" s="283"/>
      <c r="F284" s="284" t="s">
        <v>206</v>
      </c>
      <c r="G284" s="4">
        <f t="shared" si="141"/>
        <v>1000</v>
      </c>
      <c r="H284" s="4">
        <v>0</v>
      </c>
      <c r="I284" s="4">
        <v>1000</v>
      </c>
      <c r="J284" s="4"/>
      <c r="K284" s="4">
        <f t="shared" si="142"/>
        <v>0</v>
      </c>
      <c r="L284" s="4"/>
      <c r="M284" s="4"/>
      <c r="N284" s="101"/>
      <c r="O284" s="188">
        <f t="shared" si="143"/>
        <v>0</v>
      </c>
      <c r="P284" s="212"/>
    </row>
    <row r="285" spans="1:16" ht="120.75" hidden="1" customHeight="1">
      <c r="A285" s="17" t="s">
        <v>599</v>
      </c>
      <c r="B285" s="70" t="s">
        <v>156</v>
      </c>
      <c r="C285" s="89" t="s">
        <v>350</v>
      </c>
      <c r="D285" s="37"/>
      <c r="E285" s="70"/>
      <c r="F285" s="40" t="s">
        <v>166</v>
      </c>
      <c r="G285" s="4">
        <f t="shared" ref="G285:G289" si="144">H285+I285+J285</f>
        <v>11000</v>
      </c>
      <c r="H285" s="4">
        <v>0</v>
      </c>
      <c r="I285" s="4">
        <v>11000</v>
      </c>
      <c r="J285" s="4"/>
      <c r="K285" s="4">
        <f t="shared" ref="K285:K289" si="145">L285+M285+N285</f>
        <v>0</v>
      </c>
      <c r="L285" s="4"/>
      <c r="M285" s="4"/>
      <c r="N285" s="101"/>
      <c r="O285" s="188">
        <f t="shared" ref="O285:O289" si="146">K285/G285</f>
        <v>0</v>
      </c>
      <c r="P285" s="212"/>
    </row>
    <row r="286" spans="1:16" ht="114.75" hidden="1" customHeight="1">
      <c r="A286" s="17" t="s">
        <v>600</v>
      </c>
      <c r="B286" s="42" t="s">
        <v>165</v>
      </c>
      <c r="C286" s="89" t="s">
        <v>350</v>
      </c>
      <c r="D286" s="208"/>
      <c r="E286" s="42"/>
      <c r="F286" s="40" t="s">
        <v>104</v>
      </c>
      <c r="G286" s="4">
        <f t="shared" si="144"/>
        <v>89540.9</v>
      </c>
      <c r="H286" s="4">
        <v>0</v>
      </c>
      <c r="I286" s="4">
        <v>89540.9</v>
      </c>
      <c r="J286" s="4"/>
      <c r="K286" s="4">
        <f t="shared" si="145"/>
        <v>0</v>
      </c>
      <c r="L286" s="4"/>
      <c r="M286" s="4"/>
      <c r="N286" s="101"/>
      <c r="O286" s="188">
        <f t="shared" si="146"/>
        <v>0</v>
      </c>
      <c r="P286" s="212"/>
    </row>
    <row r="287" spans="1:16" ht="114.75" hidden="1" customHeight="1">
      <c r="A287" s="17" t="s">
        <v>601</v>
      </c>
      <c r="B287" s="42" t="s">
        <v>212</v>
      </c>
      <c r="C287" s="89" t="s">
        <v>350</v>
      </c>
      <c r="D287" s="208"/>
      <c r="E287" s="42"/>
      <c r="F287" s="40" t="s">
        <v>104</v>
      </c>
      <c r="G287" s="4">
        <f t="shared" si="144"/>
        <v>64000</v>
      </c>
      <c r="H287" s="4">
        <v>0</v>
      </c>
      <c r="I287" s="4">
        <v>64000</v>
      </c>
      <c r="J287" s="4"/>
      <c r="K287" s="4">
        <f t="shared" si="145"/>
        <v>0</v>
      </c>
      <c r="L287" s="4"/>
      <c r="M287" s="4"/>
      <c r="N287" s="101"/>
      <c r="O287" s="188">
        <f t="shared" si="146"/>
        <v>0</v>
      </c>
      <c r="P287" s="212"/>
    </row>
    <row r="288" spans="1:16" ht="64.5" hidden="1" customHeight="1">
      <c r="A288" s="17" t="s">
        <v>602</v>
      </c>
      <c r="B288" s="42" t="s">
        <v>159</v>
      </c>
      <c r="C288" s="89" t="s">
        <v>350</v>
      </c>
      <c r="D288" s="208"/>
      <c r="E288" s="42"/>
      <c r="F288" s="1" t="s">
        <v>168</v>
      </c>
      <c r="G288" s="4">
        <f t="shared" si="144"/>
        <v>55875</v>
      </c>
      <c r="H288" s="4">
        <v>0</v>
      </c>
      <c r="I288" s="4">
        <v>55875</v>
      </c>
      <c r="J288" s="4"/>
      <c r="K288" s="4">
        <f t="shared" si="145"/>
        <v>0</v>
      </c>
      <c r="L288" s="4"/>
      <c r="M288" s="4"/>
      <c r="N288" s="101"/>
      <c r="O288" s="188">
        <f t="shared" si="146"/>
        <v>0</v>
      </c>
      <c r="P288" s="212"/>
    </row>
    <row r="289" spans="1:16" ht="330" hidden="1">
      <c r="A289" s="245" t="s">
        <v>603</v>
      </c>
      <c r="B289" s="246" t="s">
        <v>595</v>
      </c>
      <c r="C289" s="89" t="s">
        <v>350</v>
      </c>
      <c r="D289" s="285"/>
      <c r="E289" s="246"/>
      <c r="F289" s="233" t="s">
        <v>206</v>
      </c>
      <c r="G289" s="4">
        <f t="shared" si="144"/>
        <v>1000</v>
      </c>
      <c r="H289" s="4">
        <v>0</v>
      </c>
      <c r="I289" s="4">
        <v>1000</v>
      </c>
      <c r="J289" s="4"/>
      <c r="K289" s="4">
        <f t="shared" si="145"/>
        <v>0</v>
      </c>
      <c r="L289" s="4"/>
      <c r="M289" s="4"/>
      <c r="N289" s="101"/>
      <c r="O289" s="188">
        <f t="shared" si="146"/>
        <v>0</v>
      </c>
      <c r="P289" s="212"/>
    </row>
    <row r="290" spans="1:16" s="149" customFormat="1" ht="24.75" customHeight="1">
      <c r="A290" s="148"/>
      <c r="B290" s="148" t="s">
        <v>150</v>
      </c>
      <c r="C290" s="148"/>
      <c r="D290" s="148"/>
      <c r="E290" s="148"/>
      <c r="F290" s="128"/>
      <c r="G290" s="146">
        <f>SUM(G291:G338)</f>
        <v>3475282.8</v>
      </c>
      <c r="H290" s="146">
        <f t="shared" ref="H290:N290" si="147">SUM(H291:H338)</f>
        <v>1315190.8</v>
      </c>
      <c r="I290" s="146">
        <f t="shared" si="147"/>
        <v>2160092</v>
      </c>
      <c r="J290" s="146">
        <f t="shared" si="147"/>
        <v>0</v>
      </c>
      <c r="K290" s="146">
        <f t="shared" si="147"/>
        <v>20877.399999999998</v>
      </c>
      <c r="L290" s="146">
        <f t="shared" si="147"/>
        <v>20668.599999999999</v>
      </c>
      <c r="M290" s="146">
        <f t="shared" si="147"/>
        <v>208.8</v>
      </c>
      <c r="N290" s="146">
        <f t="shared" si="147"/>
        <v>0</v>
      </c>
      <c r="O290" s="197">
        <f>K290/G290</f>
        <v>6.0073960024202922E-3</v>
      </c>
      <c r="P290" s="209"/>
    </row>
    <row r="291" spans="1:16" s="134" customFormat="1" ht="53.25" customHeight="1">
      <c r="A291" s="129"/>
      <c r="B291" s="140" t="s">
        <v>77</v>
      </c>
      <c r="C291" s="141"/>
      <c r="D291" s="141"/>
      <c r="E291" s="140"/>
      <c r="F291" s="142"/>
      <c r="G291" s="132"/>
      <c r="H291" s="132"/>
      <c r="I291" s="132"/>
      <c r="J291" s="132"/>
      <c r="K291" s="132"/>
      <c r="L291" s="132"/>
      <c r="M291" s="132"/>
      <c r="N291" s="133"/>
      <c r="O291" s="186"/>
      <c r="P291" s="216"/>
    </row>
    <row r="292" spans="1:16" s="155" customFormat="1" ht="49.5">
      <c r="A292" s="150"/>
      <c r="B292" s="152" t="s">
        <v>5</v>
      </c>
      <c r="C292" s="152"/>
      <c r="D292" s="152"/>
      <c r="E292" s="152"/>
      <c r="F292" s="159"/>
      <c r="G292" s="153"/>
      <c r="H292" s="153"/>
      <c r="I292" s="153"/>
      <c r="J292" s="153"/>
      <c r="K292" s="153"/>
      <c r="L292" s="153"/>
      <c r="M292" s="153"/>
      <c r="N292" s="154"/>
      <c r="O292" s="187"/>
      <c r="P292" s="217"/>
    </row>
    <row r="293" spans="1:16" s="155" customFormat="1" ht="34.5">
      <c r="A293" s="150"/>
      <c r="B293" s="158" t="s">
        <v>33</v>
      </c>
      <c r="C293" s="158"/>
      <c r="D293" s="158"/>
      <c r="E293" s="158"/>
      <c r="F293" s="159"/>
      <c r="G293" s="153"/>
      <c r="H293" s="153"/>
      <c r="I293" s="153"/>
      <c r="J293" s="153"/>
      <c r="K293" s="153"/>
      <c r="L293" s="153"/>
      <c r="M293" s="153"/>
      <c r="N293" s="154"/>
      <c r="O293" s="187"/>
      <c r="P293" s="217"/>
    </row>
    <row r="294" spans="1:16" s="20" customFormat="1" ht="66">
      <c r="A294" s="37" t="s">
        <v>604</v>
      </c>
      <c r="B294" s="54" t="s">
        <v>286</v>
      </c>
      <c r="C294" s="89" t="s">
        <v>350</v>
      </c>
      <c r="D294" s="1" t="s">
        <v>516</v>
      </c>
      <c r="E294" s="203" t="s">
        <v>792</v>
      </c>
      <c r="F294" s="1">
        <v>2024</v>
      </c>
      <c r="G294" s="4">
        <f t="shared" ref="G294:G316" si="148">H294+I294+J294</f>
        <v>243953.9</v>
      </c>
      <c r="H294" s="6">
        <v>234524.3</v>
      </c>
      <c r="I294" s="6">
        <v>9429.6</v>
      </c>
      <c r="J294" s="6"/>
      <c r="K294" s="4">
        <f t="shared" ref="K294:K316" si="149">L294+M294+N294</f>
        <v>0</v>
      </c>
      <c r="L294" s="6"/>
      <c r="M294" s="6"/>
      <c r="N294" s="102"/>
      <c r="O294" s="188">
        <f t="shared" ref="O294:O316" si="150">K294/G294</f>
        <v>0</v>
      </c>
      <c r="P294" s="212" t="s">
        <v>793</v>
      </c>
    </row>
    <row r="295" spans="1:16" s="20" customFormat="1" ht="66">
      <c r="A295" s="37" t="s">
        <v>605</v>
      </c>
      <c r="B295" s="54" t="s">
        <v>152</v>
      </c>
      <c r="C295" s="89" t="s">
        <v>350</v>
      </c>
      <c r="D295" s="203" t="s">
        <v>375</v>
      </c>
      <c r="E295" s="203" t="s">
        <v>376</v>
      </c>
      <c r="F295" s="1" t="s">
        <v>103</v>
      </c>
      <c r="G295" s="4">
        <f t="shared" si="148"/>
        <v>60239</v>
      </c>
      <c r="H295" s="6">
        <v>59636.5</v>
      </c>
      <c r="I295" s="6">
        <v>602.5</v>
      </c>
      <c r="J295" s="6"/>
      <c r="K295" s="4">
        <f t="shared" si="149"/>
        <v>20877.399999999998</v>
      </c>
      <c r="L295" s="6">
        <v>20668.599999999999</v>
      </c>
      <c r="M295" s="6">
        <v>208.8</v>
      </c>
      <c r="N295" s="102"/>
      <c r="O295" s="188">
        <f t="shared" si="150"/>
        <v>0.34657613838211121</v>
      </c>
      <c r="P295" s="221" t="s">
        <v>790</v>
      </c>
    </row>
    <row r="296" spans="1:16" s="20" customFormat="1" ht="66">
      <c r="A296" s="248" t="s">
        <v>635</v>
      </c>
      <c r="B296" s="286" t="s">
        <v>606</v>
      </c>
      <c r="C296" s="41" t="s">
        <v>352</v>
      </c>
      <c r="D296" s="41" t="s">
        <v>387</v>
      </c>
      <c r="E296" s="41" t="s">
        <v>387</v>
      </c>
      <c r="F296" s="1">
        <v>2024</v>
      </c>
      <c r="G296" s="4">
        <f t="shared" si="148"/>
        <v>15516.6</v>
      </c>
      <c r="H296" s="6">
        <v>0</v>
      </c>
      <c r="I296" s="6">
        <v>15516.6</v>
      </c>
      <c r="J296" s="6"/>
      <c r="K296" s="4">
        <f t="shared" si="149"/>
        <v>0</v>
      </c>
      <c r="L296" s="6"/>
      <c r="M296" s="6"/>
      <c r="N296" s="102"/>
      <c r="O296" s="188">
        <f t="shared" si="150"/>
        <v>0</v>
      </c>
      <c r="P296" s="212" t="s">
        <v>742</v>
      </c>
    </row>
    <row r="297" spans="1:16" s="20" customFormat="1" ht="66">
      <c r="A297" s="248" t="s">
        <v>636</v>
      </c>
      <c r="B297" s="286" t="s">
        <v>607</v>
      </c>
      <c r="C297" s="41" t="s">
        <v>352</v>
      </c>
      <c r="D297" s="41" t="s">
        <v>794</v>
      </c>
      <c r="E297" s="41" t="s">
        <v>795</v>
      </c>
      <c r="F297" s="1">
        <v>2024</v>
      </c>
      <c r="G297" s="4">
        <f t="shared" si="148"/>
        <v>17675.5</v>
      </c>
      <c r="H297" s="6">
        <v>0</v>
      </c>
      <c r="I297" s="6">
        <v>17675.5</v>
      </c>
      <c r="J297" s="6"/>
      <c r="K297" s="4">
        <f t="shared" si="149"/>
        <v>0</v>
      </c>
      <c r="L297" s="6"/>
      <c r="M297" s="6"/>
      <c r="N297" s="102"/>
      <c r="O297" s="188">
        <f t="shared" si="150"/>
        <v>0</v>
      </c>
      <c r="P297" s="212" t="s">
        <v>784</v>
      </c>
    </row>
    <row r="298" spans="1:16" s="20" customFormat="1" ht="49.5">
      <c r="A298" s="248" t="s">
        <v>637</v>
      </c>
      <c r="B298" s="286" t="s">
        <v>608</v>
      </c>
      <c r="C298" s="41" t="s">
        <v>352</v>
      </c>
      <c r="D298" s="41" t="s">
        <v>796</v>
      </c>
      <c r="E298" s="41" t="s">
        <v>797</v>
      </c>
      <c r="F298" s="1">
        <v>2024</v>
      </c>
      <c r="G298" s="4">
        <f t="shared" si="148"/>
        <v>6030</v>
      </c>
      <c r="H298" s="6">
        <v>0</v>
      </c>
      <c r="I298" s="6">
        <v>6030</v>
      </c>
      <c r="J298" s="6"/>
      <c r="K298" s="4">
        <f t="shared" si="149"/>
        <v>0</v>
      </c>
      <c r="L298" s="6"/>
      <c r="M298" s="6"/>
      <c r="N298" s="102"/>
      <c r="O298" s="188">
        <f t="shared" si="150"/>
        <v>0</v>
      </c>
      <c r="P298" s="212" t="s">
        <v>791</v>
      </c>
    </row>
    <row r="299" spans="1:16" s="20" customFormat="1" ht="132">
      <c r="A299" s="248" t="s">
        <v>638</v>
      </c>
      <c r="B299" s="286" t="s">
        <v>609</v>
      </c>
      <c r="C299" s="41" t="s">
        <v>352</v>
      </c>
      <c r="D299" s="41"/>
      <c r="E299" s="41"/>
      <c r="F299" s="1">
        <v>2024</v>
      </c>
      <c r="G299" s="4">
        <f t="shared" si="148"/>
        <v>44213.4</v>
      </c>
      <c r="H299" s="6">
        <v>0</v>
      </c>
      <c r="I299" s="6">
        <v>44213.4</v>
      </c>
      <c r="J299" s="6"/>
      <c r="K299" s="4">
        <f t="shared" si="149"/>
        <v>0</v>
      </c>
      <c r="L299" s="6"/>
      <c r="M299" s="6"/>
      <c r="N299" s="102"/>
      <c r="O299" s="188">
        <f t="shared" si="150"/>
        <v>0</v>
      </c>
      <c r="P299" s="212" t="s">
        <v>791</v>
      </c>
    </row>
    <row r="300" spans="1:16" s="20" customFormat="1" ht="33">
      <c r="A300" s="248" t="s">
        <v>639</v>
      </c>
      <c r="B300" s="286" t="s">
        <v>610</v>
      </c>
      <c r="C300" s="41" t="s">
        <v>352</v>
      </c>
      <c r="D300" s="41" t="s">
        <v>387</v>
      </c>
      <c r="E300" s="41" t="s">
        <v>387</v>
      </c>
      <c r="F300" s="1">
        <v>2024</v>
      </c>
      <c r="G300" s="4">
        <f t="shared" si="148"/>
        <v>27307</v>
      </c>
      <c r="H300" s="6">
        <v>0</v>
      </c>
      <c r="I300" s="6">
        <v>27307</v>
      </c>
      <c r="J300" s="6"/>
      <c r="K300" s="4">
        <f t="shared" si="149"/>
        <v>0</v>
      </c>
      <c r="L300" s="6"/>
      <c r="M300" s="6"/>
      <c r="N300" s="102"/>
      <c r="O300" s="188">
        <f t="shared" si="150"/>
        <v>0</v>
      </c>
      <c r="P300" s="292" t="s">
        <v>768</v>
      </c>
    </row>
    <row r="301" spans="1:16" s="20" customFormat="1" ht="33">
      <c r="A301" s="248" t="s">
        <v>640</v>
      </c>
      <c r="B301" s="286" t="s">
        <v>611</v>
      </c>
      <c r="C301" s="41" t="s">
        <v>352</v>
      </c>
      <c r="D301" s="41" t="s">
        <v>387</v>
      </c>
      <c r="E301" s="41" t="s">
        <v>387</v>
      </c>
      <c r="F301" s="1">
        <v>2024</v>
      </c>
      <c r="G301" s="4">
        <f t="shared" si="148"/>
        <v>17428.599999999999</v>
      </c>
      <c r="H301" s="6">
        <v>0</v>
      </c>
      <c r="I301" s="6">
        <v>17428.599999999999</v>
      </c>
      <c r="J301" s="6"/>
      <c r="K301" s="4">
        <f t="shared" si="149"/>
        <v>0</v>
      </c>
      <c r="L301" s="6"/>
      <c r="M301" s="6"/>
      <c r="N301" s="102"/>
      <c r="O301" s="188">
        <f t="shared" si="150"/>
        <v>0</v>
      </c>
      <c r="P301" s="321"/>
    </row>
    <row r="302" spans="1:16" s="20" customFormat="1" ht="99">
      <c r="A302" s="248" t="s">
        <v>641</v>
      </c>
      <c r="B302" s="286" t="s">
        <v>612</v>
      </c>
      <c r="C302" s="41" t="s">
        <v>352</v>
      </c>
      <c r="D302" s="41" t="s">
        <v>387</v>
      </c>
      <c r="E302" s="41" t="s">
        <v>387</v>
      </c>
      <c r="F302" s="1">
        <v>2024</v>
      </c>
      <c r="G302" s="4">
        <f t="shared" si="148"/>
        <v>4014.5</v>
      </c>
      <c r="H302" s="6">
        <v>0</v>
      </c>
      <c r="I302" s="6">
        <v>4014.5</v>
      </c>
      <c r="J302" s="6"/>
      <c r="K302" s="4">
        <f t="shared" si="149"/>
        <v>0</v>
      </c>
      <c r="L302" s="6"/>
      <c r="M302" s="6"/>
      <c r="N302" s="102"/>
      <c r="O302" s="188">
        <f t="shared" si="150"/>
        <v>0</v>
      </c>
      <c r="P302" s="321"/>
    </row>
    <row r="303" spans="1:16" s="20" customFormat="1" ht="99">
      <c r="A303" s="248" t="s">
        <v>642</v>
      </c>
      <c r="B303" s="286" t="s">
        <v>613</v>
      </c>
      <c r="C303" s="41" t="s">
        <v>352</v>
      </c>
      <c r="D303" s="41" t="s">
        <v>387</v>
      </c>
      <c r="E303" s="41" t="s">
        <v>387</v>
      </c>
      <c r="F303" s="1">
        <v>2024</v>
      </c>
      <c r="G303" s="4">
        <f t="shared" si="148"/>
        <v>3412</v>
      </c>
      <c r="H303" s="6">
        <v>0</v>
      </c>
      <c r="I303" s="6">
        <v>3412</v>
      </c>
      <c r="J303" s="6"/>
      <c r="K303" s="4">
        <f t="shared" si="149"/>
        <v>0</v>
      </c>
      <c r="L303" s="6"/>
      <c r="M303" s="6"/>
      <c r="N303" s="102"/>
      <c r="O303" s="188">
        <f t="shared" si="150"/>
        <v>0</v>
      </c>
      <c r="P303" s="321"/>
    </row>
    <row r="304" spans="1:16" s="20" customFormat="1" ht="66">
      <c r="A304" s="248" t="s">
        <v>643</v>
      </c>
      <c r="B304" s="286" t="s">
        <v>614</v>
      </c>
      <c r="C304" s="41" t="s">
        <v>352</v>
      </c>
      <c r="D304" s="41" t="s">
        <v>387</v>
      </c>
      <c r="E304" s="41" t="s">
        <v>387</v>
      </c>
      <c r="F304" s="1">
        <v>2024</v>
      </c>
      <c r="G304" s="4">
        <f t="shared" si="148"/>
        <v>1951.6</v>
      </c>
      <c r="H304" s="6">
        <v>0</v>
      </c>
      <c r="I304" s="6">
        <v>1951.6</v>
      </c>
      <c r="J304" s="6"/>
      <c r="K304" s="4">
        <f t="shared" si="149"/>
        <v>0</v>
      </c>
      <c r="L304" s="6"/>
      <c r="M304" s="6"/>
      <c r="N304" s="102"/>
      <c r="O304" s="188">
        <f t="shared" si="150"/>
        <v>0</v>
      </c>
      <c r="P304" s="321"/>
    </row>
    <row r="305" spans="1:16" s="20" customFormat="1" ht="115.5">
      <c r="A305" s="248" t="s">
        <v>644</v>
      </c>
      <c r="B305" s="286" t="s">
        <v>615</v>
      </c>
      <c r="C305" s="41" t="s">
        <v>352</v>
      </c>
      <c r="D305" s="41" t="s">
        <v>387</v>
      </c>
      <c r="E305" s="41" t="s">
        <v>387</v>
      </c>
      <c r="F305" s="1">
        <v>2024</v>
      </c>
      <c r="G305" s="4">
        <f t="shared" si="148"/>
        <v>1615.1</v>
      </c>
      <c r="H305" s="6">
        <v>0</v>
      </c>
      <c r="I305" s="6">
        <v>1615.1</v>
      </c>
      <c r="J305" s="6"/>
      <c r="K305" s="4">
        <f t="shared" si="149"/>
        <v>0</v>
      </c>
      <c r="L305" s="6"/>
      <c r="M305" s="6"/>
      <c r="N305" s="102"/>
      <c r="O305" s="188">
        <f t="shared" si="150"/>
        <v>0</v>
      </c>
      <c r="P305" s="321"/>
    </row>
    <row r="306" spans="1:16" s="20" customFormat="1" ht="82.5">
      <c r="A306" s="248" t="s">
        <v>645</v>
      </c>
      <c r="B306" s="286" t="s">
        <v>616</v>
      </c>
      <c r="C306" s="41" t="s">
        <v>352</v>
      </c>
      <c r="D306" s="41" t="s">
        <v>387</v>
      </c>
      <c r="E306" s="41" t="s">
        <v>387</v>
      </c>
      <c r="F306" s="1">
        <v>2024</v>
      </c>
      <c r="G306" s="4">
        <f t="shared" si="148"/>
        <v>12188.3</v>
      </c>
      <c r="H306" s="6">
        <v>0</v>
      </c>
      <c r="I306" s="6">
        <v>12188.3</v>
      </c>
      <c r="J306" s="6"/>
      <c r="K306" s="4">
        <f t="shared" si="149"/>
        <v>0</v>
      </c>
      <c r="L306" s="6"/>
      <c r="M306" s="6"/>
      <c r="N306" s="102"/>
      <c r="O306" s="188">
        <f t="shared" si="150"/>
        <v>0</v>
      </c>
      <c r="P306" s="321"/>
    </row>
    <row r="307" spans="1:16" s="20" customFormat="1" ht="82.5">
      <c r="A307" s="248" t="s">
        <v>646</v>
      </c>
      <c r="B307" s="286" t="s">
        <v>617</v>
      </c>
      <c r="C307" s="41" t="s">
        <v>352</v>
      </c>
      <c r="D307" s="41" t="s">
        <v>387</v>
      </c>
      <c r="E307" s="41" t="s">
        <v>387</v>
      </c>
      <c r="F307" s="1">
        <v>2024</v>
      </c>
      <c r="G307" s="4">
        <f t="shared" si="148"/>
        <v>3357.9</v>
      </c>
      <c r="H307" s="6">
        <v>0</v>
      </c>
      <c r="I307" s="6">
        <v>3357.9</v>
      </c>
      <c r="J307" s="6"/>
      <c r="K307" s="4">
        <f t="shared" si="149"/>
        <v>0</v>
      </c>
      <c r="L307" s="6"/>
      <c r="M307" s="6"/>
      <c r="N307" s="102"/>
      <c r="O307" s="188">
        <f t="shared" si="150"/>
        <v>0</v>
      </c>
      <c r="P307" s="321"/>
    </row>
    <row r="308" spans="1:16" s="20" customFormat="1" ht="66">
      <c r="A308" s="248" t="s">
        <v>647</v>
      </c>
      <c r="B308" s="286" t="s">
        <v>618</v>
      </c>
      <c r="C308" s="41" t="s">
        <v>352</v>
      </c>
      <c r="D308" s="41" t="s">
        <v>387</v>
      </c>
      <c r="E308" s="41" t="s">
        <v>387</v>
      </c>
      <c r="F308" s="1">
        <v>2024</v>
      </c>
      <c r="G308" s="4">
        <f t="shared" si="148"/>
        <v>15797.2</v>
      </c>
      <c r="H308" s="6">
        <v>0</v>
      </c>
      <c r="I308" s="6">
        <v>15797.2</v>
      </c>
      <c r="J308" s="6"/>
      <c r="K308" s="4">
        <f t="shared" si="149"/>
        <v>0</v>
      </c>
      <c r="L308" s="6"/>
      <c r="M308" s="6"/>
      <c r="N308" s="102"/>
      <c r="O308" s="188">
        <f t="shared" si="150"/>
        <v>0</v>
      </c>
      <c r="P308" s="321"/>
    </row>
    <row r="309" spans="1:16" s="20" customFormat="1" ht="66">
      <c r="A309" s="248" t="s">
        <v>648</v>
      </c>
      <c r="B309" s="286" t="s">
        <v>619</v>
      </c>
      <c r="C309" s="41" t="s">
        <v>352</v>
      </c>
      <c r="D309" s="41" t="s">
        <v>387</v>
      </c>
      <c r="E309" s="41" t="s">
        <v>387</v>
      </c>
      <c r="F309" s="1">
        <v>2024</v>
      </c>
      <c r="G309" s="4">
        <f t="shared" si="148"/>
        <v>23245.4</v>
      </c>
      <c r="H309" s="6">
        <v>0</v>
      </c>
      <c r="I309" s="6">
        <v>23245.4</v>
      </c>
      <c r="J309" s="6"/>
      <c r="K309" s="4">
        <f t="shared" si="149"/>
        <v>0</v>
      </c>
      <c r="L309" s="6"/>
      <c r="M309" s="6"/>
      <c r="N309" s="102"/>
      <c r="O309" s="188">
        <f t="shared" si="150"/>
        <v>0</v>
      </c>
      <c r="P309" s="321"/>
    </row>
    <row r="310" spans="1:16" s="20" customFormat="1" ht="49.5">
      <c r="A310" s="248" t="s">
        <v>649</v>
      </c>
      <c r="B310" s="286" t="s">
        <v>620</v>
      </c>
      <c r="C310" s="41" t="s">
        <v>352</v>
      </c>
      <c r="D310" s="41" t="s">
        <v>387</v>
      </c>
      <c r="E310" s="41" t="s">
        <v>387</v>
      </c>
      <c r="F310" s="1">
        <v>2024</v>
      </c>
      <c r="G310" s="4">
        <f t="shared" si="148"/>
        <v>14654.6</v>
      </c>
      <c r="H310" s="6">
        <v>0</v>
      </c>
      <c r="I310" s="6">
        <v>14654.6</v>
      </c>
      <c r="J310" s="6"/>
      <c r="K310" s="4">
        <f t="shared" si="149"/>
        <v>0</v>
      </c>
      <c r="L310" s="6"/>
      <c r="M310" s="6"/>
      <c r="N310" s="102"/>
      <c r="O310" s="188">
        <f t="shared" si="150"/>
        <v>0</v>
      </c>
      <c r="P310" s="321"/>
    </row>
    <row r="311" spans="1:16" s="20" customFormat="1" ht="115.5">
      <c r="A311" s="248" t="s">
        <v>650</v>
      </c>
      <c r="B311" s="286" t="s">
        <v>621</v>
      </c>
      <c r="C311" s="41" t="s">
        <v>352</v>
      </c>
      <c r="D311" s="41" t="s">
        <v>387</v>
      </c>
      <c r="E311" s="41" t="s">
        <v>387</v>
      </c>
      <c r="F311" s="1">
        <v>2024</v>
      </c>
      <c r="G311" s="4">
        <f t="shared" si="148"/>
        <v>17243.2</v>
      </c>
      <c r="H311" s="6">
        <v>0</v>
      </c>
      <c r="I311" s="6">
        <v>17243.2</v>
      </c>
      <c r="J311" s="6"/>
      <c r="K311" s="4">
        <f t="shared" si="149"/>
        <v>0</v>
      </c>
      <c r="L311" s="6"/>
      <c r="M311" s="6"/>
      <c r="N311" s="102"/>
      <c r="O311" s="188">
        <f t="shared" si="150"/>
        <v>0</v>
      </c>
      <c r="P311" s="321"/>
    </row>
    <row r="312" spans="1:16" s="20" customFormat="1" ht="115.5">
      <c r="A312" s="248" t="s">
        <v>651</v>
      </c>
      <c r="B312" s="286" t="s">
        <v>622</v>
      </c>
      <c r="C312" s="41" t="s">
        <v>352</v>
      </c>
      <c r="D312" s="41" t="s">
        <v>387</v>
      </c>
      <c r="E312" s="41" t="s">
        <v>387</v>
      </c>
      <c r="F312" s="1">
        <v>2024</v>
      </c>
      <c r="G312" s="4">
        <f t="shared" si="148"/>
        <v>11243</v>
      </c>
      <c r="H312" s="6">
        <v>0</v>
      </c>
      <c r="I312" s="6">
        <v>11243</v>
      </c>
      <c r="J312" s="6"/>
      <c r="K312" s="4">
        <f t="shared" si="149"/>
        <v>0</v>
      </c>
      <c r="L312" s="6"/>
      <c r="M312" s="6"/>
      <c r="N312" s="102"/>
      <c r="O312" s="188">
        <f t="shared" si="150"/>
        <v>0</v>
      </c>
      <c r="P312" s="293"/>
    </row>
    <row r="313" spans="1:16" s="20" customFormat="1" ht="49.5">
      <c r="A313" s="248" t="s">
        <v>652</v>
      </c>
      <c r="B313" s="286" t="s">
        <v>623</v>
      </c>
      <c r="C313" s="41" t="s">
        <v>352</v>
      </c>
      <c r="D313" s="41" t="s">
        <v>794</v>
      </c>
      <c r="E313" s="41" t="s">
        <v>798</v>
      </c>
      <c r="F313" s="1">
        <v>2024</v>
      </c>
      <c r="G313" s="4">
        <f t="shared" si="148"/>
        <v>14820.3</v>
      </c>
      <c r="H313" s="6">
        <v>0</v>
      </c>
      <c r="I313" s="6">
        <v>14820.3</v>
      </c>
      <c r="J313" s="6"/>
      <c r="K313" s="4">
        <f t="shared" si="149"/>
        <v>0</v>
      </c>
      <c r="L313" s="6"/>
      <c r="M313" s="6"/>
      <c r="N313" s="102"/>
      <c r="O313" s="188">
        <f t="shared" si="150"/>
        <v>0</v>
      </c>
      <c r="P313" s="212" t="s">
        <v>791</v>
      </c>
    </row>
    <row r="314" spans="1:16" s="20" customFormat="1" ht="66">
      <c r="A314" s="248" t="s">
        <v>653</v>
      </c>
      <c r="B314" s="286" t="s">
        <v>624</v>
      </c>
      <c r="C314" s="41" t="s">
        <v>352</v>
      </c>
      <c r="D314" s="41" t="s">
        <v>794</v>
      </c>
      <c r="E314" s="41" t="s">
        <v>799</v>
      </c>
      <c r="F314" s="1">
        <v>2024</v>
      </c>
      <c r="G314" s="4">
        <f t="shared" si="148"/>
        <v>7949.7</v>
      </c>
      <c r="H314" s="6">
        <v>0</v>
      </c>
      <c r="I314" s="6">
        <v>7949.7</v>
      </c>
      <c r="J314" s="6"/>
      <c r="K314" s="4">
        <f t="shared" si="149"/>
        <v>0</v>
      </c>
      <c r="L314" s="6"/>
      <c r="M314" s="6"/>
      <c r="N314" s="102"/>
      <c r="O314" s="188">
        <f t="shared" si="150"/>
        <v>0</v>
      </c>
      <c r="P314" s="212" t="s">
        <v>743</v>
      </c>
    </row>
    <row r="315" spans="1:16" s="177" customFormat="1" ht="21.75" customHeight="1">
      <c r="A315" s="150"/>
      <c r="B315" s="168" t="s">
        <v>625</v>
      </c>
      <c r="C315" s="152"/>
      <c r="D315" s="152"/>
      <c r="E315" s="152"/>
      <c r="F315" s="159"/>
      <c r="G315" s="153"/>
      <c r="H315" s="153"/>
      <c r="I315" s="153"/>
      <c r="J315" s="153"/>
      <c r="K315" s="153"/>
      <c r="L315" s="153"/>
      <c r="M315" s="153"/>
      <c r="N315" s="154"/>
      <c r="O315" s="187"/>
      <c r="P315" s="217"/>
    </row>
    <row r="316" spans="1:16" s="20" customFormat="1" ht="115.5">
      <c r="A316" s="248" t="s">
        <v>654</v>
      </c>
      <c r="B316" s="286" t="s">
        <v>626</v>
      </c>
      <c r="C316" s="89" t="s">
        <v>350</v>
      </c>
      <c r="D316" s="41" t="s">
        <v>387</v>
      </c>
      <c r="E316" s="41" t="s">
        <v>387</v>
      </c>
      <c r="F316" s="233">
        <v>2024</v>
      </c>
      <c r="G316" s="4">
        <f t="shared" si="148"/>
        <v>135656.20000000001</v>
      </c>
      <c r="H316" s="6">
        <v>103030</v>
      </c>
      <c r="I316" s="6">
        <v>32626.2</v>
      </c>
      <c r="J316" s="6"/>
      <c r="K316" s="4">
        <f t="shared" si="149"/>
        <v>0</v>
      </c>
      <c r="L316" s="6"/>
      <c r="M316" s="6"/>
      <c r="N316" s="102"/>
      <c r="O316" s="188">
        <f t="shared" si="150"/>
        <v>0</v>
      </c>
      <c r="P316" s="212" t="s">
        <v>768</v>
      </c>
    </row>
    <row r="317" spans="1:16" s="177" customFormat="1" ht="21.75" customHeight="1">
      <c r="A317" s="150"/>
      <c r="B317" s="168" t="s">
        <v>102</v>
      </c>
      <c r="C317" s="152"/>
      <c r="D317" s="152"/>
      <c r="E317" s="152"/>
      <c r="F317" s="159"/>
      <c r="G317" s="153"/>
      <c r="H317" s="153"/>
      <c r="I317" s="153"/>
      <c r="J317" s="153"/>
      <c r="K317" s="153"/>
      <c r="L317" s="153"/>
      <c r="M317" s="153"/>
      <c r="N317" s="154"/>
      <c r="O317" s="187"/>
      <c r="P317" s="217"/>
    </row>
    <row r="318" spans="1:16" s="73" customFormat="1" ht="49.5">
      <c r="A318" s="37" t="s">
        <v>655</v>
      </c>
      <c r="B318" s="71" t="s">
        <v>332</v>
      </c>
      <c r="C318" s="89" t="s">
        <v>350</v>
      </c>
      <c r="D318" s="204" t="s">
        <v>377</v>
      </c>
      <c r="E318" s="204" t="s">
        <v>378</v>
      </c>
      <c r="F318" s="1" t="s">
        <v>103</v>
      </c>
      <c r="G318" s="4">
        <f>H318+I318+J318</f>
        <v>278007.90000000002</v>
      </c>
      <c r="H318" s="6">
        <v>184294</v>
      </c>
      <c r="I318" s="6">
        <v>93713.9</v>
      </c>
      <c r="J318" s="6"/>
      <c r="K318" s="4">
        <f t="shared" ref="K318:K332" si="151">L318+M318+N318</f>
        <v>0</v>
      </c>
      <c r="L318" s="6"/>
      <c r="M318" s="6"/>
      <c r="N318" s="102"/>
      <c r="O318" s="188">
        <f t="shared" ref="O318:O332" si="152">K318/G318</f>
        <v>0</v>
      </c>
      <c r="P318" s="204" t="s">
        <v>800</v>
      </c>
    </row>
    <row r="319" spans="1:16" s="73" customFormat="1" ht="49.5" customHeight="1">
      <c r="A319" s="37" t="s">
        <v>656</v>
      </c>
      <c r="B319" s="71" t="s">
        <v>333</v>
      </c>
      <c r="C319" s="89" t="s">
        <v>350</v>
      </c>
      <c r="D319" s="204" t="s">
        <v>377</v>
      </c>
      <c r="E319" s="204" t="s">
        <v>378</v>
      </c>
      <c r="F319" s="1" t="s">
        <v>103</v>
      </c>
      <c r="G319" s="4">
        <f t="shared" ref="G319:G332" si="153">H319+I319+J319</f>
        <v>316201.8</v>
      </c>
      <c r="H319" s="6">
        <v>221601</v>
      </c>
      <c r="I319" s="6">
        <v>94600.8</v>
      </c>
      <c r="J319" s="6"/>
      <c r="K319" s="4">
        <f t="shared" si="151"/>
        <v>0</v>
      </c>
      <c r="L319" s="6"/>
      <c r="M319" s="6"/>
      <c r="N319" s="102"/>
      <c r="O319" s="188">
        <f t="shared" si="152"/>
        <v>0</v>
      </c>
      <c r="P319" s="204" t="s">
        <v>800</v>
      </c>
    </row>
    <row r="320" spans="1:16" s="73" customFormat="1" ht="49.5">
      <c r="A320" s="37" t="s">
        <v>657</v>
      </c>
      <c r="B320" s="71" t="s">
        <v>334</v>
      </c>
      <c r="C320" s="89" t="s">
        <v>350</v>
      </c>
      <c r="D320" s="204" t="s">
        <v>377</v>
      </c>
      <c r="E320" s="204" t="s">
        <v>379</v>
      </c>
      <c r="F320" s="1" t="s">
        <v>103</v>
      </c>
      <c r="G320" s="4">
        <f t="shared" si="153"/>
        <v>18901.5</v>
      </c>
      <c r="H320" s="6">
        <v>13965</v>
      </c>
      <c r="I320" s="6">
        <v>4936.5</v>
      </c>
      <c r="J320" s="6"/>
      <c r="K320" s="4">
        <f t="shared" si="151"/>
        <v>0</v>
      </c>
      <c r="L320" s="6"/>
      <c r="M320" s="6"/>
      <c r="N320" s="102"/>
      <c r="O320" s="188">
        <f t="shared" si="152"/>
        <v>0</v>
      </c>
      <c r="P320" s="204" t="s">
        <v>800</v>
      </c>
    </row>
    <row r="321" spans="1:16" s="73" customFormat="1" ht="49.5">
      <c r="A321" s="37" t="s">
        <v>658</v>
      </c>
      <c r="B321" s="71" t="s">
        <v>335</v>
      </c>
      <c r="C321" s="89" t="s">
        <v>350</v>
      </c>
      <c r="D321" s="204" t="s">
        <v>377</v>
      </c>
      <c r="E321" s="204" t="s">
        <v>380</v>
      </c>
      <c r="F321" s="1" t="s">
        <v>103</v>
      </c>
      <c r="G321" s="4">
        <f t="shared" si="153"/>
        <v>25977.200000000001</v>
      </c>
      <c r="H321" s="6">
        <v>19196</v>
      </c>
      <c r="I321" s="6">
        <v>6781.2</v>
      </c>
      <c r="J321" s="6"/>
      <c r="K321" s="4">
        <f t="shared" si="151"/>
        <v>0</v>
      </c>
      <c r="L321" s="6"/>
      <c r="M321" s="6"/>
      <c r="N321" s="102"/>
      <c r="O321" s="188">
        <f t="shared" si="152"/>
        <v>0</v>
      </c>
      <c r="P321" s="204" t="s">
        <v>800</v>
      </c>
    </row>
    <row r="322" spans="1:16" s="73" customFormat="1" ht="49.5">
      <c r="A322" s="37" t="s">
        <v>659</v>
      </c>
      <c r="B322" s="71" t="s">
        <v>336</v>
      </c>
      <c r="C322" s="89" t="s">
        <v>350</v>
      </c>
      <c r="D322" s="204" t="s">
        <v>377</v>
      </c>
      <c r="E322" s="204" t="s">
        <v>381</v>
      </c>
      <c r="F322" s="1" t="s">
        <v>103</v>
      </c>
      <c r="G322" s="4">
        <f t="shared" si="153"/>
        <v>121971.4</v>
      </c>
      <c r="H322" s="6">
        <v>90128</v>
      </c>
      <c r="I322" s="6">
        <v>31843.4</v>
      </c>
      <c r="J322" s="6"/>
      <c r="K322" s="4">
        <f t="shared" si="151"/>
        <v>0</v>
      </c>
      <c r="L322" s="6"/>
      <c r="M322" s="6"/>
      <c r="N322" s="102"/>
      <c r="O322" s="188">
        <f t="shared" si="152"/>
        <v>0</v>
      </c>
      <c r="P322" s="204" t="s">
        <v>800</v>
      </c>
    </row>
    <row r="323" spans="1:16" s="73" customFormat="1" ht="49.5">
      <c r="A323" s="37" t="s">
        <v>660</v>
      </c>
      <c r="B323" s="71" t="s">
        <v>337</v>
      </c>
      <c r="C323" s="89" t="s">
        <v>350</v>
      </c>
      <c r="D323" s="204" t="s">
        <v>377</v>
      </c>
      <c r="E323" s="204" t="s">
        <v>382</v>
      </c>
      <c r="F323" s="1" t="s">
        <v>103</v>
      </c>
      <c r="G323" s="4">
        <f t="shared" si="153"/>
        <v>96616.1</v>
      </c>
      <c r="H323" s="6">
        <v>71332</v>
      </c>
      <c r="I323" s="6">
        <v>25284.1</v>
      </c>
      <c r="J323" s="6"/>
      <c r="K323" s="4">
        <f t="shared" si="151"/>
        <v>0</v>
      </c>
      <c r="L323" s="6"/>
      <c r="M323" s="6"/>
      <c r="N323" s="102"/>
      <c r="O323" s="188">
        <f t="shared" si="152"/>
        <v>0</v>
      </c>
      <c r="P323" s="204" t="s">
        <v>800</v>
      </c>
    </row>
    <row r="324" spans="1:16" s="73" customFormat="1" ht="49.5">
      <c r="A324" s="37" t="s">
        <v>661</v>
      </c>
      <c r="B324" s="72" t="s">
        <v>189</v>
      </c>
      <c r="C324" s="89" t="s">
        <v>350</v>
      </c>
      <c r="D324" s="204" t="s">
        <v>748</v>
      </c>
      <c r="E324" s="35" t="s">
        <v>750</v>
      </c>
      <c r="F324" s="1">
        <v>2024</v>
      </c>
      <c r="G324" s="4">
        <f t="shared" si="153"/>
        <v>115239.2</v>
      </c>
      <c r="H324" s="6">
        <v>0</v>
      </c>
      <c r="I324" s="6">
        <v>115239.2</v>
      </c>
      <c r="J324" s="6"/>
      <c r="K324" s="4">
        <f t="shared" si="151"/>
        <v>0</v>
      </c>
      <c r="L324" s="6"/>
      <c r="M324" s="6"/>
      <c r="N324" s="102"/>
      <c r="O324" s="188">
        <f t="shared" si="152"/>
        <v>0</v>
      </c>
      <c r="P324" s="204" t="s">
        <v>800</v>
      </c>
    </row>
    <row r="325" spans="1:16" s="73" customFormat="1" ht="66">
      <c r="A325" s="37" t="s">
        <v>662</v>
      </c>
      <c r="B325" s="72" t="s">
        <v>190</v>
      </c>
      <c r="C325" s="89" t="s">
        <v>350</v>
      </c>
      <c r="D325" s="204" t="s">
        <v>377</v>
      </c>
      <c r="E325" s="35" t="s">
        <v>747</v>
      </c>
      <c r="F325" s="1">
        <v>2024</v>
      </c>
      <c r="G325" s="4">
        <f t="shared" si="153"/>
        <v>6007.3</v>
      </c>
      <c r="H325" s="6">
        <v>0</v>
      </c>
      <c r="I325" s="6">
        <v>6007.3</v>
      </c>
      <c r="J325" s="6"/>
      <c r="K325" s="4">
        <f t="shared" si="151"/>
        <v>0</v>
      </c>
      <c r="L325" s="6"/>
      <c r="M325" s="6"/>
      <c r="N325" s="102"/>
      <c r="O325" s="188">
        <f t="shared" si="152"/>
        <v>0</v>
      </c>
      <c r="P325" s="204" t="s">
        <v>800</v>
      </c>
    </row>
    <row r="326" spans="1:16" s="73" customFormat="1" ht="115.5">
      <c r="A326" s="248" t="s">
        <v>663</v>
      </c>
      <c r="B326" s="273" t="s">
        <v>627</v>
      </c>
      <c r="C326" s="89" t="s">
        <v>350</v>
      </c>
      <c r="D326" s="41" t="s">
        <v>387</v>
      </c>
      <c r="E326" s="41" t="s">
        <v>387</v>
      </c>
      <c r="F326" s="1">
        <v>2024</v>
      </c>
      <c r="G326" s="4">
        <f t="shared" si="153"/>
        <v>299808.90000000002</v>
      </c>
      <c r="H326" s="6">
        <v>0</v>
      </c>
      <c r="I326" s="6">
        <v>299808.90000000002</v>
      </c>
      <c r="J326" s="6"/>
      <c r="K326" s="4">
        <f t="shared" si="151"/>
        <v>0</v>
      </c>
      <c r="L326" s="6"/>
      <c r="M326" s="6"/>
      <c r="N326" s="102"/>
      <c r="O326" s="188">
        <f t="shared" si="152"/>
        <v>0</v>
      </c>
      <c r="P326" s="212" t="s">
        <v>768</v>
      </c>
    </row>
    <row r="327" spans="1:16" s="73" customFormat="1" ht="115.5">
      <c r="A327" s="248" t="s">
        <v>664</v>
      </c>
      <c r="B327" s="273" t="s">
        <v>628</v>
      </c>
      <c r="C327" s="89" t="s">
        <v>350</v>
      </c>
      <c r="D327" s="41" t="s">
        <v>387</v>
      </c>
      <c r="E327" s="41" t="s">
        <v>387</v>
      </c>
      <c r="F327" s="1">
        <v>2024</v>
      </c>
      <c r="G327" s="4">
        <f t="shared" si="153"/>
        <v>69416</v>
      </c>
      <c r="H327" s="6">
        <v>0</v>
      </c>
      <c r="I327" s="6">
        <v>69416</v>
      </c>
      <c r="J327" s="6"/>
      <c r="K327" s="4">
        <f t="shared" si="151"/>
        <v>0</v>
      </c>
      <c r="L327" s="6"/>
      <c r="M327" s="6"/>
      <c r="N327" s="102"/>
      <c r="O327" s="188">
        <f t="shared" si="152"/>
        <v>0</v>
      </c>
      <c r="P327" s="212" t="s">
        <v>768</v>
      </c>
    </row>
    <row r="328" spans="1:16" s="73" customFormat="1" ht="66">
      <c r="A328" s="248" t="s">
        <v>665</v>
      </c>
      <c r="B328" s="273" t="s">
        <v>629</v>
      </c>
      <c r="C328" s="89" t="s">
        <v>350</v>
      </c>
      <c r="D328" s="41" t="s">
        <v>377</v>
      </c>
      <c r="E328" s="41" t="s">
        <v>632</v>
      </c>
      <c r="F328" s="1" t="s">
        <v>158</v>
      </c>
      <c r="G328" s="4">
        <f t="shared" si="153"/>
        <v>4628</v>
      </c>
      <c r="H328" s="6">
        <v>4628</v>
      </c>
      <c r="I328" s="6">
        <v>0</v>
      </c>
      <c r="J328" s="6"/>
      <c r="K328" s="4">
        <f t="shared" si="151"/>
        <v>0</v>
      </c>
      <c r="L328" s="6"/>
      <c r="M328" s="6"/>
      <c r="N328" s="102"/>
      <c r="O328" s="188">
        <f t="shared" si="152"/>
        <v>0</v>
      </c>
      <c r="P328" s="221" t="s">
        <v>749</v>
      </c>
    </row>
    <row r="329" spans="1:16" s="73" customFormat="1" ht="66">
      <c r="A329" s="248" t="s">
        <v>666</v>
      </c>
      <c r="B329" s="273" t="s">
        <v>630</v>
      </c>
      <c r="C329" s="89" t="s">
        <v>350</v>
      </c>
      <c r="D329" s="41" t="s">
        <v>377</v>
      </c>
      <c r="E329" s="41" t="s">
        <v>633</v>
      </c>
      <c r="F329" s="1" t="s">
        <v>158</v>
      </c>
      <c r="G329" s="4">
        <f t="shared" si="153"/>
        <v>4628</v>
      </c>
      <c r="H329" s="6">
        <v>4628</v>
      </c>
      <c r="I329" s="6">
        <v>0</v>
      </c>
      <c r="J329" s="6"/>
      <c r="K329" s="4">
        <f t="shared" si="151"/>
        <v>0</v>
      </c>
      <c r="L329" s="6"/>
      <c r="M329" s="6"/>
      <c r="N329" s="102"/>
      <c r="O329" s="188">
        <f t="shared" si="152"/>
        <v>0</v>
      </c>
      <c r="P329" s="221" t="s">
        <v>749</v>
      </c>
    </row>
    <row r="330" spans="1:16" s="73" customFormat="1" ht="66">
      <c r="A330" s="248" t="s">
        <v>667</v>
      </c>
      <c r="B330" s="273" t="s">
        <v>631</v>
      </c>
      <c r="C330" s="89" t="s">
        <v>350</v>
      </c>
      <c r="D330" s="41" t="s">
        <v>377</v>
      </c>
      <c r="E330" s="41" t="s">
        <v>634</v>
      </c>
      <c r="F330" s="1" t="s">
        <v>158</v>
      </c>
      <c r="G330" s="4">
        <f t="shared" si="153"/>
        <v>4628</v>
      </c>
      <c r="H330" s="6">
        <v>4628</v>
      </c>
      <c r="I330" s="6">
        <v>0</v>
      </c>
      <c r="J330" s="6"/>
      <c r="K330" s="4">
        <f t="shared" si="151"/>
        <v>0</v>
      </c>
      <c r="L330" s="6"/>
      <c r="M330" s="6"/>
      <c r="N330" s="102"/>
      <c r="O330" s="188">
        <f t="shared" si="152"/>
        <v>0</v>
      </c>
      <c r="P330" s="221" t="s">
        <v>749</v>
      </c>
    </row>
    <row r="331" spans="1:16" s="155" customFormat="1" ht="34.5">
      <c r="A331" s="150"/>
      <c r="B331" s="158" t="s">
        <v>504</v>
      </c>
      <c r="C331" s="158"/>
      <c r="D331" s="158"/>
      <c r="E331" s="158"/>
      <c r="F331" s="159"/>
      <c r="G331" s="153"/>
      <c r="H331" s="153"/>
      <c r="I331" s="153"/>
      <c r="J331" s="153"/>
      <c r="K331" s="153"/>
      <c r="L331" s="153"/>
      <c r="M331" s="153"/>
      <c r="N331" s="154"/>
      <c r="O331" s="187"/>
      <c r="P331" s="217"/>
    </row>
    <row r="332" spans="1:16" s="73" customFormat="1" ht="49.5">
      <c r="A332" s="248" t="s">
        <v>668</v>
      </c>
      <c r="B332" s="273" t="s">
        <v>503</v>
      </c>
      <c r="C332" s="89" t="s">
        <v>350</v>
      </c>
      <c r="D332" s="274" t="s">
        <v>669</v>
      </c>
      <c r="E332" s="274" t="s">
        <v>670</v>
      </c>
      <c r="F332" s="233" t="s">
        <v>158</v>
      </c>
      <c r="G332" s="4">
        <f t="shared" si="153"/>
        <v>4206.6000000000004</v>
      </c>
      <c r="H332" s="6">
        <v>0</v>
      </c>
      <c r="I332" s="6">
        <v>4206.6000000000004</v>
      </c>
      <c r="J332" s="6"/>
      <c r="K332" s="4">
        <f t="shared" si="151"/>
        <v>0</v>
      </c>
      <c r="L332" s="6"/>
      <c r="M332" s="6"/>
      <c r="N332" s="102"/>
      <c r="O332" s="188">
        <f t="shared" si="152"/>
        <v>0</v>
      </c>
      <c r="P332" s="221" t="s">
        <v>801</v>
      </c>
    </row>
    <row r="333" spans="1:16" s="134" customFormat="1" ht="52.5" customHeight="1">
      <c r="A333" s="129"/>
      <c r="B333" s="140" t="s">
        <v>101</v>
      </c>
      <c r="C333" s="141"/>
      <c r="D333" s="141"/>
      <c r="E333" s="140"/>
      <c r="F333" s="142"/>
      <c r="G333" s="132"/>
      <c r="H333" s="132"/>
      <c r="I333" s="132"/>
      <c r="J333" s="132"/>
      <c r="K333" s="132"/>
      <c r="L333" s="132"/>
      <c r="M333" s="132"/>
      <c r="N333" s="133"/>
      <c r="O333" s="186"/>
      <c r="P333" s="216"/>
    </row>
    <row r="334" spans="1:16" s="155" customFormat="1" ht="50.25" customHeight="1">
      <c r="A334" s="150"/>
      <c r="B334" s="152" t="s">
        <v>5</v>
      </c>
      <c r="C334" s="152"/>
      <c r="D334" s="152"/>
      <c r="E334" s="152"/>
      <c r="F334" s="159"/>
      <c r="G334" s="153"/>
      <c r="H334" s="153"/>
      <c r="I334" s="153"/>
      <c r="J334" s="153"/>
      <c r="K334" s="153"/>
      <c r="L334" s="153"/>
      <c r="M334" s="153"/>
      <c r="N334" s="154"/>
      <c r="O334" s="187"/>
      <c r="P334" s="217"/>
    </row>
    <row r="335" spans="1:16" s="155" customFormat="1" ht="34.5">
      <c r="A335" s="150"/>
      <c r="B335" s="158" t="s">
        <v>33</v>
      </c>
      <c r="C335" s="158"/>
      <c r="D335" s="158"/>
      <c r="E335" s="158"/>
      <c r="F335" s="159"/>
      <c r="G335" s="153"/>
      <c r="H335" s="153"/>
      <c r="I335" s="153"/>
      <c r="J335" s="153"/>
      <c r="K335" s="153"/>
      <c r="L335" s="153"/>
      <c r="M335" s="153"/>
      <c r="N335" s="154"/>
      <c r="O335" s="187"/>
      <c r="P335" s="217"/>
    </row>
    <row r="336" spans="1:16" ht="148.5">
      <c r="A336" s="312" t="s">
        <v>714</v>
      </c>
      <c r="B336" s="56" t="s">
        <v>500</v>
      </c>
      <c r="C336" s="35" t="s">
        <v>352</v>
      </c>
      <c r="D336" s="41" t="s">
        <v>501</v>
      </c>
      <c r="E336" s="41" t="s">
        <v>502</v>
      </c>
      <c r="F336" s="1">
        <v>2024</v>
      </c>
      <c r="G336" s="4">
        <f>H336+I336+J336</f>
        <v>12241.9</v>
      </c>
      <c r="H336" s="6">
        <v>0</v>
      </c>
      <c r="I336" s="6">
        <v>12241.9</v>
      </c>
      <c r="J336" s="6"/>
      <c r="K336" s="4">
        <f t="shared" ref="K336" si="154">L336+M336+N336</f>
        <v>0</v>
      </c>
      <c r="L336" s="6"/>
      <c r="M336" s="6"/>
      <c r="N336" s="102"/>
      <c r="O336" s="188">
        <f t="shared" ref="O336" si="155">K336/G336</f>
        <v>0</v>
      </c>
      <c r="P336" s="212" t="s">
        <v>802</v>
      </c>
    </row>
    <row r="337" spans="1:16" ht="132">
      <c r="A337" s="313"/>
      <c r="B337" s="56" t="s">
        <v>499</v>
      </c>
      <c r="C337" s="89" t="s">
        <v>350</v>
      </c>
      <c r="D337" s="41" t="s">
        <v>387</v>
      </c>
      <c r="E337" s="41" t="s">
        <v>387</v>
      </c>
      <c r="F337" s="1" t="s">
        <v>104</v>
      </c>
      <c r="G337" s="4">
        <f>H337+I337+J337</f>
        <v>982266.7</v>
      </c>
      <c r="H337" s="6">
        <v>303600</v>
      </c>
      <c r="I337" s="6">
        <v>678666.7</v>
      </c>
      <c r="J337" s="6"/>
      <c r="K337" s="4">
        <f t="shared" ref="K337:K338" si="156">L337+M337+N337</f>
        <v>0</v>
      </c>
      <c r="L337" s="6"/>
      <c r="M337" s="6"/>
      <c r="N337" s="102"/>
      <c r="O337" s="188">
        <f t="shared" ref="O337:O338" si="157">K337/G337</f>
        <v>0</v>
      </c>
      <c r="P337" s="212" t="s">
        <v>803</v>
      </c>
    </row>
    <row r="338" spans="1:16" s="78" customFormat="1" ht="148.5">
      <c r="A338" s="37" t="s">
        <v>715</v>
      </c>
      <c r="B338" s="56" t="s">
        <v>338</v>
      </c>
      <c r="C338" s="89" t="s">
        <v>350</v>
      </c>
      <c r="D338" s="1" t="s">
        <v>390</v>
      </c>
      <c r="E338" s="1" t="s">
        <v>397</v>
      </c>
      <c r="F338" s="1" t="s">
        <v>158</v>
      </c>
      <c r="G338" s="4">
        <f>H338+I338+J338</f>
        <v>415023.3</v>
      </c>
      <c r="H338" s="6">
        <v>0</v>
      </c>
      <c r="I338" s="6">
        <v>415023.3</v>
      </c>
      <c r="J338" s="6"/>
      <c r="K338" s="4">
        <f t="shared" si="156"/>
        <v>0</v>
      </c>
      <c r="L338" s="6"/>
      <c r="M338" s="6"/>
      <c r="N338" s="102"/>
      <c r="O338" s="188">
        <f t="shared" si="157"/>
        <v>0</v>
      </c>
      <c r="P338" s="221" t="s">
        <v>746</v>
      </c>
    </row>
    <row r="339" spans="1:16" s="119" customFormat="1" ht="20.25">
      <c r="A339" s="126"/>
      <c r="B339" s="126" t="s">
        <v>129</v>
      </c>
      <c r="C339" s="126"/>
      <c r="D339" s="126"/>
      <c r="E339" s="126"/>
      <c r="F339" s="128"/>
      <c r="G339" s="146">
        <f>G342+G345+G348+G349</f>
        <v>628472.59999999986</v>
      </c>
      <c r="H339" s="146">
        <f t="shared" ref="H339:N339" si="158">H342+H345+H348+H349</f>
        <v>380750</v>
      </c>
      <c r="I339" s="146">
        <f t="shared" si="158"/>
        <v>247722.59999999998</v>
      </c>
      <c r="J339" s="146">
        <f t="shared" si="158"/>
        <v>0</v>
      </c>
      <c r="K339" s="146">
        <f t="shared" si="158"/>
        <v>1769.4</v>
      </c>
      <c r="L339" s="146">
        <f t="shared" si="158"/>
        <v>1294.4000000000001</v>
      </c>
      <c r="M339" s="146">
        <f t="shared" si="158"/>
        <v>475</v>
      </c>
      <c r="N339" s="146">
        <f t="shared" si="158"/>
        <v>0</v>
      </c>
      <c r="O339" s="197">
        <f>K339/G339</f>
        <v>2.8153972026783674E-3</v>
      </c>
      <c r="P339" s="209"/>
    </row>
    <row r="340" spans="1:16" s="137" customFormat="1" ht="73.5" customHeight="1">
      <c r="A340" s="135"/>
      <c r="B340" s="140" t="s">
        <v>82</v>
      </c>
      <c r="C340" s="141"/>
      <c r="D340" s="141"/>
      <c r="E340" s="140"/>
      <c r="F340" s="142"/>
      <c r="G340" s="143"/>
      <c r="H340" s="143"/>
      <c r="I340" s="143"/>
      <c r="J340" s="143"/>
      <c r="K340" s="143"/>
      <c r="L340" s="143"/>
      <c r="M340" s="143"/>
      <c r="N340" s="144"/>
      <c r="O340" s="198"/>
      <c r="P340" s="219"/>
    </row>
    <row r="341" spans="1:16" s="155" customFormat="1" ht="33">
      <c r="A341" s="150"/>
      <c r="B341" s="178" t="s">
        <v>32</v>
      </c>
      <c r="C341" s="178"/>
      <c r="D341" s="178"/>
      <c r="E341" s="178"/>
      <c r="F341" s="159"/>
      <c r="G341" s="153"/>
      <c r="H341" s="153"/>
      <c r="I341" s="153"/>
      <c r="J341" s="153"/>
      <c r="K341" s="153"/>
      <c r="L341" s="153"/>
      <c r="M341" s="153"/>
      <c r="N341" s="154"/>
      <c r="O341" s="187"/>
      <c r="P341" s="217"/>
    </row>
    <row r="342" spans="1:16" ht="146.25" customHeight="1">
      <c r="A342" s="17" t="s">
        <v>716</v>
      </c>
      <c r="B342" s="56" t="s">
        <v>495</v>
      </c>
      <c r="C342" s="89" t="s">
        <v>350</v>
      </c>
      <c r="D342" s="41" t="s">
        <v>387</v>
      </c>
      <c r="E342" s="41" t="s">
        <v>387</v>
      </c>
      <c r="F342" s="1">
        <v>2024</v>
      </c>
      <c r="G342" s="4">
        <f>H342+I342+J342</f>
        <v>152654</v>
      </c>
      <c r="H342" s="4">
        <v>0</v>
      </c>
      <c r="I342" s="4">
        <v>152654</v>
      </c>
      <c r="J342" s="4"/>
      <c r="K342" s="4">
        <f t="shared" ref="K342" si="159">L342+M342+N342</f>
        <v>0</v>
      </c>
      <c r="L342" s="4"/>
      <c r="M342" s="4"/>
      <c r="N342" s="101"/>
      <c r="O342" s="188">
        <f t="shared" ref="O342" si="160">K342/G342</f>
        <v>0</v>
      </c>
      <c r="P342" s="212" t="s">
        <v>768</v>
      </c>
    </row>
    <row r="343" spans="1:16" s="155" customFormat="1" ht="33">
      <c r="A343" s="150"/>
      <c r="B343" s="178" t="s">
        <v>32</v>
      </c>
      <c r="C343" s="178"/>
      <c r="D343" s="178"/>
      <c r="E343" s="178"/>
      <c r="F343" s="159"/>
      <c r="G343" s="153"/>
      <c r="H343" s="153"/>
      <c r="I343" s="153"/>
      <c r="J343" s="153"/>
      <c r="K343" s="153"/>
      <c r="L343" s="153"/>
      <c r="M343" s="153"/>
      <c r="N343" s="154"/>
      <c r="O343" s="187"/>
      <c r="P343" s="217"/>
    </row>
    <row r="344" spans="1:16" s="272" customFormat="1" ht="20.25">
      <c r="A344" s="269"/>
      <c r="B344" s="270" t="s">
        <v>20</v>
      </c>
      <c r="C344" s="270"/>
      <c r="D344" s="270"/>
      <c r="E344" s="270"/>
      <c r="F344" s="236"/>
      <c r="G344" s="237"/>
      <c r="H344" s="237"/>
      <c r="I344" s="237"/>
      <c r="J344" s="237"/>
      <c r="K344" s="237"/>
      <c r="L344" s="237"/>
      <c r="M344" s="237"/>
      <c r="N344" s="238"/>
      <c r="O344" s="239"/>
      <c r="P344" s="271"/>
    </row>
    <row r="345" spans="1:16" ht="82.5">
      <c r="A345" s="17" t="s">
        <v>717</v>
      </c>
      <c r="B345" s="56" t="s">
        <v>151</v>
      </c>
      <c r="C345" s="89" t="s">
        <v>350</v>
      </c>
      <c r="D345" s="200" t="s">
        <v>383</v>
      </c>
      <c r="E345" s="200" t="s">
        <v>384</v>
      </c>
      <c r="F345" s="1" t="s">
        <v>166</v>
      </c>
      <c r="G345" s="4">
        <f>H345+I345+J345</f>
        <v>147991</v>
      </c>
      <c r="H345" s="4">
        <v>146804.70000000001</v>
      </c>
      <c r="I345" s="4">
        <v>1186.3</v>
      </c>
      <c r="J345" s="4"/>
      <c r="K345" s="4">
        <f t="shared" ref="K345" si="161">L345+M345+N345</f>
        <v>0</v>
      </c>
      <c r="L345" s="4"/>
      <c r="M345" s="4"/>
      <c r="N345" s="101"/>
      <c r="O345" s="188">
        <f t="shared" ref="O345" si="162">K345/G345</f>
        <v>0</v>
      </c>
      <c r="P345" s="212" t="s">
        <v>745</v>
      </c>
    </row>
    <row r="346" spans="1:16" s="155" customFormat="1" ht="49.5">
      <c r="A346" s="150"/>
      <c r="B346" s="152" t="s">
        <v>5</v>
      </c>
      <c r="C346" s="152"/>
      <c r="D346" s="152"/>
      <c r="E346" s="152"/>
      <c r="F346" s="159"/>
      <c r="G346" s="153"/>
      <c r="H346" s="153"/>
      <c r="I346" s="153"/>
      <c r="J346" s="153"/>
      <c r="K346" s="153"/>
      <c r="L346" s="153"/>
      <c r="M346" s="153"/>
      <c r="N346" s="154"/>
      <c r="O346" s="187"/>
      <c r="P346" s="217"/>
    </row>
    <row r="347" spans="1:16" s="155" customFormat="1" ht="34.5">
      <c r="A347" s="150"/>
      <c r="B347" s="158" t="s">
        <v>33</v>
      </c>
      <c r="C347" s="158"/>
      <c r="D347" s="158"/>
      <c r="E347" s="158"/>
      <c r="F347" s="159"/>
      <c r="G347" s="153"/>
      <c r="H347" s="153"/>
      <c r="I347" s="153"/>
      <c r="J347" s="153"/>
      <c r="K347" s="153"/>
      <c r="L347" s="153"/>
      <c r="M347" s="153"/>
      <c r="N347" s="154"/>
      <c r="O347" s="187"/>
      <c r="P347" s="217"/>
    </row>
    <row r="348" spans="1:16" ht="33">
      <c r="A348" s="17" t="s">
        <v>718</v>
      </c>
      <c r="B348" s="56" t="s">
        <v>178</v>
      </c>
      <c r="C348" s="89" t="s">
        <v>350</v>
      </c>
      <c r="D348" s="200" t="s">
        <v>385</v>
      </c>
      <c r="E348" s="200" t="s">
        <v>386</v>
      </c>
      <c r="F348" s="1" t="s">
        <v>103</v>
      </c>
      <c r="G348" s="4">
        <f>H348+I348+J348</f>
        <v>319803.39999999997</v>
      </c>
      <c r="H348" s="6">
        <f>380750-146804.7</f>
        <v>233945.3</v>
      </c>
      <c r="I348" s="6">
        <f>87044.4-1186.3</f>
        <v>85858.099999999991</v>
      </c>
      <c r="J348" s="6"/>
      <c r="K348" s="4">
        <f t="shared" ref="K348:K349" si="163">L348+M348+N348</f>
        <v>1769.4</v>
      </c>
      <c r="L348" s="6">
        <v>1294.4000000000001</v>
      </c>
      <c r="M348" s="6">
        <v>475</v>
      </c>
      <c r="N348" s="102"/>
      <c r="O348" s="188">
        <f t="shared" ref="O348:O349" si="164">K348/G348</f>
        <v>5.5327741981479883E-3</v>
      </c>
      <c r="P348" s="200" t="s">
        <v>744</v>
      </c>
    </row>
    <row r="349" spans="1:16" ht="49.5">
      <c r="A349" s="245" t="s">
        <v>719</v>
      </c>
      <c r="B349" s="268" t="s">
        <v>496</v>
      </c>
      <c r="C349" s="35" t="s">
        <v>352</v>
      </c>
      <c r="D349" s="232" t="s">
        <v>497</v>
      </c>
      <c r="E349" s="232" t="s">
        <v>498</v>
      </c>
      <c r="F349" s="233">
        <v>2024</v>
      </c>
      <c r="G349" s="4">
        <f>H349+I349+J349</f>
        <v>8024.2</v>
      </c>
      <c r="H349" s="6">
        <v>0</v>
      </c>
      <c r="I349" s="6">
        <v>8024.2</v>
      </c>
      <c r="J349" s="6"/>
      <c r="K349" s="4">
        <f t="shared" si="163"/>
        <v>0</v>
      </c>
      <c r="L349" s="6"/>
      <c r="M349" s="6"/>
      <c r="N349" s="102"/>
      <c r="O349" s="188">
        <f t="shared" si="164"/>
        <v>0</v>
      </c>
      <c r="P349" s="212" t="s">
        <v>804</v>
      </c>
    </row>
    <row r="350" spans="1:16" s="147" customFormat="1" ht="20.25">
      <c r="A350" s="145"/>
      <c r="B350" s="126" t="s">
        <v>392</v>
      </c>
      <c r="C350" s="126"/>
      <c r="D350" s="126"/>
      <c r="E350" s="126"/>
      <c r="F350" s="128"/>
      <c r="G350" s="146">
        <f>G354+G358+G362+G364</f>
        <v>176157.59486000001</v>
      </c>
      <c r="H350" s="146">
        <f t="shared" ref="H350:N350" si="165">H354+H358+H362+H364</f>
        <v>0</v>
      </c>
      <c r="I350" s="146">
        <f t="shared" si="165"/>
        <v>176157.59486000001</v>
      </c>
      <c r="J350" s="146">
        <f t="shared" si="165"/>
        <v>0</v>
      </c>
      <c r="K350" s="146">
        <f t="shared" si="165"/>
        <v>0</v>
      </c>
      <c r="L350" s="146">
        <f t="shared" si="165"/>
        <v>0</v>
      </c>
      <c r="M350" s="146">
        <f t="shared" si="165"/>
        <v>0</v>
      </c>
      <c r="N350" s="146">
        <f t="shared" si="165"/>
        <v>0</v>
      </c>
      <c r="O350" s="197">
        <f>K350/G350</f>
        <v>0</v>
      </c>
      <c r="P350" s="224"/>
    </row>
    <row r="351" spans="1:16" s="137" customFormat="1" ht="51.75">
      <c r="A351" s="135"/>
      <c r="B351" s="140" t="s">
        <v>490</v>
      </c>
      <c r="C351" s="141"/>
      <c r="D351" s="141"/>
      <c r="E351" s="140"/>
      <c r="F351" s="131"/>
      <c r="G351" s="143"/>
      <c r="H351" s="143"/>
      <c r="I351" s="143"/>
      <c r="J351" s="143"/>
      <c r="K351" s="143"/>
      <c r="L351" s="143"/>
      <c r="M351" s="143"/>
      <c r="N351" s="144"/>
      <c r="O351" s="198"/>
      <c r="P351" s="219"/>
    </row>
    <row r="352" spans="1:16" s="182" customFormat="1" ht="49.5">
      <c r="A352" s="169"/>
      <c r="B352" s="152" t="s">
        <v>8</v>
      </c>
      <c r="C352" s="152"/>
      <c r="D352" s="152"/>
      <c r="E352" s="152"/>
      <c r="F352" s="179"/>
      <c r="G352" s="180"/>
      <c r="H352" s="180"/>
      <c r="I352" s="180"/>
      <c r="J352" s="180"/>
      <c r="K352" s="180"/>
      <c r="L352" s="180"/>
      <c r="M352" s="180"/>
      <c r="N352" s="181"/>
      <c r="O352" s="199"/>
      <c r="P352" s="225"/>
    </row>
    <row r="353" spans="1:16" s="182" customFormat="1" ht="34.5">
      <c r="A353" s="169"/>
      <c r="B353" s="168" t="s">
        <v>33</v>
      </c>
      <c r="C353" s="168"/>
      <c r="D353" s="168"/>
      <c r="E353" s="168"/>
      <c r="F353" s="179"/>
      <c r="G353" s="180"/>
      <c r="H353" s="180"/>
      <c r="I353" s="180"/>
      <c r="J353" s="180"/>
      <c r="K353" s="180"/>
      <c r="L353" s="180"/>
      <c r="M353" s="180"/>
      <c r="N353" s="181"/>
      <c r="O353" s="199"/>
      <c r="P353" s="225"/>
    </row>
    <row r="354" spans="1:16" ht="118.5" customHeight="1">
      <c r="A354" s="17" t="s">
        <v>720</v>
      </c>
      <c r="B354" s="56" t="s">
        <v>491</v>
      </c>
      <c r="C354" s="89" t="s">
        <v>350</v>
      </c>
      <c r="D354" s="41" t="s">
        <v>387</v>
      </c>
      <c r="E354" s="41" t="s">
        <v>387</v>
      </c>
      <c r="F354" s="1">
        <v>2024</v>
      </c>
      <c r="G354" s="4">
        <f>H354+I354+J354</f>
        <v>134900</v>
      </c>
      <c r="H354" s="9">
        <v>0</v>
      </c>
      <c r="I354" s="9">
        <v>134900</v>
      </c>
      <c r="J354" s="9"/>
      <c r="K354" s="4">
        <f t="shared" ref="K354" si="166">L354+M354+N354</f>
        <v>0</v>
      </c>
      <c r="L354" s="9"/>
      <c r="M354" s="9"/>
      <c r="N354" s="105"/>
      <c r="O354" s="188">
        <f t="shared" ref="O354" si="167">K354/G354</f>
        <v>0</v>
      </c>
      <c r="P354" s="212" t="s">
        <v>768</v>
      </c>
    </row>
    <row r="355" spans="1:16" s="137" customFormat="1" ht="51.75">
      <c r="A355" s="135"/>
      <c r="B355" s="140" t="s">
        <v>492</v>
      </c>
      <c r="C355" s="141"/>
      <c r="D355" s="141"/>
      <c r="E355" s="140"/>
      <c r="F355" s="131"/>
      <c r="G355" s="143"/>
      <c r="H355" s="143"/>
      <c r="I355" s="143"/>
      <c r="J355" s="143"/>
      <c r="K355" s="143"/>
      <c r="L355" s="143"/>
      <c r="M355" s="143"/>
      <c r="N355" s="144"/>
      <c r="O355" s="198"/>
      <c r="P355" s="219"/>
    </row>
    <row r="356" spans="1:16" s="182" customFormat="1" ht="49.5">
      <c r="A356" s="169"/>
      <c r="B356" s="152" t="s">
        <v>8</v>
      </c>
      <c r="C356" s="152"/>
      <c r="D356" s="152"/>
      <c r="E356" s="152"/>
      <c r="F356" s="179"/>
      <c r="G356" s="180"/>
      <c r="H356" s="180"/>
      <c r="I356" s="180"/>
      <c r="J356" s="180"/>
      <c r="K356" s="180"/>
      <c r="L356" s="180"/>
      <c r="M356" s="180"/>
      <c r="N356" s="181"/>
      <c r="O356" s="199"/>
      <c r="P356" s="225"/>
    </row>
    <row r="357" spans="1:16" s="182" customFormat="1" ht="34.5">
      <c r="A357" s="169"/>
      <c r="B357" s="168" t="s">
        <v>33</v>
      </c>
      <c r="C357" s="168"/>
      <c r="D357" s="168"/>
      <c r="E357" s="168"/>
      <c r="F357" s="179"/>
      <c r="G357" s="180"/>
      <c r="H357" s="180"/>
      <c r="I357" s="180"/>
      <c r="J357" s="180"/>
      <c r="K357" s="180"/>
      <c r="L357" s="180"/>
      <c r="M357" s="180"/>
      <c r="N357" s="181"/>
      <c r="O357" s="199"/>
      <c r="P357" s="225"/>
    </row>
    <row r="358" spans="1:16" ht="33">
      <c r="A358" s="17" t="s">
        <v>721</v>
      </c>
      <c r="B358" s="56" t="s">
        <v>493</v>
      </c>
      <c r="C358" s="35" t="s">
        <v>352</v>
      </c>
      <c r="D358" s="41" t="s">
        <v>460</v>
      </c>
      <c r="E358" s="41" t="s">
        <v>494</v>
      </c>
      <c r="F358" s="1">
        <v>2024</v>
      </c>
      <c r="G358" s="4">
        <f>H358+I358+J358</f>
        <v>4979.2</v>
      </c>
      <c r="H358" s="9">
        <v>0</v>
      </c>
      <c r="I358" s="9">
        <v>4979.2</v>
      </c>
      <c r="J358" s="9"/>
      <c r="K358" s="4">
        <f t="shared" ref="K358" si="168">L358+M358+N358</f>
        <v>0</v>
      </c>
      <c r="L358" s="9"/>
      <c r="M358" s="9"/>
      <c r="N358" s="105"/>
      <c r="O358" s="188">
        <f t="shared" ref="O358" si="169">K358/G358</f>
        <v>0</v>
      </c>
      <c r="P358" s="288" t="s">
        <v>743</v>
      </c>
    </row>
    <row r="359" spans="1:16" s="137" customFormat="1" ht="51.75">
      <c r="A359" s="135"/>
      <c r="B359" s="140" t="s">
        <v>213</v>
      </c>
      <c r="C359" s="141"/>
      <c r="D359" s="141"/>
      <c r="E359" s="140"/>
      <c r="F359" s="131"/>
      <c r="G359" s="143"/>
      <c r="H359" s="143"/>
      <c r="I359" s="143"/>
      <c r="J359" s="143"/>
      <c r="K359" s="143"/>
      <c r="L359" s="143"/>
      <c r="M359" s="143"/>
      <c r="N359" s="144"/>
      <c r="O359" s="198"/>
      <c r="P359" s="219"/>
    </row>
    <row r="360" spans="1:16" s="182" customFormat="1" ht="49.5">
      <c r="A360" s="169"/>
      <c r="B360" s="152" t="s">
        <v>8</v>
      </c>
      <c r="C360" s="152"/>
      <c r="D360" s="152"/>
      <c r="E360" s="152"/>
      <c r="F360" s="179"/>
      <c r="G360" s="180"/>
      <c r="H360" s="180"/>
      <c r="I360" s="180"/>
      <c r="J360" s="180"/>
      <c r="K360" s="180"/>
      <c r="L360" s="180"/>
      <c r="M360" s="180"/>
      <c r="N360" s="181"/>
      <c r="O360" s="199"/>
      <c r="P360" s="225"/>
    </row>
    <row r="361" spans="1:16" s="182" customFormat="1" ht="34.5">
      <c r="A361" s="169"/>
      <c r="B361" s="168" t="s">
        <v>33</v>
      </c>
      <c r="C361" s="168"/>
      <c r="D361" s="168"/>
      <c r="E361" s="168"/>
      <c r="F361" s="179"/>
      <c r="G361" s="180"/>
      <c r="H361" s="180"/>
      <c r="I361" s="180"/>
      <c r="J361" s="180"/>
      <c r="K361" s="180"/>
      <c r="L361" s="180"/>
      <c r="M361" s="180"/>
      <c r="N361" s="181"/>
      <c r="O361" s="199"/>
      <c r="P361" s="225"/>
    </row>
    <row r="362" spans="1:16" ht="48" customHeight="1">
      <c r="A362" s="17" t="s">
        <v>722</v>
      </c>
      <c r="B362" s="56" t="s">
        <v>339</v>
      </c>
      <c r="C362" s="35" t="s">
        <v>352</v>
      </c>
      <c r="D362" s="205" t="s">
        <v>391</v>
      </c>
      <c r="E362" s="1" t="s">
        <v>395</v>
      </c>
      <c r="F362" s="1">
        <v>2024</v>
      </c>
      <c r="G362" s="4">
        <f>H362+I362+J362</f>
        <v>3045.9948599999998</v>
      </c>
      <c r="H362" s="9">
        <v>0</v>
      </c>
      <c r="I362" s="9">
        <v>3045.9948599999998</v>
      </c>
      <c r="J362" s="9"/>
      <c r="K362" s="4">
        <f t="shared" ref="K362" si="170">L362+M362+N362</f>
        <v>0</v>
      </c>
      <c r="L362" s="9"/>
      <c r="M362" s="9"/>
      <c r="N362" s="105"/>
      <c r="O362" s="188">
        <f t="shared" ref="O362" si="171">K362/G362</f>
        <v>0</v>
      </c>
      <c r="P362" s="212" t="s">
        <v>805</v>
      </c>
    </row>
    <row r="363" spans="1:16" s="137" customFormat="1" ht="69">
      <c r="A363" s="135"/>
      <c r="B363" s="140" t="s">
        <v>84</v>
      </c>
      <c r="C363" s="141"/>
      <c r="D363" s="141"/>
      <c r="E363" s="140"/>
      <c r="F363" s="131"/>
      <c r="G363" s="143"/>
      <c r="H363" s="143"/>
      <c r="I363" s="143"/>
      <c r="J363" s="143"/>
      <c r="K363" s="143"/>
      <c r="L363" s="143"/>
      <c r="M363" s="143"/>
      <c r="N363" s="144"/>
      <c r="O363" s="198"/>
      <c r="P363" s="219"/>
    </row>
    <row r="364" spans="1:16" ht="49.5">
      <c r="A364" s="17" t="s">
        <v>723</v>
      </c>
      <c r="B364" s="74" t="s">
        <v>55</v>
      </c>
      <c r="C364" s="35" t="s">
        <v>352</v>
      </c>
      <c r="D364" s="41" t="s">
        <v>387</v>
      </c>
      <c r="E364" s="41" t="s">
        <v>387</v>
      </c>
      <c r="F364" s="35" t="s">
        <v>206</v>
      </c>
      <c r="G364" s="4">
        <f>H364+I364+J364</f>
        <v>33232.400000000001</v>
      </c>
      <c r="H364" s="4">
        <v>0</v>
      </c>
      <c r="I364" s="4">
        <v>33232.400000000001</v>
      </c>
      <c r="J364" s="4"/>
      <c r="K364" s="4">
        <f t="shared" ref="K364" si="172">L364+M364+N364</f>
        <v>0</v>
      </c>
      <c r="L364" s="4"/>
      <c r="M364" s="4"/>
      <c r="N364" s="101"/>
      <c r="O364" s="188">
        <f t="shared" ref="O364" si="173">K364/G364</f>
        <v>0</v>
      </c>
      <c r="P364" s="212" t="s">
        <v>396</v>
      </c>
    </row>
    <row r="365" spans="1:16" ht="105" customHeight="1">
      <c r="A365" s="301" t="s">
        <v>179</v>
      </c>
      <c r="B365" s="301"/>
      <c r="C365" s="301"/>
      <c r="D365" s="301"/>
      <c r="E365" s="301"/>
      <c r="F365" s="301"/>
      <c r="G365" s="301"/>
      <c r="H365" s="301"/>
      <c r="I365" s="301"/>
      <c r="J365" s="301"/>
      <c r="K365" s="301"/>
      <c r="L365" s="301"/>
      <c r="M365" s="301"/>
      <c r="N365" s="301"/>
      <c r="O365" s="301"/>
      <c r="P365" s="301"/>
    </row>
    <row r="366" spans="1:16" s="55" customFormat="1" ht="24" customHeight="1">
      <c r="A366" s="82"/>
      <c r="B366" s="82"/>
      <c r="C366" s="19"/>
      <c r="D366" s="19"/>
      <c r="E366" s="82"/>
      <c r="F366" s="82"/>
      <c r="G366" s="82"/>
      <c r="H366" s="82"/>
      <c r="I366" s="82"/>
      <c r="J366" s="82"/>
      <c r="K366" s="82"/>
      <c r="L366" s="82"/>
      <c r="M366" s="82"/>
      <c r="N366" s="82"/>
      <c r="O366" s="82"/>
      <c r="P366" s="226"/>
    </row>
    <row r="367" spans="1:16">
      <c r="G367" s="76"/>
      <c r="H367" s="76"/>
      <c r="I367" s="76"/>
      <c r="J367" s="76"/>
      <c r="K367" s="15"/>
      <c r="L367" s="15"/>
      <c r="M367" s="15"/>
      <c r="N367" s="15"/>
      <c r="O367" s="15"/>
    </row>
    <row r="368" spans="1:16">
      <c r="G368" s="76"/>
      <c r="H368" s="76"/>
      <c r="I368" s="76"/>
      <c r="J368" s="76"/>
      <c r="K368" s="15"/>
      <c r="L368" s="15"/>
      <c r="M368" s="15"/>
      <c r="N368" s="15"/>
      <c r="O368" s="15"/>
    </row>
  </sheetData>
  <autoFilter ref="A6:M366"/>
  <customSheetViews>
    <customSheetView guid="{C81D99DF-0832-43B6-AA94-692CD5B05152}" scale="70" showPageBreaks="1" printArea="1" showAutoFilter="1" view="pageBreakPreview">
      <pane ySplit="7" topLeftCell="A41" activePane="bottomLeft" state="frozen"/>
      <selection pane="bottomLeft" activeCell="F44" sqref="F44"/>
      <pageMargins left="0.35433070866141736" right="0.15748031496062992" top="0.31496062992125984" bottom="0.74803149606299213" header="0.31496062992125984" footer="0.31496062992125984"/>
      <pageSetup paperSize="8" scale="42" fitToHeight="0" orientation="landscape" horizontalDpi="4294967294" verticalDpi="4294967294" r:id="rId1"/>
      <headerFooter scaleWithDoc="0">
        <oddFooter>&amp;C&amp;P из &amp;N</oddFooter>
      </headerFooter>
      <autoFilter ref="A7:AH341"/>
    </customSheetView>
    <customSheetView guid="{B7878A10-52CF-4DBD-A353-79634A8314CE}" scale="60" showPageBreaks="1" printArea="1" showAutoFilter="1" view="pageBreakPreview">
      <pane ySplit="7" topLeftCell="A68" activePane="bottomLeft" state="frozen"/>
      <selection pane="bottomLeft" activeCell="F163" sqref="F163"/>
      <pageMargins left="0.35433070866141736" right="0.15748031496062992" top="0.31496062992125984" bottom="0.62992125984251968" header="0.31496062992125984" footer="0.31496062992125984"/>
      <pageSetup paperSize="8" scale="32" fitToHeight="0" orientation="landscape" horizontalDpi="4294967294" verticalDpi="4294967294" r:id="rId2"/>
      <headerFooter scaleWithDoc="0">
        <oddFooter>&amp;C&amp;P из &amp;N</oddFooter>
      </headerFooter>
      <autoFilter ref="A7:AT395"/>
    </customSheetView>
    <customSheetView guid="{6F6482B9-5158-4DED-8366-F1DE0C7A9116}" scale="55" showPageBreaks="1" printArea="1" showAutoFilter="1" view="pageBreakPreview" topLeftCell="X364">
      <selection activeCell="AX378" sqref="AX378"/>
      <pageMargins left="0.35433070866141736" right="0.15748031496062992" top="0.31496062992125984" bottom="0.74803149606299213" header="0.31496062992125984" footer="0.31496062992125984"/>
      <pageSetup paperSize="8" scale="42" fitToHeight="0" orientation="landscape" horizontalDpi="4294967294" verticalDpi="4294967294" r:id="rId3"/>
      <headerFooter scaleWithDoc="0">
        <oddFooter>&amp;C&amp;P из &amp;N</oddFooter>
      </headerFooter>
      <autoFilter ref="A7:AZ394"/>
    </customSheetView>
  </customSheetViews>
  <mergeCells count="27">
    <mergeCell ref="P300:P312"/>
    <mergeCell ref="A336:A337"/>
    <mergeCell ref="G3:J3"/>
    <mergeCell ref="D88:D106"/>
    <mergeCell ref="E88:E106"/>
    <mergeCell ref="A126:A127"/>
    <mergeCell ref="A128:A129"/>
    <mergeCell ref="A39:A40"/>
    <mergeCell ref="P3:P5"/>
    <mergeCell ref="B2:P2"/>
    <mergeCell ref="A1:P1"/>
    <mergeCell ref="A365:P365"/>
    <mergeCell ref="O3:O5"/>
    <mergeCell ref="A3:A5"/>
    <mergeCell ref="B3:B5"/>
    <mergeCell ref="C3:C5"/>
    <mergeCell ref="D3:D5"/>
    <mergeCell ref="E3:E5"/>
    <mergeCell ref="F3:F5"/>
    <mergeCell ref="H4:J4"/>
    <mergeCell ref="L4:N4"/>
    <mergeCell ref="G4:G5"/>
    <mergeCell ref="K4:K5"/>
    <mergeCell ref="K3:N3"/>
    <mergeCell ref="P126:P127"/>
    <mergeCell ref="P108:P116"/>
    <mergeCell ref="P69:P74"/>
  </mergeCells>
  <pageMargins left="0.35433070866141736" right="0" top="0.59055118110236227" bottom="0.35433070866141736" header="0.11811023622047245" footer="0.15748031496062992"/>
  <pageSetup paperSize="9" scale="37" fitToHeight="0" orientation="landscape" r:id="rId4"/>
  <headerFooter differentFirst="1" scaleWithDoc="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РАИП предл ГРБС</vt:lpstr>
      <vt:lpstr>'РАИП предл ГРБС'!Заголовки_для_печати</vt:lpstr>
      <vt:lpstr>'РАИП предл ГРБС'!Область_печати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Кузьмина Екатерина Геннадьевна</dc:creator>
  <cp:lastModifiedBy>Иванова Марина Александровна</cp:lastModifiedBy>
  <cp:lastPrinted>2024-04-17T12:06:31Z</cp:lastPrinted>
  <dcterms:created xsi:type="dcterms:W3CDTF">2006-09-16T00:00:00Z</dcterms:created>
  <dcterms:modified xsi:type="dcterms:W3CDTF">2024-04-18T06:12:45Z</dcterms:modified>
</cp:coreProperties>
</file>