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03" sheetId="18" r:id="rId1"/>
  </sheets>
  <definedNames>
    <definedName name="_xlnm.Print_Titles" localSheetId="0">'03'!$3:$4</definedName>
    <definedName name="_xlnm.Print_Area" localSheetId="0">'03'!$A$1:$D$105</definedName>
  </definedNames>
  <calcPr calcId="152511"/>
</workbook>
</file>

<file path=xl/calcChain.xml><?xml version="1.0" encoding="utf-8"?>
<calcChain xmlns="http://schemas.openxmlformats.org/spreadsheetml/2006/main">
  <c r="D98" i="18" l="1"/>
  <c r="D41" i="18"/>
  <c r="D11" i="18"/>
  <c r="B42" i="18" l="1"/>
  <c r="C35" i="18"/>
  <c r="C31" i="18"/>
  <c r="C15" i="18"/>
  <c r="C10" i="18"/>
  <c r="B61" i="18" l="1"/>
  <c r="C61" i="18" l="1"/>
  <c r="B35" i="18" l="1"/>
  <c r="B34" i="18"/>
  <c r="B31" i="18"/>
  <c r="B15" i="18"/>
  <c r="B10" i="18"/>
  <c r="B8" i="18"/>
  <c r="D102" i="18" l="1"/>
  <c r="D103" i="18"/>
  <c r="B92" i="18" l="1"/>
  <c r="C92" i="18"/>
  <c r="D94" i="18"/>
  <c r="B74" i="18"/>
  <c r="C74" i="18"/>
  <c r="D78" i="18"/>
  <c r="D104" i="18" l="1"/>
  <c r="C88" i="18" l="1"/>
  <c r="B88" i="18"/>
  <c r="C83" i="18"/>
  <c r="B83" i="18"/>
  <c r="C81" i="18"/>
  <c r="B81" i="18"/>
  <c r="C71" i="18"/>
  <c r="B71" i="18"/>
  <c r="C66" i="18"/>
  <c r="B66" i="18"/>
  <c r="C57" i="18"/>
  <c r="B57" i="18"/>
  <c r="B39" i="18" l="1"/>
  <c r="C39" i="18"/>
  <c r="C49" i="18" l="1"/>
  <c r="B49" i="18"/>
  <c r="B97" i="18" s="1"/>
  <c r="D37" i="18"/>
  <c r="D96" i="18" l="1"/>
  <c r="D95" i="18"/>
  <c r="D93" i="18"/>
  <c r="D91" i="18"/>
  <c r="D90" i="18"/>
  <c r="D87" i="18"/>
  <c r="D86" i="18"/>
  <c r="D85" i="18"/>
  <c r="D84" i="18"/>
  <c r="D82" i="18"/>
  <c r="D80" i="18"/>
  <c r="D79" i="18"/>
  <c r="D77" i="18"/>
  <c r="D76" i="18"/>
  <c r="D75" i="18"/>
  <c r="D73" i="18"/>
  <c r="D72" i="18"/>
  <c r="D70" i="18"/>
  <c r="D69" i="18"/>
  <c r="D68" i="18"/>
  <c r="D67" i="18"/>
  <c r="D65" i="18"/>
  <c r="D64" i="18"/>
  <c r="D62" i="18"/>
  <c r="D59" i="18"/>
  <c r="D58" i="18"/>
  <c r="D56" i="18"/>
  <c r="D55" i="18"/>
  <c r="D53" i="18"/>
  <c r="D52" i="18"/>
  <c r="D51" i="18"/>
  <c r="D50" i="18"/>
  <c r="D42" i="18"/>
  <c r="D40" i="18"/>
  <c r="D34" i="18"/>
  <c r="D30" i="18"/>
  <c r="D29" i="18"/>
  <c r="D28" i="18"/>
  <c r="D26" i="18"/>
  <c r="D25" i="18"/>
  <c r="D24" i="18"/>
  <c r="C23" i="18"/>
  <c r="B23" i="18"/>
  <c r="D20" i="18"/>
  <c r="D19" i="18"/>
  <c r="D18" i="18"/>
  <c r="D17" i="18"/>
  <c r="D16" i="18"/>
  <c r="D14" i="18"/>
  <c r="D9" i="18"/>
  <c r="D8" i="18"/>
  <c r="C7" i="18"/>
  <c r="C6" i="18" s="1"/>
  <c r="B7" i="18"/>
  <c r="B6" i="18" s="1"/>
  <c r="B22" i="18" l="1"/>
  <c r="D61" i="18"/>
  <c r="D71" i="18"/>
  <c r="D92" i="18"/>
  <c r="D10" i="18"/>
  <c r="D23" i="18"/>
  <c r="D35" i="18"/>
  <c r="D83" i="18"/>
  <c r="D15" i="18"/>
  <c r="C97" i="18"/>
  <c r="D57" i="18"/>
  <c r="D66" i="18"/>
  <c r="D74" i="18"/>
  <c r="D81" i="18"/>
  <c r="D88" i="18"/>
  <c r="D7" i="18"/>
  <c r="D49" i="18"/>
  <c r="C22" i="18"/>
  <c r="D39" i="18"/>
  <c r="D6" i="18" l="1"/>
  <c r="B5" i="18"/>
  <c r="D97" i="18"/>
  <c r="D22" i="18"/>
  <c r="B47" i="18"/>
  <c r="C5" i="18"/>
  <c r="C47" i="18"/>
  <c r="C99" i="18" l="1"/>
  <c r="B99" i="18"/>
  <c r="D5" i="18"/>
  <c r="D47" i="18"/>
</calcChain>
</file>

<file path=xl/sharedStrings.xml><?xml version="1.0" encoding="utf-8"?>
<sst xmlns="http://schemas.openxmlformats.org/spreadsheetml/2006/main" count="110" uniqueCount="108">
  <si>
    <t>(рубли)</t>
  </si>
  <si>
    <t>Наименование показателя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</si>
  <si>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</si>
  <si>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</si>
  <si>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</si>
  <si>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</si>
  <si>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</si>
  <si>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</si>
  <si>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</si>
  <si>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</si>
  <si>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</si>
  <si>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</si>
  <si>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</si>
  <si>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</si>
  <si>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</si>
  <si>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</si>
  <si>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</si>
  <si>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</si>
  <si>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</si>
  <si>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</si>
  <si>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</si>
  <si>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</si>
  <si>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</si>
  <si>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</si>
  <si>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</si>
  <si>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</si>
  <si>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</si>
  <si>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</si>
  <si>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</si>
  <si>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</si>
  <si>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</si>
  <si>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</si>
  <si>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</si>
  <si>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</si>
  <si>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 xml:space="preserve">Иные дотации </t>
  </si>
  <si>
    <t>Субсидии,субвенции и иные межбюджетные трансферты</t>
  </si>
  <si>
    <t>Прочие безвозмездные поступления в бюджеты ГО (инициативное бюджетирование)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</si>
  <si>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</si>
  <si>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</si>
  <si>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Перечисления из бюджетов городских округов для осуществления возврата излишне уплаченных или излишне взысканных сумм налогов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</si>
  <si>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</si>
  <si>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</si>
  <si>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</si>
  <si>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</si>
  <si>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</si>
  <si>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</si>
  <si>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</si>
  <si>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</si>
  <si>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</si>
  <si>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</si>
  <si>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</si>
  <si>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</si>
  <si>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</si>
  <si>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</si>
  <si>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</si>
  <si>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</si>
  <si>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</si>
  <si>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</si>
  <si>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</si>
  <si>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</si>
  <si>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</si>
  <si>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</si>
  <si>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</si>
  <si>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</si>
  <si>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</si>
  <si>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</si>
  <si>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</si>
  <si>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</si>
  <si>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</si>
  <si>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</si>
  <si>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</si>
  <si>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</si>
  <si>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</si>
  <si>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</si>
  <si>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</si>
  <si>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</si>
  <si>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</si>
  <si>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</si>
  <si>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</si>
  <si>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</si>
  <si>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</si>
  <si>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</si>
  <si>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</si>
  <si>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</si>
  <si>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</si>
  <si>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</si>
  <si>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</si>
  <si>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</si>
  <si>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</si>
  <si>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</si>
  <si>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</si>
  <si>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</si>
  <si>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</si>
  <si>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</si>
  <si>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</si>
  <si>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</si>
  <si>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</si>
  <si>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</si>
  <si>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</si>
  <si>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</si>
  <si>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</si>
  <si>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2024 год</t>
  </si>
  <si>
    <t>Транспорт</t>
  </si>
  <si>
    <t>в 9 раз</t>
  </si>
  <si>
    <t>в 8 раз</t>
  </si>
  <si>
    <t xml:space="preserve"> Сводка об исполнении бюджета города Новочебоксарска на 1 апреля 2024 года                                                        </t>
  </si>
  <si>
    <t>Исполнено на 01.04.2024 года</t>
  </si>
  <si>
    <t>в 12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</si>
</sst>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4" fontId="2" fillId="0" borderId="3" xfId="1" applyNumberFormat="1" applyFont="1" applyFill="1" applyBorder="1" applyAlignment="1"/>
    <xf numFmtId="4" fontId="3" fillId="0" borderId="3" xfId="1" applyNumberFormat="1" applyFont="1" applyFill="1" applyBorder="1" applyAlignment="1"/>
    <xf numFmtId="4" fontId="2" fillId="0" borderId="3" xfId="1" applyNumberFormat="1" applyFont="1" applyFill="1" applyBorder="1" applyAlignment="1">
      <alignment wrapText="1"/>
    </xf>
    <xf numFmtId="4" fontId="3" fillId="0" borderId="3" xfId="1" applyNumberFormat="1" applyFont="1" applyFill="1" applyBorder="1" applyAlignment="1">
      <alignment wrapText="1"/>
    </xf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3" fillId="0" borderId="8" xfId="0" applyFont="1" applyBorder="1" applyAlignment="1">
      <alignment wrapText="1" shrinkToFit="1"/>
    </xf>
    <xf numFmtId="0" fontId="2" fillId="0" borderId="8" xfId="0" applyFont="1" applyBorder="1" applyAlignment="1">
      <alignment wrapText="1" shrinkToFit="1"/>
    </xf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 shrinkToFit="1"/>
    </xf>
    <xf numFmtId="4" fontId="2" fillId="0" borderId="5" xfId="1" applyNumberFormat="1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2" fillId="3" borderId="15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4" fontId="2" fillId="0" borderId="5" xfId="1" applyNumberFormat="1" applyFont="1" applyFill="1" applyBorder="1" applyAlignment="1"/>
    <xf numFmtId="4" fontId="3" fillId="0" borderId="3" xfId="1" applyNumberFormat="1" applyFont="1" applyFill="1" applyBorder="1"/>
    <xf numFmtId="4" fontId="2" fillId="0" borderId="3" xfId="1" applyNumberFormat="1" applyFont="1" applyFill="1" applyBorder="1"/>
    <xf numFmtId="0" fontId="3" fillId="0" borderId="15" xfId="0" applyFont="1" applyBorder="1" applyAlignment="1">
      <alignment horizontal="center" wrapText="1"/>
    </xf>
    <xf numFmtId="0" fontId="4" fillId="0" borderId="9" xfId="0" applyFont="1" applyBorder="1"/>
    <xf numFmtId="4" fontId="2" fillId="0" borderId="5" xfId="1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4" fontId="3" fillId="0" borderId="14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 shrinkToFit="1"/>
    </xf>
    <xf numFmtId="4" fontId="3" fillId="0" borderId="3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wrapText="1"/>
    </xf>
    <xf numFmtId="4" fontId="2" fillId="0" borderId="3" xfId="0" applyNumberFormat="1" applyFont="1" applyFill="1" applyBorder="1"/>
    <xf numFmtId="4" fontId="2" fillId="0" borderId="4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right"/>
    </xf>
    <xf numFmtId="4" fontId="3" fillId="0" borderId="6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/>
    <xf numFmtId="4" fontId="3" fillId="0" borderId="17" xfId="1" applyNumberFormat="1" applyFont="1" applyFill="1" applyBorder="1" applyAlignment="1">
      <alignment wrapText="1"/>
    </xf>
    <xf numFmtId="4" fontId="2" fillId="0" borderId="17" xfId="1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2" fillId="0" borderId="6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12" xfId="0" applyFont="1" applyBorder="1" applyAlignment="1">
      <alignment wrapText="1"/>
    </xf>
    <xf numFmtId="4" fontId="3" fillId="0" borderId="6" xfId="1" applyNumberFormat="1" applyFont="1" applyFill="1" applyBorder="1" applyAlignment="1"/>
    <xf numFmtId="0" fontId="3" fillId="0" borderId="9" xfId="0" applyFont="1" applyBorder="1" applyAlignment="1">
      <alignment wrapText="1"/>
    </xf>
    <xf numFmtId="4" fontId="3" fillId="0" borderId="5" xfId="1" applyNumberFormat="1" applyFont="1" applyFill="1" applyBorder="1"/>
    <xf numFmtId="0" fontId="6" fillId="0" borderId="0" xfId="0" applyFont="1" applyAlignment="1">
      <alignment horizontal="center" wrapText="1"/>
    </xf>
    <xf numFmtId="4" fontId="3" fillId="0" borderId="2" xfId="0" applyNumberFormat="1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164" fontId="3" fillId="0" borderId="20" xfId="2" applyNumberFormat="1" applyFont="1" applyBorder="1" applyAlignment="1">
      <alignment horizontal="right"/>
    </xf>
    <xf numFmtId="164" fontId="3" fillId="0" borderId="18" xfId="2" applyNumberFormat="1" applyFont="1" applyBorder="1" applyAlignment="1">
      <alignment horizontal="right"/>
    </xf>
    <xf numFmtId="164" fontId="3" fillId="0" borderId="21" xfId="2" applyNumberFormat="1" applyFont="1" applyBorder="1" applyAlignment="1">
      <alignment horizontal="right"/>
    </xf>
    <xf numFmtId="164" fontId="2" fillId="2" borderId="21" xfId="2" applyNumberFormat="1" applyFont="1" applyFill="1" applyBorder="1" applyAlignment="1">
      <alignment horizontal="right"/>
    </xf>
    <xf numFmtId="164" fontId="3" fillId="2" borderId="21" xfId="2" applyNumberFormat="1" applyFont="1" applyFill="1" applyBorder="1" applyAlignment="1">
      <alignment horizontal="right"/>
    </xf>
    <xf numFmtId="164" fontId="3" fillId="2" borderId="19" xfId="2" applyNumberFormat="1" applyFont="1" applyFill="1" applyBorder="1" applyAlignment="1">
      <alignment horizontal="right"/>
    </xf>
    <xf numFmtId="164" fontId="3" fillId="2" borderId="22" xfId="2" applyNumberFormat="1" applyFont="1" applyFill="1" applyBorder="1" applyAlignment="1">
      <alignment horizontal="right"/>
    </xf>
    <xf numFmtId="164" fontId="3" fillId="2" borderId="18" xfId="2" applyNumberFormat="1" applyFont="1" applyFill="1" applyBorder="1" applyAlignment="1">
      <alignment horizontal="right"/>
    </xf>
    <xf numFmtId="164" fontId="2" fillId="0" borderId="21" xfId="2" applyNumberFormat="1" applyFont="1" applyBorder="1" applyAlignment="1">
      <alignment horizontal="right"/>
    </xf>
    <xf numFmtId="164" fontId="2" fillId="2" borderId="19" xfId="2" applyNumberFormat="1" applyFont="1" applyFill="1" applyBorder="1" applyAlignment="1">
      <alignment horizontal="right"/>
    </xf>
    <xf numFmtId="164" fontId="3" fillId="0" borderId="23" xfId="2" applyNumberFormat="1" applyFont="1" applyBorder="1" applyAlignment="1">
      <alignment horizontal="right"/>
    </xf>
    <xf numFmtId="164" fontId="2" fillId="0" borderId="19" xfId="2" applyNumberFormat="1" applyFont="1" applyBorder="1" applyAlignment="1">
      <alignment horizontal="right"/>
    </xf>
    <xf numFmtId="164" fontId="2" fillId="0" borderId="22" xfId="2" applyNumberFormat="1" applyFont="1" applyBorder="1" applyAlignment="1">
      <alignment horizontal="right"/>
    </xf>
    <xf numFmtId="164" fontId="3" fillId="0" borderId="24" xfId="2" applyNumberFormat="1" applyFont="1" applyBorder="1" applyAlignment="1">
      <alignment horizontal="right"/>
    </xf>
    <xf numFmtId="0" fontId="2" fillId="0" borderId="18" xfId="0" applyFont="1" applyBorder="1"/>
    <xf numFmtId="164" fontId="3" fillId="0" borderId="21" xfId="2" applyNumberFormat="1" applyFont="1" applyFill="1" applyBorder="1" applyAlignment="1">
      <alignment horizontal="right"/>
    </xf>
    <xf numFmtId="164" fontId="2" fillId="0" borderId="21" xfId="2" applyNumberFormat="1" applyFont="1" applyFill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164" fontId="3" fillId="0" borderId="21" xfId="0" applyNumberFormat="1" applyFont="1" applyBorder="1" applyAlignment="1">
      <alignment horizontal="right"/>
    </xf>
    <xf numFmtId="164" fontId="2" fillId="0" borderId="25" xfId="0" applyNumberFormat="1" applyFont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164" fontId="3" fillId="3" borderId="22" xfId="0" applyNumberFormat="1" applyFont="1" applyFill="1" applyBorder="1" applyAlignment="1">
      <alignment horizontal="right"/>
    </xf>
    <xf numFmtId="164" fontId="3" fillId="3" borderId="24" xfId="0" applyNumberFormat="1" applyFont="1" applyFill="1" applyBorder="1" applyAlignment="1">
      <alignment horizontal="right"/>
    </xf>
    <xf numFmtId="164" fontId="3" fillId="3" borderId="23" xfId="0" applyNumberFormat="1" applyFont="1" applyFill="1" applyBorder="1" applyAlignment="1">
      <alignment horizontal="right"/>
    </xf>
    <xf numFmtId="164" fontId="3" fillId="3" borderId="25" xfId="0" applyNumberFormat="1" applyFont="1" applyFill="1" applyBorder="1" applyAlignment="1">
      <alignment horizontal="right"/>
    </xf>
    <xf numFmtId="164" fontId="2" fillId="3" borderId="18" xfId="0" applyNumberFormat="1" applyFont="1" applyFill="1" applyBorder="1" applyAlignment="1">
      <alignment horizontal="right"/>
    </xf>
    <xf numFmtId="164" fontId="3" fillId="3" borderId="21" xfId="0" applyNumberFormat="1" applyFont="1" applyFill="1" applyBorder="1" applyAlignment="1">
      <alignment horizontal="right"/>
    </xf>
    <xf numFmtId="164" fontId="2" fillId="3" borderId="21" xfId="0" applyNumberFormat="1" applyFont="1" applyFill="1" applyBorder="1" applyAlignment="1">
      <alignment horizontal="right"/>
    </xf>
    <xf numFmtId="164" fontId="3" fillId="3" borderId="19" xfId="0" applyNumberFormat="1" applyFont="1" applyFill="1" applyBorder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Normal="100" workbookViewId="0">
      <selection activeCell="C4" sqref="C4"/>
    </sheetView>
  </sheetViews>
  <sheetFormatPr defaultColWidth="9.140625" defaultRowHeight="15.75" x14ac:dyDescent="0.25"/>
  <cols>
    <col min="1" max="1" width="64.140625" style="7" customWidth="1"/>
    <col min="2" max="2" width="17.5703125" style="60" customWidth="1"/>
    <col min="3" max="3" width="17.7109375" style="60" customWidth="1"/>
    <col min="4" max="4" width="10.5703125" style="7" customWidth="1"/>
    <col min="5" max="5" width="9.140625" style="7"/>
    <col min="6" max="6" width="17.85546875" style="7" customWidth="1"/>
    <col min="7" max="7" width="9.140625" style="7"/>
    <col min="8" max="8" width="15" style="7" bestFit="1" customWidth="1"/>
    <col min="9" max="10" width="9.140625" style="7"/>
    <col min="11" max="11" width="15" style="7" bestFit="1" customWidth="1"/>
    <col min="12" max="16384" width="9.140625" style="7"/>
  </cols>
  <sheetData>
    <row r="1" spans="1:4" ht="27.75" customHeight="1" x14ac:dyDescent="0.3">
      <c r="A1" s="78" t="s">
        <v>105</v>
      </c>
      <c r="B1" s="78"/>
      <c r="C1" s="78"/>
      <c r="D1" s="78"/>
    </row>
    <row r="2" spans="1:4" ht="16.5" thickBot="1" x14ac:dyDescent="0.3">
      <c r="A2" s="1"/>
      <c r="B2" s="40"/>
      <c r="C2" s="59"/>
      <c r="D2" s="73" t="s">
        <v>0</v>
      </c>
    </row>
    <row r="3" spans="1:4" ht="15.75" customHeight="1" x14ac:dyDescent="0.25">
      <c r="A3" s="83" t="s">
        <v>1</v>
      </c>
      <c r="B3" s="81" t="s">
        <v>101</v>
      </c>
      <c r="C3" s="82"/>
      <c r="D3" s="85"/>
    </row>
    <row r="4" spans="1:4" ht="48" thickBot="1" x14ac:dyDescent="0.3">
      <c r="A4" s="84"/>
      <c r="B4" s="61" t="s">
        <v>94</v>
      </c>
      <c r="C4" s="61" t="s">
        <v>106</v>
      </c>
      <c r="D4" s="86" t="s">
        <v>100</v>
      </c>
    </row>
    <row r="5" spans="1:4" ht="30.75" customHeight="1" thickBot="1" x14ac:dyDescent="0.3">
      <c r="A5" s="24" t="s">
        <v>2</v>
      </c>
      <c r="B5" s="41">
        <f>B6+B22</f>
        <v>941427649.99000001</v>
      </c>
      <c r="C5" s="41">
        <f>C6+C22</f>
        <v>190474729.45000002</v>
      </c>
      <c r="D5" s="87">
        <f t="shared" ref="D5:D10" si="0">C5/B5*100</f>
        <v>20.23254038183638</v>
      </c>
    </row>
    <row r="6" spans="1:4" ht="29.25" customHeight="1" x14ac:dyDescent="0.25">
      <c r="A6" s="25" t="s">
        <v>3</v>
      </c>
      <c r="B6" s="42">
        <f t="shared" ref="B6:C6" si="1">B7+B9+B10+B15+B19+B20+B21</f>
        <v>790220800</v>
      </c>
      <c r="C6" s="42">
        <f t="shared" si="1"/>
        <v>140116238.32000002</v>
      </c>
      <c r="D6" s="88">
        <f t="shared" si="0"/>
        <v>17.731276919058576</v>
      </c>
    </row>
    <row r="7" spans="1:4" ht="21.75" customHeight="1" x14ac:dyDescent="0.25">
      <c r="A7" s="13" t="s">
        <v>4</v>
      </c>
      <c r="B7" s="65">
        <f>B8</f>
        <v>524697500</v>
      </c>
      <c r="C7" s="43">
        <f>C8</f>
        <v>90049612.090000004</v>
      </c>
      <c r="D7" s="89">
        <f t="shared" si="0"/>
        <v>17.162195758508474</v>
      </c>
    </row>
    <row r="8" spans="1:4" x14ac:dyDescent="0.25">
      <c r="A8" s="14" t="s">
        <v>5</v>
      </c>
      <c r="B8" s="35">
        <f>507938800+16758700</f>
        <v>524697500</v>
      </c>
      <c r="C8" s="3">
        <v>90049612.090000004</v>
      </c>
      <c r="D8" s="90">
        <f t="shared" si="0"/>
        <v>17.162195758508474</v>
      </c>
    </row>
    <row r="9" spans="1:4" x14ac:dyDescent="0.25">
      <c r="A9" s="13" t="s">
        <v>6</v>
      </c>
      <c r="B9" s="34">
        <v>3230300</v>
      </c>
      <c r="C9" s="4">
        <v>821494.86</v>
      </c>
      <c r="D9" s="91">
        <f t="shared" si="0"/>
        <v>25.430915394854971</v>
      </c>
    </row>
    <row r="10" spans="1:4" x14ac:dyDescent="0.25">
      <c r="A10" s="13" t="s">
        <v>7</v>
      </c>
      <c r="B10" s="34">
        <f t="shared" ref="B10:C10" si="2">B11+B12+B13+B14</f>
        <v>98702000</v>
      </c>
      <c r="C10" s="34">
        <f t="shared" si="2"/>
        <v>23141119.130000003</v>
      </c>
      <c r="D10" s="91">
        <f t="shared" si="0"/>
        <v>23.445440953577439</v>
      </c>
    </row>
    <row r="11" spans="1:4" ht="32.25" customHeight="1" x14ac:dyDescent="0.25">
      <c r="A11" s="14" t="s">
        <v>92</v>
      </c>
      <c r="B11" s="35">
        <v>80497000</v>
      </c>
      <c r="C11" s="3">
        <v>12447792.210000001</v>
      </c>
      <c r="D11" s="90">
        <f>C11/B11*100</f>
        <v>15.463672198963938</v>
      </c>
    </row>
    <row r="12" spans="1:4" ht="33.75" customHeight="1" x14ac:dyDescent="0.25">
      <c r="A12" s="14" t="s">
        <v>8</v>
      </c>
      <c r="B12" s="35">
        <v>0</v>
      </c>
      <c r="C12" s="3">
        <v>39571.300000000003</v>
      </c>
      <c r="D12" s="90">
        <v>0</v>
      </c>
    </row>
    <row r="13" spans="1:4" ht="20.25" customHeight="1" x14ac:dyDescent="0.25">
      <c r="A13" s="14" t="s">
        <v>9</v>
      </c>
      <c r="B13" s="35">
        <v>0</v>
      </c>
      <c r="C13" s="3">
        <v>74732.240000000005</v>
      </c>
      <c r="D13" s="90">
        <v>0</v>
      </c>
    </row>
    <row r="14" spans="1:4" ht="31.5" x14ac:dyDescent="0.25">
      <c r="A14" s="14" t="s">
        <v>10</v>
      </c>
      <c r="B14" s="35">
        <v>18205000</v>
      </c>
      <c r="C14" s="3">
        <v>10579023.380000001</v>
      </c>
      <c r="D14" s="90">
        <f t="shared" ref="D14:D20" si="3">C14/B14*100</f>
        <v>58.110537654490521</v>
      </c>
    </row>
    <row r="15" spans="1:4" x14ac:dyDescent="0.25">
      <c r="A15" s="13" t="s">
        <v>11</v>
      </c>
      <c r="B15" s="34">
        <f t="shared" ref="B15:C15" si="4">B16+B17+B18</f>
        <v>150603000</v>
      </c>
      <c r="C15" s="34">
        <f t="shared" si="4"/>
        <v>22633213.329999998</v>
      </c>
      <c r="D15" s="91">
        <f t="shared" si="3"/>
        <v>15.028394739812621</v>
      </c>
    </row>
    <row r="16" spans="1:4" x14ac:dyDescent="0.25">
      <c r="A16" s="14" t="s">
        <v>12</v>
      </c>
      <c r="B16" s="35">
        <v>45213000</v>
      </c>
      <c r="C16" s="3">
        <v>2073067.93</v>
      </c>
      <c r="D16" s="90">
        <f t="shared" si="3"/>
        <v>4.5851147457589629</v>
      </c>
    </row>
    <row r="17" spans="1:4" x14ac:dyDescent="0.25">
      <c r="A17" s="14" t="s">
        <v>13</v>
      </c>
      <c r="B17" s="35">
        <v>10404000</v>
      </c>
      <c r="C17" s="3">
        <v>1005301.31</v>
      </c>
      <c r="D17" s="90">
        <f t="shared" si="3"/>
        <v>9.6626423490965028</v>
      </c>
    </row>
    <row r="18" spans="1:4" x14ac:dyDescent="0.25">
      <c r="A18" s="15" t="s">
        <v>14</v>
      </c>
      <c r="B18" s="35">
        <v>94986000</v>
      </c>
      <c r="C18" s="3">
        <v>19554844.09</v>
      </c>
      <c r="D18" s="90">
        <f t="shared" si="3"/>
        <v>20.587080296043627</v>
      </c>
    </row>
    <row r="19" spans="1:4" ht="33" customHeight="1" x14ac:dyDescent="0.25">
      <c r="A19" s="16" t="s">
        <v>15</v>
      </c>
      <c r="B19" s="34">
        <v>9000</v>
      </c>
      <c r="C19" s="4">
        <v>2649</v>
      </c>
      <c r="D19" s="91">
        <f t="shared" si="3"/>
        <v>29.433333333333334</v>
      </c>
    </row>
    <row r="20" spans="1:4" ht="21.75" customHeight="1" thickBot="1" x14ac:dyDescent="0.3">
      <c r="A20" s="76" t="s">
        <v>16</v>
      </c>
      <c r="B20" s="77">
        <v>12979000</v>
      </c>
      <c r="C20" s="62">
        <v>3468149.91</v>
      </c>
      <c r="D20" s="92">
        <f t="shared" si="3"/>
        <v>26.721241312890054</v>
      </c>
    </row>
    <row r="21" spans="1:4" ht="21.75" hidden="1" customHeight="1" thickBot="1" x14ac:dyDescent="0.3">
      <c r="A21" s="74" t="s">
        <v>97</v>
      </c>
      <c r="B21" s="75">
        <v>0</v>
      </c>
      <c r="C21" s="75">
        <v>0</v>
      </c>
      <c r="D21" s="93">
        <v>0</v>
      </c>
    </row>
    <row r="22" spans="1:4" ht="30.2" customHeight="1" x14ac:dyDescent="0.25">
      <c r="A22" s="28" t="s">
        <v>17</v>
      </c>
      <c r="B22" s="44">
        <f>B23+B29+B30+B31+B34+B35</f>
        <v>151206849.99000001</v>
      </c>
      <c r="C22" s="44">
        <f>C23+C29+C30+C31+C34+C35</f>
        <v>50358491.130000003</v>
      </c>
      <c r="D22" s="94">
        <f t="shared" ref="D22:D35" si="5">C22/B22*100</f>
        <v>33.304371550184683</v>
      </c>
    </row>
    <row r="23" spans="1:4" ht="33.75" customHeight="1" x14ac:dyDescent="0.25">
      <c r="A23" s="16" t="s">
        <v>18</v>
      </c>
      <c r="B23" s="45">
        <f>B24+B25+B26+B27+B28</f>
        <v>118228000</v>
      </c>
      <c r="C23" s="45">
        <f>C24+C25+C26+C27+C28</f>
        <v>30705945.670000002</v>
      </c>
      <c r="D23" s="91">
        <f t="shared" si="5"/>
        <v>25.971805046181956</v>
      </c>
    </row>
    <row r="24" spans="1:4" ht="50.25" customHeight="1" x14ac:dyDescent="0.25">
      <c r="A24" s="15" t="s">
        <v>19</v>
      </c>
      <c r="B24" s="5">
        <v>1208000</v>
      </c>
      <c r="C24" s="5">
        <v>0</v>
      </c>
      <c r="D24" s="90">
        <f t="shared" si="5"/>
        <v>0</v>
      </c>
    </row>
    <row r="25" spans="1:4" ht="23.25" customHeight="1" x14ac:dyDescent="0.25">
      <c r="A25" s="15" t="s">
        <v>20</v>
      </c>
      <c r="B25" s="5">
        <v>96700000</v>
      </c>
      <c r="C25" s="5">
        <v>25242804.289999999</v>
      </c>
      <c r="D25" s="90">
        <f t="shared" si="5"/>
        <v>26.104244353671145</v>
      </c>
    </row>
    <row r="26" spans="1:4" ht="20.25" customHeight="1" x14ac:dyDescent="0.25">
      <c r="A26" s="15" t="s">
        <v>21</v>
      </c>
      <c r="B26" s="5">
        <v>3300000</v>
      </c>
      <c r="C26" s="5">
        <v>991370.37</v>
      </c>
      <c r="D26" s="90">
        <f t="shared" si="5"/>
        <v>30.041526363636361</v>
      </c>
    </row>
    <row r="27" spans="1:4" ht="37.5" hidden="1" customHeight="1" x14ac:dyDescent="0.25">
      <c r="A27" s="15" t="s">
        <v>22</v>
      </c>
      <c r="B27" s="5">
        <v>0</v>
      </c>
      <c r="C27" s="5">
        <v>0</v>
      </c>
      <c r="D27" s="90">
        <v>0</v>
      </c>
    </row>
    <row r="28" spans="1:4" ht="31.5" x14ac:dyDescent="0.25">
      <c r="A28" s="15" t="s">
        <v>23</v>
      </c>
      <c r="B28" s="5">
        <v>17020000</v>
      </c>
      <c r="C28" s="5">
        <v>4471771.01</v>
      </c>
      <c r="D28" s="95">
        <f t="shared" si="5"/>
        <v>26.273625205640421</v>
      </c>
    </row>
    <row r="29" spans="1:4" ht="22.7" customHeight="1" x14ac:dyDescent="0.25">
      <c r="A29" s="16" t="s">
        <v>24</v>
      </c>
      <c r="B29" s="34">
        <v>19350000</v>
      </c>
      <c r="C29" s="4">
        <v>3186549.22</v>
      </c>
      <c r="D29" s="91">
        <f t="shared" si="5"/>
        <v>16.467954625322996</v>
      </c>
    </row>
    <row r="30" spans="1:4" ht="30.75" customHeight="1" x14ac:dyDescent="0.25">
      <c r="A30" s="16" t="s">
        <v>25</v>
      </c>
      <c r="B30" s="6">
        <v>3116100</v>
      </c>
      <c r="C30" s="6">
        <v>584897.06000000006</v>
      </c>
      <c r="D30" s="91">
        <f t="shared" si="5"/>
        <v>18.770163345207152</v>
      </c>
    </row>
    <row r="31" spans="1:4" ht="31.5" x14ac:dyDescent="0.25">
      <c r="A31" s="16" t="s">
        <v>26</v>
      </c>
      <c r="B31" s="6">
        <f t="shared" ref="B31:C31" si="6">B32+B33</f>
        <v>1467000</v>
      </c>
      <c r="C31" s="63">
        <f t="shared" si="6"/>
        <v>13417867.040000001</v>
      </c>
      <c r="D31" s="91" t="s">
        <v>103</v>
      </c>
    </row>
    <row r="32" spans="1:4" ht="21.75" customHeight="1" x14ac:dyDescent="0.25">
      <c r="A32" s="15" t="s">
        <v>27</v>
      </c>
      <c r="B32" s="5">
        <v>300000</v>
      </c>
      <c r="C32" s="5">
        <v>2378316.08</v>
      </c>
      <c r="D32" s="90" t="s">
        <v>104</v>
      </c>
    </row>
    <row r="33" spans="1:4" ht="18.75" customHeight="1" x14ac:dyDescent="0.25">
      <c r="A33" s="15" t="s">
        <v>28</v>
      </c>
      <c r="B33" s="5">
        <v>1167000</v>
      </c>
      <c r="C33" s="5">
        <v>11039550.960000001</v>
      </c>
      <c r="D33" s="90" t="s">
        <v>103</v>
      </c>
    </row>
    <row r="34" spans="1:4" ht="21.75" customHeight="1" x14ac:dyDescent="0.25">
      <c r="A34" s="16" t="s">
        <v>29</v>
      </c>
      <c r="B34" s="6">
        <f>8545800-50-0.02+0.01</f>
        <v>8545749.9900000002</v>
      </c>
      <c r="C34" s="6">
        <v>1900349.13</v>
      </c>
      <c r="D34" s="91">
        <f t="shared" si="5"/>
        <v>22.237359298174365</v>
      </c>
    </row>
    <row r="35" spans="1:4" ht="21.75" customHeight="1" x14ac:dyDescent="0.25">
      <c r="A35" s="16" t="s">
        <v>30</v>
      </c>
      <c r="B35" s="6">
        <f t="shared" ref="B35:C35" si="7">B36+B37+B38</f>
        <v>500000</v>
      </c>
      <c r="C35" s="63">
        <f t="shared" si="7"/>
        <v>562883.01</v>
      </c>
      <c r="D35" s="91">
        <f t="shared" si="5"/>
        <v>112.57660199999999</v>
      </c>
    </row>
    <row r="36" spans="1:4" ht="21.2" customHeight="1" x14ac:dyDescent="0.25">
      <c r="A36" s="15" t="s">
        <v>31</v>
      </c>
      <c r="B36" s="5">
        <v>0</v>
      </c>
      <c r="C36" s="5">
        <v>562883.01</v>
      </c>
      <c r="D36" s="90">
        <v>0</v>
      </c>
    </row>
    <row r="37" spans="1:4" ht="21.2" hidden="1" customHeight="1" x14ac:dyDescent="0.25">
      <c r="A37" s="15" t="s">
        <v>30</v>
      </c>
      <c r="B37" s="35">
        <v>0</v>
      </c>
      <c r="C37" s="3"/>
      <c r="D37" s="90" t="e">
        <f>C37/B37*100</f>
        <v>#DIV/0!</v>
      </c>
    </row>
    <row r="38" spans="1:4" ht="24" customHeight="1" thickBot="1" x14ac:dyDescent="0.3">
      <c r="A38" s="37" t="s">
        <v>96</v>
      </c>
      <c r="B38" s="38">
        <v>500000</v>
      </c>
      <c r="C38" s="33">
        <v>0</v>
      </c>
      <c r="D38" s="96">
        <v>0</v>
      </c>
    </row>
    <row r="39" spans="1:4" ht="30.2" customHeight="1" x14ac:dyDescent="0.25">
      <c r="A39" s="36" t="s">
        <v>32</v>
      </c>
      <c r="B39" s="46">
        <f t="shared" ref="B39" si="8">B40+B41+B42+B43+B44+B45</f>
        <v>2735675616.0400004</v>
      </c>
      <c r="C39" s="46">
        <f>C40+C41+C42+C43+C44+C45</f>
        <v>-74027627.720000088</v>
      </c>
      <c r="D39" s="97">
        <f>C39/B39*100</f>
        <v>-2.7060089758433432</v>
      </c>
    </row>
    <row r="40" spans="1:4" ht="31.7" customHeight="1" x14ac:dyDescent="0.25">
      <c r="A40" s="15" t="s">
        <v>33</v>
      </c>
      <c r="B40" s="64">
        <v>66811500</v>
      </c>
      <c r="C40" s="5">
        <v>16702800</v>
      </c>
      <c r="D40" s="95">
        <f>C40/B40*100</f>
        <v>24.999887743876428</v>
      </c>
    </row>
    <row r="41" spans="1:4" ht="23.25" customHeight="1" x14ac:dyDescent="0.25">
      <c r="A41" s="15" t="s">
        <v>34</v>
      </c>
      <c r="B41" s="64">
        <v>13535200</v>
      </c>
      <c r="C41" s="5">
        <v>3383700</v>
      </c>
      <c r="D41" s="95">
        <f>C41/B41*100</f>
        <v>24.999261185649271</v>
      </c>
    </row>
    <row r="42" spans="1:4" ht="18.75" customHeight="1" x14ac:dyDescent="0.25">
      <c r="A42" s="15" t="s">
        <v>35</v>
      </c>
      <c r="B42" s="64">
        <f>2645448263.76+25.19+555504.3+12501359.32-3142636.53-33600</f>
        <v>2655328916.0400004</v>
      </c>
      <c r="C42" s="5">
        <v>591695522.17999995</v>
      </c>
      <c r="D42" s="95">
        <f>C42/B42*100</f>
        <v>22.283323116987685</v>
      </c>
    </row>
    <row r="43" spans="1:4" ht="33.75" hidden="1" customHeight="1" x14ac:dyDescent="0.25">
      <c r="A43" s="15" t="s">
        <v>36</v>
      </c>
      <c r="B43" s="64">
        <v>0</v>
      </c>
      <c r="C43" s="5">
        <v>0</v>
      </c>
      <c r="D43" s="95">
        <v>0</v>
      </c>
    </row>
    <row r="44" spans="1:4" ht="47.25" customHeight="1" x14ac:dyDescent="0.25">
      <c r="A44" s="15" t="s">
        <v>37</v>
      </c>
      <c r="B44" s="64">
        <v>0</v>
      </c>
      <c r="C44" s="5">
        <v>-1093691343.2</v>
      </c>
      <c r="D44" s="95">
        <v>0</v>
      </c>
    </row>
    <row r="45" spans="1:4" ht="19.5" customHeight="1" thickBot="1" x14ac:dyDescent="0.3">
      <c r="A45" s="19" t="s">
        <v>38</v>
      </c>
      <c r="B45" s="64">
        <v>0</v>
      </c>
      <c r="C45" s="26">
        <v>407881693.30000001</v>
      </c>
      <c r="D45" s="98">
        <v>100</v>
      </c>
    </row>
    <row r="46" spans="1:4" ht="50.25" hidden="1" customHeight="1" thickBot="1" x14ac:dyDescent="0.3">
      <c r="A46" s="22" t="s">
        <v>39</v>
      </c>
      <c r="B46" s="66"/>
      <c r="C46" s="47"/>
      <c r="D46" s="99"/>
    </row>
    <row r="47" spans="1:4" ht="29.25" customHeight="1" thickBot="1" x14ac:dyDescent="0.3">
      <c r="A47" s="30" t="s">
        <v>40</v>
      </c>
      <c r="B47" s="54">
        <f>B6+B22+B39</f>
        <v>3677103266.0300007</v>
      </c>
      <c r="C47" s="39">
        <f>C6+C22+C39</f>
        <v>116447101.72999993</v>
      </c>
      <c r="D47" s="100">
        <f>C47/B47*100</f>
        <v>3.1668161948500981</v>
      </c>
    </row>
    <row r="48" spans="1:4" ht="19.5" customHeight="1" x14ac:dyDescent="0.25">
      <c r="A48" s="28" t="s">
        <v>41</v>
      </c>
      <c r="B48" s="79"/>
      <c r="C48" s="80"/>
      <c r="D48" s="101"/>
    </row>
    <row r="49" spans="1:4" ht="24" customHeight="1" x14ac:dyDescent="0.25">
      <c r="A49" s="17" t="s">
        <v>42</v>
      </c>
      <c r="B49" s="45">
        <f>B50+B51+B52+B53+B54+B55+B56</f>
        <v>158735160</v>
      </c>
      <c r="C49" s="45">
        <f>C50+C51+C52+C53+C54+C55+C56</f>
        <v>35606105.640000001</v>
      </c>
      <c r="D49" s="102">
        <f t="shared" ref="D49:D104" si="9">C49/B49*100</f>
        <v>22.431139792847407</v>
      </c>
    </row>
    <row r="50" spans="1:4" ht="49.7" customHeight="1" x14ac:dyDescent="0.25">
      <c r="A50" s="18" t="s">
        <v>43</v>
      </c>
      <c r="B50" s="49">
        <v>3449400</v>
      </c>
      <c r="C50" s="48">
        <v>644932.46</v>
      </c>
      <c r="D50" s="103">
        <f t="shared" si="9"/>
        <v>18.696946135559806</v>
      </c>
    </row>
    <row r="51" spans="1:4" ht="46.5" customHeight="1" x14ac:dyDescent="0.25">
      <c r="A51" s="18" t="s">
        <v>44</v>
      </c>
      <c r="B51" s="49">
        <v>69693400</v>
      </c>
      <c r="C51" s="48">
        <v>15957345.98</v>
      </c>
      <c r="D51" s="103">
        <f t="shared" si="9"/>
        <v>22.896495191797214</v>
      </c>
    </row>
    <row r="52" spans="1:4" x14ac:dyDescent="0.25">
      <c r="A52" s="18" t="s">
        <v>45</v>
      </c>
      <c r="B52" s="49">
        <v>25600</v>
      </c>
      <c r="C52" s="48">
        <v>0</v>
      </c>
      <c r="D52" s="103">
        <f t="shared" si="9"/>
        <v>0</v>
      </c>
    </row>
    <row r="53" spans="1:4" ht="30.2" customHeight="1" x14ac:dyDescent="0.25">
      <c r="A53" s="18" t="s">
        <v>46</v>
      </c>
      <c r="B53" s="49">
        <v>8962000</v>
      </c>
      <c r="C53" s="48">
        <v>2392607.9300000002</v>
      </c>
      <c r="D53" s="103">
        <f t="shared" si="9"/>
        <v>26.697254295916089</v>
      </c>
    </row>
    <row r="54" spans="1:4" ht="19.5" customHeight="1" x14ac:dyDescent="0.25">
      <c r="A54" s="18" t="s">
        <v>47</v>
      </c>
      <c r="B54" s="49">
        <v>995400</v>
      </c>
      <c r="C54" s="48">
        <v>0</v>
      </c>
      <c r="D54" s="103">
        <v>0</v>
      </c>
    </row>
    <row r="55" spans="1:4" x14ac:dyDescent="0.25">
      <c r="A55" s="18" t="s">
        <v>48</v>
      </c>
      <c r="B55" s="49">
        <v>3499960</v>
      </c>
      <c r="C55" s="48">
        <v>0</v>
      </c>
      <c r="D55" s="103">
        <f t="shared" si="9"/>
        <v>0</v>
      </c>
    </row>
    <row r="56" spans="1:4" x14ac:dyDescent="0.25">
      <c r="A56" s="18" t="s">
        <v>49</v>
      </c>
      <c r="B56" s="49">
        <v>72109400</v>
      </c>
      <c r="C56" s="48">
        <v>16611219.27</v>
      </c>
      <c r="D56" s="103">
        <f t="shared" si="9"/>
        <v>23.036135746518486</v>
      </c>
    </row>
    <row r="57" spans="1:4" ht="31.5" x14ac:dyDescent="0.25">
      <c r="A57" s="17" t="s">
        <v>50</v>
      </c>
      <c r="B57" s="45">
        <f>B58+B59+B60</f>
        <v>56845359.32</v>
      </c>
      <c r="C57" s="45">
        <f>C58+C59+C60</f>
        <v>4391067.7699999996</v>
      </c>
      <c r="D57" s="102">
        <f t="shared" si="9"/>
        <v>7.7245844208343017</v>
      </c>
    </row>
    <row r="58" spans="1:4" x14ac:dyDescent="0.25">
      <c r="A58" s="18" t="s">
        <v>51</v>
      </c>
      <c r="B58" s="49">
        <v>4475800</v>
      </c>
      <c r="C58" s="48">
        <v>1065950</v>
      </c>
      <c r="D58" s="103">
        <f t="shared" si="9"/>
        <v>23.815854148978953</v>
      </c>
    </row>
    <row r="59" spans="1:4" ht="18.75" customHeight="1" x14ac:dyDescent="0.25">
      <c r="A59" s="18" t="s">
        <v>93</v>
      </c>
      <c r="B59" s="49">
        <v>52369559.32</v>
      </c>
      <c r="C59" s="48">
        <v>3325117.77</v>
      </c>
      <c r="D59" s="103">
        <f t="shared" si="9"/>
        <v>6.3493331110199609</v>
      </c>
    </row>
    <row r="60" spans="1:4" ht="32.25" hidden="1" customHeight="1" x14ac:dyDescent="0.25">
      <c r="A60" s="18" t="s">
        <v>52</v>
      </c>
      <c r="B60" s="49"/>
      <c r="C60" s="48"/>
      <c r="D60" s="103">
        <v>0</v>
      </c>
    </row>
    <row r="61" spans="1:4" x14ac:dyDescent="0.25">
      <c r="A61" s="17" t="s">
        <v>53</v>
      </c>
      <c r="B61" s="45">
        <f>B62+B63+B64+B65</f>
        <v>263376552.82000002</v>
      </c>
      <c r="C61" s="45">
        <f t="shared" ref="C61" si="10">C62+C63+C64+C65</f>
        <v>43309007.460000001</v>
      </c>
      <c r="D61" s="102">
        <f t="shared" si="9"/>
        <v>16.443759703088968</v>
      </c>
    </row>
    <row r="62" spans="1:4" x14ac:dyDescent="0.25">
      <c r="A62" s="18" t="s">
        <v>54</v>
      </c>
      <c r="B62" s="49">
        <v>407300</v>
      </c>
      <c r="C62" s="49">
        <v>0</v>
      </c>
      <c r="D62" s="103">
        <f t="shared" si="9"/>
        <v>0</v>
      </c>
    </row>
    <row r="63" spans="1:4" x14ac:dyDescent="0.25">
      <c r="A63" s="18" t="s">
        <v>102</v>
      </c>
      <c r="B63" s="49">
        <v>0</v>
      </c>
      <c r="C63" s="49">
        <v>0</v>
      </c>
      <c r="D63" s="103">
        <v>0</v>
      </c>
    </row>
    <row r="64" spans="1:4" x14ac:dyDescent="0.25">
      <c r="A64" s="18" t="s">
        <v>55</v>
      </c>
      <c r="B64" s="50">
        <v>261481352.52000001</v>
      </c>
      <c r="C64" s="48">
        <v>43309007.460000001</v>
      </c>
      <c r="D64" s="103">
        <f t="shared" si="9"/>
        <v>16.562943033074379</v>
      </c>
    </row>
    <row r="65" spans="1:10" ht="20.25" customHeight="1" x14ac:dyDescent="0.25">
      <c r="A65" s="18" t="s">
        <v>56</v>
      </c>
      <c r="B65" s="49">
        <v>1487900.3</v>
      </c>
      <c r="C65" s="50">
        <v>0</v>
      </c>
      <c r="D65" s="103">
        <f t="shared" si="9"/>
        <v>0</v>
      </c>
    </row>
    <row r="66" spans="1:10" x14ac:dyDescent="0.25">
      <c r="A66" s="17" t="s">
        <v>57</v>
      </c>
      <c r="B66" s="45">
        <f>B67+B68+B70+B69</f>
        <v>622798874.77999997</v>
      </c>
      <c r="C66" s="45">
        <f>C67+C68+C70+C69</f>
        <v>43081531.009999998</v>
      </c>
      <c r="D66" s="102">
        <f t="shared" si="9"/>
        <v>6.9174066869048687</v>
      </c>
    </row>
    <row r="67" spans="1:10" x14ac:dyDescent="0.25">
      <c r="A67" s="18" t="s">
        <v>58</v>
      </c>
      <c r="B67" s="49">
        <v>53957000</v>
      </c>
      <c r="C67" s="50">
        <v>2994704.37</v>
      </c>
      <c r="D67" s="103">
        <f t="shared" si="9"/>
        <v>5.5501684118835364</v>
      </c>
    </row>
    <row r="68" spans="1:10" x14ac:dyDescent="0.25">
      <c r="A68" s="18" t="s">
        <v>59</v>
      </c>
      <c r="B68" s="49">
        <v>375707625.19</v>
      </c>
      <c r="C68" s="48">
        <v>0</v>
      </c>
      <c r="D68" s="103">
        <f t="shared" si="9"/>
        <v>0</v>
      </c>
    </row>
    <row r="69" spans="1:10" x14ac:dyDescent="0.25">
      <c r="A69" s="18" t="s">
        <v>60</v>
      </c>
      <c r="B69" s="49">
        <v>144790940.80000001</v>
      </c>
      <c r="C69" s="50">
        <v>36859652.640000001</v>
      </c>
      <c r="D69" s="103">
        <f t="shared" si="9"/>
        <v>25.457153905032154</v>
      </c>
    </row>
    <row r="70" spans="1:10" ht="17.45" customHeight="1" x14ac:dyDescent="0.25">
      <c r="A70" s="18" t="s">
        <v>61</v>
      </c>
      <c r="B70" s="49">
        <v>48343308.789999999</v>
      </c>
      <c r="C70" s="50">
        <v>3227174</v>
      </c>
      <c r="D70" s="103">
        <f t="shared" si="9"/>
        <v>6.6755339689689457</v>
      </c>
    </row>
    <row r="71" spans="1:10" x14ac:dyDescent="0.25">
      <c r="A71" s="17" t="s">
        <v>62</v>
      </c>
      <c r="B71" s="45">
        <f>B72+B73</f>
        <v>17928442.199999999</v>
      </c>
      <c r="C71" s="45">
        <f>C72+C73</f>
        <v>3601000</v>
      </c>
      <c r="D71" s="102">
        <f t="shared" si="9"/>
        <v>20.085403739093408</v>
      </c>
    </row>
    <row r="72" spans="1:10" ht="30.2" customHeight="1" x14ac:dyDescent="0.25">
      <c r="A72" s="18" t="s">
        <v>63</v>
      </c>
      <c r="B72" s="49">
        <v>16690640</v>
      </c>
      <c r="C72" s="48">
        <v>3601000</v>
      </c>
      <c r="D72" s="103">
        <f t="shared" si="9"/>
        <v>21.57496656808846</v>
      </c>
    </row>
    <row r="73" spans="1:10" ht="19.5" customHeight="1" x14ac:dyDescent="0.25">
      <c r="A73" s="18" t="s">
        <v>64</v>
      </c>
      <c r="B73" s="49">
        <v>1237802.2</v>
      </c>
      <c r="C73" s="48">
        <v>0</v>
      </c>
      <c r="D73" s="103">
        <f t="shared" si="9"/>
        <v>0</v>
      </c>
    </row>
    <row r="74" spans="1:10" x14ac:dyDescent="0.25">
      <c r="A74" s="17" t="s">
        <v>65</v>
      </c>
      <c r="B74" s="45">
        <f t="shared" ref="B74:C74" si="11">B75+B76+B77+B78+B79+B80</f>
        <v>2275265496.4200001</v>
      </c>
      <c r="C74" s="45">
        <f t="shared" si="11"/>
        <v>607249660.25999999</v>
      </c>
      <c r="D74" s="102">
        <f t="shared" si="9"/>
        <v>26.689178085611221</v>
      </c>
      <c r="F74" s="9"/>
      <c r="H74" s="8"/>
      <c r="J74" s="8"/>
    </row>
    <row r="75" spans="1:10" x14ac:dyDescent="0.25">
      <c r="A75" s="18" t="s">
        <v>66</v>
      </c>
      <c r="B75" s="49">
        <v>890689414.92999995</v>
      </c>
      <c r="C75" s="48">
        <v>251628101.30000001</v>
      </c>
      <c r="D75" s="103">
        <f t="shared" si="9"/>
        <v>28.250936530976478</v>
      </c>
    </row>
    <row r="76" spans="1:10" x14ac:dyDescent="0.25">
      <c r="A76" s="18" t="s">
        <v>67</v>
      </c>
      <c r="B76" s="49">
        <v>1045031677.49</v>
      </c>
      <c r="C76" s="48">
        <v>301246621.18000001</v>
      </c>
      <c r="D76" s="104">
        <f t="shared" si="9"/>
        <v>28.826554033610396</v>
      </c>
    </row>
    <row r="77" spans="1:10" ht="15" customHeight="1" x14ac:dyDescent="0.25">
      <c r="A77" s="18" t="s">
        <v>68</v>
      </c>
      <c r="B77" s="49">
        <v>236276200</v>
      </c>
      <c r="C77" s="48">
        <v>51411387.780000001</v>
      </c>
      <c r="D77" s="104">
        <f t="shared" si="9"/>
        <v>21.75902091704539</v>
      </c>
    </row>
    <row r="78" spans="1:10" ht="15" customHeight="1" x14ac:dyDescent="0.25">
      <c r="A78" s="18" t="s">
        <v>98</v>
      </c>
      <c r="B78" s="49">
        <v>150000</v>
      </c>
      <c r="C78" s="48">
        <v>9900</v>
      </c>
      <c r="D78" s="104">
        <f t="shared" si="9"/>
        <v>6.6000000000000005</v>
      </c>
    </row>
    <row r="79" spans="1:10" x14ac:dyDescent="0.25">
      <c r="A79" s="18" t="s">
        <v>69</v>
      </c>
      <c r="B79" s="49">
        <v>66040004</v>
      </c>
      <c r="C79" s="48">
        <v>0</v>
      </c>
      <c r="D79" s="104">
        <f t="shared" si="9"/>
        <v>0</v>
      </c>
    </row>
    <row r="80" spans="1:10" x14ac:dyDescent="0.25">
      <c r="A80" s="18" t="s">
        <v>70</v>
      </c>
      <c r="B80" s="49">
        <v>37078200</v>
      </c>
      <c r="C80" s="48">
        <v>2953650</v>
      </c>
      <c r="D80" s="104">
        <f t="shared" si="9"/>
        <v>7.9660015858374997</v>
      </c>
    </row>
    <row r="81" spans="1:6" x14ac:dyDescent="0.25">
      <c r="A81" s="17" t="s">
        <v>71</v>
      </c>
      <c r="B81" s="45">
        <f>B82</f>
        <v>113164929.69</v>
      </c>
      <c r="C81" s="45">
        <f>C82</f>
        <v>22650584.16</v>
      </c>
      <c r="D81" s="105">
        <f t="shared" si="9"/>
        <v>20.015550950323753</v>
      </c>
      <c r="F81" s="9"/>
    </row>
    <row r="82" spans="1:6" x14ac:dyDescent="0.25">
      <c r="A82" s="18" t="s">
        <v>72</v>
      </c>
      <c r="B82" s="49">
        <v>113164929.69</v>
      </c>
      <c r="C82" s="48">
        <v>22650584.16</v>
      </c>
      <c r="D82" s="104">
        <f t="shared" si="9"/>
        <v>20.015550950323753</v>
      </c>
    </row>
    <row r="83" spans="1:6" x14ac:dyDescent="0.25">
      <c r="A83" s="17" t="s">
        <v>73</v>
      </c>
      <c r="B83" s="45">
        <f>B84+B85+B86+B87</f>
        <v>217572528.80000001</v>
      </c>
      <c r="C83" s="45">
        <f>C84+C85+C86+C87</f>
        <v>58599351.240000002</v>
      </c>
      <c r="D83" s="105">
        <f t="shared" si="9"/>
        <v>26.933249139125692</v>
      </c>
    </row>
    <row r="84" spans="1:6" x14ac:dyDescent="0.25">
      <c r="A84" s="18" t="s">
        <v>74</v>
      </c>
      <c r="B84" s="49">
        <v>1386000</v>
      </c>
      <c r="C84" s="48">
        <v>336000</v>
      </c>
      <c r="D84" s="104">
        <f t="shared" si="9"/>
        <v>24.242424242424242</v>
      </c>
    </row>
    <row r="85" spans="1:6" x14ac:dyDescent="0.25">
      <c r="A85" s="18" t="s">
        <v>75</v>
      </c>
      <c r="B85" s="49">
        <v>834000</v>
      </c>
      <c r="C85" s="48">
        <v>6300</v>
      </c>
      <c r="D85" s="104">
        <f t="shared" si="9"/>
        <v>0.75539568345323738</v>
      </c>
    </row>
    <row r="86" spans="1:6" x14ac:dyDescent="0.25">
      <c r="A86" s="18" t="s">
        <v>76</v>
      </c>
      <c r="B86" s="49">
        <v>213245800.80000001</v>
      </c>
      <c r="C86" s="48">
        <v>56547360.200000003</v>
      </c>
      <c r="D86" s="104">
        <f t="shared" si="9"/>
        <v>26.517455437743841</v>
      </c>
    </row>
    <row r="87" spans="1:6" ht="18.75" customHeight="1" x14ac:dyDescent="0.25">
      <c r="A87" s="18" t="s">
        <v>77</v>
      </c>
      <c r="B87" s="49">
        <v>2106728</v>
      </c>
      <c r="C87" s="48">
        <v>1709691.04</v>
      </c>
      <c r="D87" s="104">
        <f t="shared" si="9"/>
        <v>81.15385754591955</v>
      </c>
    </row>
    <row r="88" spans="1:6" x14ac:dyDescent="0.25">
      <c r="A88" s="17" t="s">
        <v>78</v>
      </c>
      <c r="B88" s="45">
        <f>B89+B90+B91</f>
        <v>2599000</v>
      </c>
      <c r="C88" s="45">
        <f>C89+C90+C91</f>
        <v>1114140</v>
      </c>
      <c r="D88" s="105">
        <f t="shared" si="9"/>
        <v>42.868026163909192</v>
      </c>
    </row>
    <row r="89" spans="1:6" x14ac:dyDescent="0.25">
      <c r="A89" s="18" t="s">
        <v>79</v>
      </c>
      <c r="B89" s="49">
        <v>0</v>
      </c>
      <c r="C89" s="48">
        <v>0</v>
      </c>
      <c r="D89" s="104">
        <v>0</v>
      </c>
    </row>
    <row r="90" spans="1:6" x14ac:dyDescent="0.25">
      <c r="A90" s="18" t="s">
        <v>80</v>
      </c>
      <c r="B90" s="49">
        <v>2599000</v>
      </c>
      <c r="C90" s="48">
        <v>1114140</v>
      </c>
      <c r="D90" s="104">
        <f t="shared" si="9"/>
        <v>42.868026163909192</v>
      </c>
    </row>
    <row r="91" spans="1:6" hidden="1" x14ac:dyDescent="0.25">
      <c r="A91" s="18" t="s">
        <v>81</v>
      </c>
      <c r="B91" s="49"/>
      <c r="C91" s="48"/>
      <c r="D91" s="104" t="e">
        <f t="shared" si="9"/>
        <v>#DIV/0!</v>
      </c>
    </row>
    <row r="92" spans="1:6" x14ac:dyDescent="0.25">
      <c r="A92" s="17" t="s">
        <v>82</v>
      </c>
      <c r="B92" s="43">
        <f t="shared" ref="B92:C92" si="12">B93+B94</f>
        <v>1380040</v>
      </c>
      <c r="C92" s="43">
        <f t="shared" si="12"/>
        <v>155529.68</v>
      </c>
      <c r="D92" s="105">
        <f t="shared" si="9"/>
        <v>11.269940001739078</v>
      </c>
    </row>
    <row r="93" spans="1:6" x14ac:dyDescent="0.25">
      <c r="A93" s="18" t="s">
        <v>83</v>
      </c>
      <c r="B93" s="49">
        <v>350000</v>
      </c>
      <c r="C93" s="48">
        <v>0</v>
      </c>
      <c r="D93" s="104">
        <f t="shared" si="9"/>
        <v>0</v>
      </c>
    </row>
    <row r="94" spans="1:6" x14ac:dyDescent="0.25">
      <c r="A94" s="20" t="s">
        <v>99</v>
      </c>
      <c r="B94" s="67">
        <v>1030040</v>
      </c>
      <c r="C94" s="51">
        <v>155529.68</v>
      </c>
      <c r="D94" s="106">
        <f t="shared" si="9"/>
        <v>15.099382548250553</v>
      </c>
    </row>
    <row r="95" spans="1:6" ht="16.5" thickBot="1" x14ac:dyDescent="0.3">
      <c r="A95" s="29" t="s">
        <v>84</v>
      </c>
      <c r="B95" s="68">
        <v>4081400</v>
      </c>
      <c r="C95" s="52">
        <v>0</v>
      </c>
      <c r="D95" s="107">
        <f t="shared" si="9"/>
        <v>0</v>
      </c>
    </row>
    <row r="96" spans="1:6" ht="16.5" hidden="1" thickBot="1" x14ac:dyDescent="0.3">
      <c r="A96" s="27" t="s">
        <v>91</v>
      </c>
      <c r="B96" s="69"/>
      <c r="C96" s="53"/>
      <c r="D96" s="108" t="e">
        <f t="shared" si="9"/>
        <v>#DIV/0!</v>
      </c>
    </row>
    <row r="97" spans="1:6" ht="30.75" customHeight="1" thickBot="1" x14ac:dyDescent="0.3">
      <c r="A97" s="21" t="s">
        <v>85</v>
      </c>
      <c r="B97" s="54">
        <f>B49+B57+B61+B66+B71+B74+B81+B83+B88+B92+B95+B96</f>
        <v>3733747784.0300002</v>
      </c>
      <c r="C97" s="54">
        <f>C49+C57+C61+C66+C71+C74+C81+C83+C88+C92+C95+C96</f>
        <v>819757977.21999991</v>
      </c>
      <c r="D97" s="109">
        <f t="shared" si="9"/>
        <v>21.955365617524347</v>
      </c>
      <c r="F97" s="9"/>
    </row>
    <row r="98" spans="1:6" ht="7.5" hidden="1" customHeight="1" x14ac:dyDescent="0.25">
      <c r="A98" s="31"/>
      <c r="B98" s="70"/>
      <c r="C98" s="55"/>
      <c r="D98" s="110" t="e">
        <f t="shared" si="9"/>
        <v>#DIV/0!</v>
      </c>
    </row>
    <row r="99" spans="1:6" ht="21.2" customHeight="1" thickBot="1" x14ac:dyDescent="0.3">
      <c r="A99" s="32" t="s">
        <v>86</v>
      </c>
      <c r="B99" s="71">
        <f>B47-B97</f>
        <v>-56644517.999999523</v>
      </c>
      <c r="C99" s="56">
        <f>C47-C97</f>
        <v>-703310875.49000001</v>
      </c>
      <c r="D99" s="111" t="s">
        <v>107</v>
      </c>
    </row>
    <row r="100" spans="1:6" x14ac:dyDescent="0.25">
      <c r="A100" s="23" t="s">
        <v>95</v>
      </c>
      <c r="B100" s="72"/>
      <c r="C100" s="57"/>
      <c r="D100" s="112"/>
    </row>
    <row r="101" spans="1:6" x14ac:dyDescent="0.25">
      <c r="A101" s="17" t="s">
        <v>87</v>
      </c>
      <c r="B101" s="45">
        <v>40000000</v>
      </c>
      <c r="C101" s="45">
        <v>0</v>
      </c>
      <c r="D101" s="113">
        <v>0</v>
      </c>
    </row>
    <row r="102" spans="1:6" ht="31.5" hidden="1" x14ac:dyDescent="0.25">
      <c r="A102" s="18" t="s">
        <v>88</v>
      </c>
      <c r="B102" s="49">
        <v>0</v>
      </c>
      <c r="C102" s="48">
        <v>0</v>
      </c>
      <c r="D102" s="114" t="e">
        <f t="shared" si="9"/>
        <v>#DIV/0!</v>
      </c>
    </row>
    <row r="103" spans="1:6" ht="31.5" hidden="1" x14ac:dyDescent="0.25">
      <c r="A103" s="18" t="s">
        <v>89</v>
      </c>
      <c r="B103" s="49">
        <v>0</v>
      </c>
      <c r="C103" s="48">
        <v>0</v>
      </c>
      <c r="D103" s="114" t="e">
        <f t="shared" si="9"/>
        <v>#DIV/0!</v>
      </c>
    </row>
    <row r="104" spans="1:6" ht="30.75" customHeight="1" thickBot="1" x14ac:dyDescent="0.3">
      <c r="A104" s="29" t="s">
        <v>90</v>
      </c>
      <c r="B104" s="68">
        <v>16644518</v>
      </c>
      <c r="C104" s="52">
        <v>703310875.49000001</v>
      </c>
      <c r="D104" s="115">
        <f t="shared" si="9"/>
        <v>4225.480578590501</v>
      </c>
    </row>
    <row r="105" spans="1:6" s="12" customFormat="1" ht="23.25" customHeight="1" x14ac:dyDescent="0.25">
      <c r="A105" s="10"/>
      <c r="B105" s="58"/>
      <c r="C105" s="58"/>
      <c r="D105" s="11"/>
    </row>
    <row r="106" spans="1:6" x14ac:dyDescent="0.25">
      <c r="A106" s="2"/>
      <c r="B106" s="59"/>
      <c r="C106" s="59"/>
      <c r="D106" s="2"/>
    </row>
  </sheetData>
  <mergeCells count="4">
    <mergeCell ref="A1:D1"/>
    <mergeCell ref="B48:D48"/>
    <mergeCell ref="B3:D3"/>
    <mergeCell ref="A3:A4"/>
  </mergeCells>
  <pageMargins left="0.78740157480314965" right="0" top="0.23622047244094491" bottom="0.11811023622047245" header="0.31496062992125984" footer="0.23622047244094491"/>
  <pageSetup paperSize="9" scale="67" orientation="portrait" r:id="rId1"/>
  <rowBreaks count="1" manualBreakCount="1">
    <brk id="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</vt:lpstr>
      <vt:lpstr>'03'!Заголовки_для_печати</vt:lpstr>
      <vt:lpstr>'03'!Область_печати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2024-04-12T07:11:01Z</dcterms:modified>
</cp:coreProperties>
</file>