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стр.1_6" sheetId="1" r:id="rId1"/>
  </sheets>
  <definedNames>
    <definedName name="_xlnm.Print_Titles" localSheetId="0">'стр.1_6'!$9:$11</definedName>
    <definedName name="_xlnm.Print_Area" localSheetId="0">'стр.1_6'!$A$2:$L$208</definedName>
  </definedNames>
  <calcPr fullCalcOnLoad="1"/>
</workbook>
</file>

<file path=xl/sharedStrings.xml><?xml version="1.0" encoding="utf-8"?>
<sst xmlns="http://schemas.openxmlformats.org/spreadsheetml/2006/main" count="573" uniqueCount="407">
  <si>
    <t>Показатели</t>
  </si>
  <si>
    <t>Единица измерения</t>
  </si>
  <si>
    <t>отчет *</t>
  </si>
  <si>
    <t>оценка показателя</t>
  </si>
  <si>
    <t>консервативный</t>
  </si>
  <si>
    <t>1 вариант</t>
  </si>
  <si>
    <t>2 вариант</t>
  </si>
  <si>
    <t>прогноз</t>
  </si>
  <si>
    <t>Население</t>
  </si>
  <si>
    <t>1.1</t>
  </si>
  <si>
    <t>Численность населения (в среднегодовом исчислении)</t>
  </si>
  <si>
    <t>1.2</t>
  </si>
  <si>
    <t>Численность населения (на 1 января года)</t>
  </si>
  <si>
    <t>1.3</t>
  </si>
  <si>
    <t>1.4</t>
  </si>
  <si>
    <t>1.5</t>
  </si>
  <si>
    <t>1.6</t>
  </si>
  <si>
    <t>Общий коэффициент рождаемости</t>
  </si>
  <si>
    <t>1.7</t>
  </si>
  <si>
    <t>Суммарный коэффициент рождаемости</t>
  </si>
  <si>
    <t>1.8</t>
  </si>
  <si>
    <t>Общий коэффициент смертности</t>
  </si>
  <si>
    <t>1.9</t>
  </si>
  <si>
    <t>Коэффициент естественного прироста населения</t>
  </si>
  <si>
    <t>1.10</t>
  </si>
  <si>
    <t>Миграционный прирост (убыль)</t>
  </si>
  <si>
    <t>Валовой региональный продукт</t>
  </si>
  <si>
    <t>2.1</t>
  </si>
  <si>
    <t>2.2</t>
  </si>
  <si>
    <t>Индекс физического объема валового регионального продукта</t>
  </si>
  <si>
    <t>2.3</t>
  </si>
  <si>
    <t>Индекс-дефлятор объема валового регионального продукта</t>
  </si>
  <si>
    <t>Промышленное производство</t>
  </si>
  <si>
    <t>3.1</t>
  </si>
  <si>
    <t>Объем отгруженных товаров собственного производства, выполненных работ и услуг собственными силами</t>
  </si>
  <si>
    <t>3.2</t>
  </si>
  <si>
    <t>Индекс промышленного производства</t>
  </si>
  <si>
    <t>Индексы производства по видам экономической деятельности</t>
  </si>
  <si>
    <t>3.3</t>
  </si>
  <si>
    <t>3.4</t>
  </si>
  <si>
    <t>Добыча угля (05)</t>
  </si>
  <si>
    <t>3.5</t>
  </si>
  <si>
    <t>Добыча сырой нефти и природного газа (06)</t>
  </si>
  <si>
    <t>Численность населения трудоспособного возраста
(на 1 января года)</t>
  </si>
  <si>
    <t>3.6</t>
  </si>
  <si>
    <t>3.7</t>
  </si>
  <si>
    <t>3.8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</si>
  <si>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</si>
  <si>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</si>
  <si>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</si>
  <si>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3.9</t>
  </si>
  <si>
    <t>тыс. чел.</t>
  </si>
  <si>
    <t>число лет</t>
  </si>
  <si>
    <t>число родившихся живыми
на 1000 человек населения</t>
  </si>
  <si>
    <t>Численность населения старше трудоспособного возраста
(на 1 января года)</t>
  </si>
  <si>
    <t>число детей на 1 женщину</t>
  </si>
  <si>
    <t>число умерших на 1000 человек населения</t>
  </si>
  <si>
    <t>на 1000 человек населения</t>
  </si>
  <si>
    <t>в % к предыдущему году</t>
  </si>
  <si>
    <t>% к предыдущему году
в сопоставимых ценах</t>
  </si>
  <si>
    <t>Ожидаемая продолжительность жизни при рождении</t>
  </si>
  <si>
    <t>3.10</t>
  </si>
  <si>
    <t>Производство пищевых продуктов (10)</t>
  </si>
  <si>
    <t>3.11</t>
  </si>
  <si>
    <t>Производство напитков (11)</t>
  </si>
  <si>
    <t>3.12</t>
  </si>
  <si>
    <t>Производство табачных изделий (12)</t>
  </si>
  <si>
    <t>3.13</t>
  </si>
  <si>
    <t>Производство текстильных изделий (13)</t>
  </si>
  <si>
    <t>3.14</t>
  </si>
  <si>
    <t>Производство одежды (14)</t>
  </si>
  <si>
    <t>3.15</t>
  </si>
  <si>
    <t>Производство кожи и изделий из кожи (15)</t>
  </si>
  <si>
    <t>3.16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</si>
  <si>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</si>
  <si>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3.17</t>
  </si>
  <si>
    <t>Производство бумаги и бумажных изделий (17)</t>
  </si>
  <si>
    <t>3.18</t>
  </si>
  <si>
    <t>Деятельность полиграфическая и копирование носителей информации (18)</t>
  </si>
  <si>
    <t>3.19</t>
  </si>
  <si>
    <t>Производство кокса и нефтепродуктов (19)</t>
  </si>
  <si>
    <t>3.20</t>
  </si>
  <si>
    <t>Производство химических веществ и химических продуктов (20)</t>
  </si>
  <si>
    <t>3.21</t>
  </si>
  <si>
    <t>Производство лекарственных средств и материалов, применяемых в медицинских целях (21)</t>
  </si>
  <si>
    <t>3.22</t>
  </si>
  <si>
    <t>Производство резиновых и пластмассовых изделий (22)</t>
  </si>
  <si>
    <t>3.23</t>
  </si>
  <si>
    <t>Производство прочей неметаллической минеральной продукции (23)</t>
  </si>
  <si>
    <t>3.24</t>
  </si>
  <si>
    <t>Производство металлургическое (24)</t>
  </si>
  <si>
    <t>3.25</t>
  </si>
  <si>
    <t>Производство готовых металлических изделий, кроме машин и оборудования (25)</t>
  </si>
  <si>
    <t>3.26</t>
  </si>
  <si>
    <t>Производство компьютеров, электронных и оптических изделий (26)</t>
  </si>
  <si>
    <t>3.27</t>
  </si>
  <si>
    <t>Производство электрического оборудования (27)</t>
  </si>
  <si>
    <t>3.28</t>
  </si>
  <si>
    <t>Производство машин и оборудования, не включенных в другие группировки (28)</t>
  </si>
  <si>
    <t>3.29</t>
  </si>
  <si>
    <t>3.30</t>
  </si>
  <si>
    <t>Производство прочих транспортных средств и оборудования (30)</t>
  </si>
  <si>
    <t>3.31</t>
  </si>
  <si>
    <t>Производство мебели (31)</t>
  </si>
  <si>
    <t>3.32</t>
  </si>
  <si>
    <t>Производство прочих готовых изделий (32)</t>
  </si>
  <si>
    <t>3.33</t>
  </si>
  <si>
    <t>Ремонт и монтаж машин и оборудования (33)</t>
  </si>
  <si>
    <t>3.34</t>
  </si>
  <si>
    <t>Обеспечение электрической энергией, газом и паром;
кондиционирование воздуха (раздел D)</t>
  </si>
  <si>
    <t>Добыча полезных ископаемых (раздел B)</t>
  </si>
  <si>
    <t>Обрабатывающие производства (раздел C)</t>
  </si>
  <si>
    <t>3.35</t>
  </si>
  <si>
    <t>Водоснабжение; водоотведение, организация сбора и утилизации отходов, деятельность по ликвидации загрязнений (раздел E)</t>
  </si>
  <si>
    <t>3.36</t>
  </si>
  <si>
    <t>Потребление электроэнергии</t>
  </si>
  <si>
    <t>3.37</t>
  </si>
  <si>
    <t>Средние тарифы на электроэнергию, отпущенную различным категориям потребителей</t>
  </si>
  <si>
    <t>руб./тыс.кВт.ч</t>
  </si>
  <si>
    <t>3.38</t>
  </si>
  <si>
    <t>Индекс тарифов на электроэнергию, отпущенную различным категориям потребителей</t>
  </si>
  <si>
    <t>Сельское хозяйство</t>
  </si>
  <si>
    <t>4.1</t>
  </si>
  <si>
    <t>Продукция сельского хозяйства</t>
  </si>
  <si>
    <t>4.2</t>
  </si>
  <si>
    <t>Индекс производства продукции сельского хозяйства</t>
  </si>
  <si>
    <t>4.3</t>
  </si>
  <si>
    <t>Продукция растениеводства</t>
  </si>
  <si>
    <t>4.4</t>
  </si>
  <si>
    <t>Индекс производства продукции растениеводства</t>
  </si>
  <si>
    <t>4.5</t>
  </si>
  <si>
    <t>Продукция животноводства</t>
  </si>
  <si>
    <t>4.6</t>
  </si>
  <si>
    <t>Индекс производства продукции животноводства</t>
  </si>
  <si>
    <t>Строительство</t>
  </si>
  <si>
    <t>5.1</t>
  </si>
  <si>
    <t>Объем работ, выполненных по виду деятельности "Строительство"</t>
  </si>
  <si>
    <t>5.2</t>
  </si>
  <si>
    <t>Индекс физического объема работ, выполненных по виду деятельности "Строительство"</t>
  </si>
  <si>
    <t>5.3</t>
  </si>
  <si>
    <t>Индекс-дефлятор по виду деятельности "Строительство"</t>
  </si>
  <si>
    <t>% г/г</t>
  </si>
  <si>
    <t>5.4</t>
  </si>
  <si>
    <t>Ввод в действие жилых домов</t>
  </si>
  <si>
    <t>Торговля и услуги населению</t>
  </si>
  <si>
    <t>6.1</t>
  </si>
  <si>
    <t>Индекс потребительских цен на товары и услуги, на конец года</t>
  </si>
  <si>
    <t>% к декабрю
предыдущего года</t>
  </si>
  <si>
    <t>6.2</t>
  </si>
  <si>
    <t>Индекс потребительских цен на товары и услуги, в среднем за год</t>
  </si>
  <si>
    <t>6.3</t>
  </si>
  <si>
    <t>Оборот розничной торговли</t>
  </si>
  <si>
    <t>6.4</t>
  </si>
  <si>
    <t>Индекс физического объема оборота розничной торговли</t>
  </si>
  <si>
    <t>6.5</t>
  </si>
  <si>
    <t>Индекс-дефлятор оборота розничной торговли</t>
  </si>
  <si>
    <t>6.6</t>
  </si>
  <si>
    <t>Объем платных услуг населению</t>
  </si>
  <si>
    <t>6.7</t>
  </si>
  <si>
    <t>Индекс физического объема платных услуг населению</t>
  </si>
  <si>
    <t>6.8</t>
  </si>
  <si>
    <t>Индекс-дефлятор объема платных услуг населению</t>
  </si>
  <si>
    <t>Внешнеэкономическая деятельность</t>
  </si>
  <si>
    <t>7.1</t>
  </si>
  <si>
    <t>Экспорт товаров</t>
  </si>
  <si>
    <t>7.2</t>
  </si>
  <si>
    <t>Импорт товаров</t>
  </si>
  <si>
    <t>Страны дальнего зарубежья</t>
  </si>
  <si>
    <t>7.3</t>
  </si>
  <si>
    <t>Экспорт товаров - всего</t>
  </si>
  <si>
    <t>7.4</t>
  </si>
  <si>
    <t>Экспорт ТЭК</t>
  </si>
  <si>
    <t>7.5</t>
  </si>
  <si>
    <t>Импорт товаров - всего</t>
  </si>
  <si>
    <t>7.6</t>
  </si>
  <si>
    <t>7.7</t>
  </si>
  <si>
    <t>Малое и среднее предпринимательство, включая микропредприятия</t>
  </si>
  <si>
    <t>8.1</t>
  </si>
  <si>
    <t>Количество малых и средних предприятий, включая микропредприятия (на конец года)</t>
  </si>
  <si>
    <t>единиц</t>
  </si>
  <si>
    <t>8.2</t>
  </si>
  <si>
    <t>Среднесписочная численность работников на предприятиях малого и среднего предпринимательства (включая микропредприятия) (без внешних совместителей)</t>
  </si>
  <si>
    <t>8.3</t>
  </si>
  <si>
    <t>Оборот малых и средних предприятий, включая микропредприятия</t>
  </si>
  <si>
    <t>Инвестиции</t>
  </si>
  <si>
    <t>9.1</t>
  </si>
  <si>
    <t>Инвестиции в основной капитал</t>
  </si>
  <si>
    <t>9.2</t>
  </si>
  <si>
    <t>Индекс физического объема инвестиций в основной капитал</t>
  </si>
  <si>
    <t>9.3</t>
  </si>
  <si>
    <t>Индекс-дефлятор инвестиций в основной капитал</t>
  </si>
  <si>
    <t>9.4</t>
  </si>
  <si>
    <t>Удельный вес инвестиций в основной капитал в валовом региональном продукте</t>
  </si>
  <si>
    <t>%</t>
  </si>
  <si>
    <t>9.5</t>
  </si>
  <si>
    <t>Собственные средства</t>
  </si>
  <si>
    <t>9.6</t>
  </si>
  <si>
    <t>Привлеченные средства, из них:</t>
  </si>
  <si>
    <t>кредиты банков, в том числе:</t>
  </si>
  <si>
    <t>заемные средства других организаций</t>
  </si>
  <si>
    <t>бюджетные средства, в том числе:</t>
  </si>
  <si>
    <t>федеральный бюджет</t>
  </si>
  <si>
    <t>бюджеты субъектов Российской Федерации</t>
  </si>
  <si>
    <t>из местных бюджетов</t>
  </si>
  <si>
    <t>прочие</t>
  </si>
  <si>
    <t>Консолидированный бюджет субъекта Российской Федерации</t>
  </si>
  <si>
    <t>10.1</t>
  </si>
  <si>
    <t>Доходы консолидированного бюджета субъекта
Российской Федерации</t>
  </si>
  <si>
    <t>10.2</t>
  </si>
  <si>
    <t>Налоговые и неналоговые доходы, всего</t>
  </si>
  <si>
    <t>10.3</t>
  </si>
  <si>
    <t>Налоговые доходы консолидированного бюджета субъекта Российской Федерации всего, в том числе:</t>
  </si>
  <si>
    <t>10.4</t>
  </si>
  <si>
    <t>налог на прибыль организаций</t>
  </si>
  <si>
    <t>10.5</t>
  </si>
  <si>
    <t>налог на доходы физических лиц</t>
  </si>
  <si>
    <t>10.6</t>
  </si>
  <si>
    <t>налог на добычу полезных ископаемых</t>
  </si>
  <si>
    <t>10.7</t>
  </si>
  <si>
    <t>акцизы</t>
  </si>
  <si>
    <t>10.8</t>
  </si>
  <si>
    <t>налог, взимаемый в связи с применением упрощенной системы налогообложения</t>
  </si>
  <si>
    <t>10.9</t>
  </si>
  <si>
    <t>налог на имущество физических лиц</t>
  </si>
  <si>
    <t>налог на имущество организаций</t>
  </si>
  <si>
    <t>налог на игорный бизнес</t>
  </si>
  <si>
    <t>транспортный налог</t>
  </si>
  <si>
    <t>земельный налог</t>
  </si>
  <si>
    <t>Неналоговые доходы</t>
  </si>
  <si>
    <t>Безвозмездные поступления всего, в том числе</t>
  </si>
  <si>
    <t>субсидии из федерального бюджета</t>
  </si>
  <si>
    <t>субвенции из федерального бюджета</t>
  </si>
  <si>
    <t>дотации из федерального бюджета, в том числе:</t>
  </si>
  <si>
    <t>дотации на выравнивание бюджетной обеспеченности</t>
  </si>
  <si>
    <t>Расходы консолидированного бюджета субъекта
Российской Федерации всего, в том числе по направлениям:</t>
  </si>
  <si>
    <t>общегосударственные вопросы</t>
  </si>
  <si>
    <t>национальная оборона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</si>
  <si>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</si>
  <si>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</si>
  <si>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</si>
  <si>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</si>
  <si>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</si>
  <si>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</si>
  <si>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</si>
  <si>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</si>
  <si>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</si>
  <si>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</si>
  <si>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Государственный долг субъекта Российской Федерации</t>
  </si>
  <si>
    <t>Муниципальный долг муниципальных образований, входящих в состав субъекта Российской Федерации</t>
  </si>
  <si>
    <t>Денежные доходы населения</t>
  </si>
  <si>
    <t>11.1</t>
  </si>
  <si>
    <t>Реальные располагаемые денежные доходы населения</t>
  </si>
  <si>
    <t>11.2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</si>
  <si>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</si>
  <si>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трудоспособного населения</t>
  </si>
  <si>
    <t>пенсионеров</t>
  </si>
  <si>
    <t>детей</t>
  </si>
  <si>
    <t>11.6</t>
  </si>
  <si>
    <t>Численность населения с денежными доходами ниже прожиточного минимума к общей численности населения</t>
  </si>
  <si>
    <t>Труд и занятость</t>
  </si>
  <si>
    <t>12.1</t>
  </si>
  <si>
    <t>Численность рабочей силы</t>
  </si>
  <si>
    <t>12.2</t>
  </si>
  <si>
    <t>12.3</t>
  </si>
  <si>
    <t>Номинальная начисленная среднемесячная заработная плата работников организаций</t>
  </si>
  <si>
    <t>рублей</t>
  </si>
  <si>
    <t>12.4</t>
  </si>
  <si>
    <t>Темп роста номинальной начисленной среднемесячной заработной платы работников организаций</t>
  </si>
  <si>
    <t>12.5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</si>
  <si>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</si>
  <si>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12.6</t>
  </si>
  <si>
    <t>Темп роста среднемесячной начисленной заработной платы наемных работников в организациях, у индивидуальных предпринимателей и физических лиц (среднемесячный доход от трудовой деятельности)</t>
  </si>
  <si>
    <t>12.7</t>
  </si>
  <si>
    <t>Реальная заработная плата работников организаций</t>
  </si>
  <si>
    <t>12.8</t>
  </si>
  <si>
    <t>Индекс производительности труда</t>
  </si>
  <si>
    <t>12.9</t>
  </si>
  <si>
    <t>Уровень безработицы (по методологии МОТ)</t>
  </si>
  <si>
    <t>12.10</t>
  </si>
  <si>
    <t>Уровень зарегистрированной безработицы (на конец года)</t>
  </si>
  <si>
    <t>12.11</t>
  </si>
  <si>
    <t>Общая численность безработных (по методологии МОТ)</t>
  </si>
  <si>
    <t>12.12</t>
  </si>
  <si>
    <t>Численность безработных, зарегистрированных в государственных учреждениях службы занятости населения (на конец года)</t>
  </si>
  <si>
    <t>12.13</t>
  </si>
  <si>
    <t>Фонд заработной платы работников организаций</t>
  </si>
  <si>
    <t>12.14</t>
  </si>
  <si>
    <t>Рекомендуемая форма по основным показателям, представляемым органами исполнительной власти субъектов Российской Федерации
в Минэкономразвития России для разработки прогноза социально-экономического развития Российской Федерации на среднесрочный период</t>
  </si>
  <si>
    <t>кредиты иностранных банков</t>
  </si>
  <si>
    <t>* Используются фактические статистические данные, которые разрабатываются субъектами официального статистического учета.</t>
  </si>
  <si>
    <t>млн руб.</t>
  </si>
  <si>
    <t>млн рублей</t>
  </si>
  <si>
    <t>млн долл. США</t>
  </si>
  <si>
    <t>млрд руб.</t>
  </si>
  <si>
    <t>руб./мес.</t>
  </si>
  <si>
    <t>% к раб. силе</t>
  </si>
  <si>
    <t>млн кВт.ч</t>
  </si>
  <si>
    <t>Производство автотранспортных средств, прицепов и
полуприцепов (29)</t>
  </si>
  <si>
    <t>за период с начала года
к соотв. периоду
предыдущего года, %</t>
  </si>
  <si>
    <t>в ценах соответствующих лет; млн руб.</t>
  </si>
  <si>
    <t>Дефицит(-), профицит(+) консолидированного бюджета субъекта Российской Федерации, млн рублей</t>
  </si>
  <si>
    <t>Темп роста фонда заработной платы работников организаций</t>
  </si>
  <si>
    <t>национальная безопасность и правоохранительная деятельность</t>
  </si>
  <si>
    <t>тыс. кв. м общей площади</t>
  </si>
  <si>
    <t>Государства - участники СНГ</t>
  </si>
  <si>
    <t>Инвестиции в основной капитал по источникам
финансирования (без субъектов малого и среднего предпринимательства и объема инвестиций, не наблюдаемых прямыми статистическими методами)</t>
  </si>
  <si>
    <t>Примечание:</t>
  </si>
  <si>
    <t>базовый</t>
  </si>
  <si>
    <t>9.6.1</t>
  </si>
  <si>
    <t>9.6.2</t>
  </si>
  <si>
    <t>9.6.1.1</t>
  </si>
  <si>
    <t>9.6.3</t>
  </si>
  <si>
    <t>9.6.4</t>
  </si>
  <si>
    <t>9.6.3.1</t>
  </si>
  <si>
    <t>9.6.3.2</t>
  </si>
  <si>
    <t>9.6.3.3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</si>
  <si>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</si>
  <si>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</si>
  <si>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</si>
  <si>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</si>
  <si>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</si>
  <si>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</si>
  <si>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</si>
  <si>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</si>
  <si>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</si>
  <si>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</si>
  <si>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10.5.1</t>
  </si>
  <si>
    <t>10.5.2</t>
  </si>
  <si>
    <t>10.5.3</t>
  </si>
  <si>
    <t>10.5.4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</si>
  <si>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</si>
  <si>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</si>
  <si>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</si>
  <si>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</si>
  <si>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</si>
  <si>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</si>
  <si>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</si>
  <si>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</si>
  <si>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</si>
  <si>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</si>
  <si>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</si>
  <si>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</si>
  <si>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10.6.13</t>
  </si>
  <si>
    <t>11.2.1</t>
  </si>
  <si>
    <t>11.2.2</t>
  </si>
  <si>
    <t>11.2.3</t>
  </si>
  <si>
    <t>тыс. человек</t>
  </si>
  <si>
    <t>Численность трудовых ресурсов – всего, в том числе:</t>
  </si>
  <si>
    <t>трудоспособное население в трудоспособном возрасте</t>
  </si>
  <si>
    <t>иностранные трудовые мигранты</t>
  </si>
  <si>
    <t>12.2.3.1</t>
  </si>
  <si>
    <t>пенсионеры старше трудоспособного возраста</t>
  </si>
  <si>
    <t>12.2.3.2</t>
  </si>
  <si>
    <t>подростки моложе трудоспособного возраста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</si>
  <si>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</si>
  <si>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</si>
  <si>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</si>
  <si>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</si>
  <si>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</si>
  <si>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</si>
  <si>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</si>
  <si>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</si>
  <si>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</si>
  <si>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</si>
  <si>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</si>
  <si>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</si>
  <si>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</si>
  <si>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</si>
  <si>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</si>
  <si>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</si>
  <si>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прочие виды экономической деятельности</t>
  </si>
  <si>
    <t>Численность населения в трудоспособном возрасте, не занятого в экономике – всего, в том числе:</t>
  </si>
  <si>
    <t>численность учащихся трудоспособного возраста, обучающихся с отрывом от производства</t>
  </si>
  <si>
    <t>численность безработных, зарегистрированных в органах службы занятости</t>
  </si>
  <si>
    <t>численность прочих категорий населения в трудоспособном возрасте, не занятого в экономике</t>
  </si>
  <si>
    <t>численность лиц старше трудоспособного возраста и подростков, занятых в экономике, в том числе:</t>
  </si>
  <si>
    <t>12.2.1</t>
  </si>
  <si>
    <t>12.2.2</t>
  </si>
  <si>
    <t>12.2.3</t>
  </si>
  <si>
    <t>Численность занятых в экономике – всего, в том числе по разделам ОКВЭД:</t>
  </si>
  <si>
    <t>сельское, лесное хозяйство, охота, рыболовство и рыбоводство</t>
  </si>
  <si>
    <t>12.3.1</t>
  </si>
  <si>
    <t>12.3.2</t>
  </si>
  <si>
    <t>12.3.3</t>
  </si>
  <si>
    <t>12.3.4</t>
  </si>
  <si>
    <t>12.3.5</t>
  </si>
  <si>
    <t>12.3.6</t>
  </si>
  <si>
    <t>12.3.7</t>
  </si>
  <si>
    <t>12.3.8</t>
  </si>
  <si>
    <t>12.3.9</t>
  </si>
  <si>
    <t>12.3.10</t>
  </si>
  <si>
    <t>12.3.11</t>
  </si>
  <si>
    <t>12.3.12</t>
  </si>
  <si>
    <t>12.3.13</t>
  </si>
  <si>
    <t>12.3.14</t>
  </si>
  <si>
    <t>12.3.15</t>
  </si>
  <si>
    <t>12.3.16</t>
  </si>
  <si>
    <t>12.3.17</t>
  </si>
  <si>
    <t>12.3.18</t>
  </si>
  <si>
    <t>12.3.19</t>
  </si>
  <si>
    <t>12.4.1</t>
  </si>
  <si>
    <t>12.4.2</t>
  </si>
  <si>
    <t>12.4.3</t>
  </si>
  <si>
    <t>12.15</t>
  </si>
  <si>
    <t>12.16</t>
  </si>
  <si>
    <t>ЯЛЬЧИКСКИЙ РАЙОН ЧУВАШСКОЙ РЕСПУБЛИКИ</t>
  </si>
  <si>
    <t>Приложение к решению Собрания депутатов Яльчикского района Чувашской Республики                                    от 02.12.2021 №_________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</si>
</sst>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i/>
      <sz val="6.5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>
      <alignment horizontal="left" vertical="center" indent="2"/>
    </xf>
    <xf numFmtId="0" fontId="7" fillId="0" borderId="11" xfId="0" applyFont="1" applyFill="1" applyBorder="1" applyAlignment="1">
      <alignment horizontal="left" vertical="center" wrapText="1" indent="1"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49" fontId="7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vertical="center" wrapText="1"/>
    </xf>
    <xf numFmtId="179" fontId="7" fillId="7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179" fontId="7" fillId="0" borderId="14" xfId="0" applyNumberFormat="1" applyFont="1" applyFill="1" applyBorder="1" applyAlignment="1">
      <alignment horizontal="center" vertical="center"/>
    </xf>
    <xf numFmtId="179" fontId="7" fillId="0" borderId="15" xfId="0" applyNumberFormat="1" applyFont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9" fontId="7" fillId="0" borderId="14" xfId="0" applyNumberFormat="1" applyFont="1" applyBorder="1" applyAlignment="1">
      <alignment horizontal="center" vertical="center"/>
    </xf>
    <xf numFmtId="179" fontId="7" fillId="0" borderId="16" xfId="0" applyNumberFormat="1" applyFont="1" applyBorder="1" applyAlignment="1">
      <alignment horizontal="center" vertical="center"/>
    </xf>
    <xf numFmtId="17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9" fontId="7" fillId="0" borderId="19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8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8"/>
  <sheetViews>
    <sheetView tabSelected="1" view="pageBreakPreview" zoomScale="115" zoomScaleNormal="200" zoomScaleSheetLayoutView="115" zoomScalePageLayoutView="0" workbookViewId="0" topLeftCell="A1">
      <selection activeCell="O5" sqref="O5"/>
    </sheetView>
  </sheetViews>
  <sheetFormatPr defaultColWidth="8.875" defaultRowHeight="12.75"/>
  <cols>
    <col min="1" max="1" width="5.375" style="29" bestFit="1" customWidth="1"/>
    <col min="2" max="2" width="35.125" style="22" customWidth="1"/>
    <col min="3" max="3" width="18.875" style="22" customWidth="1"/>
    <col min="4" max="4" width="5.125" style="22" bestFit="1" customWidth="1"/>
    <col min="5" max="5" width="5.75390625" style="22" customWidth="1"/>
    <col min="6" max="6" width="6.75390625" style="22" customWidth="1"/>
    <col min="7" max="7" width="9.75390625" style="22" customWidth="1"/>
    <col min="8" max="8" width="6.375" style="22" bestFit="1" customWidth="1"/>
    <col min="9" max="9" width="9.75390625" style="22" customWidth="1"/>
    <col min="10" max="10" width="6.375" style="22" bestFit="1" customWidth="1"/>
    <col min="11" max="11" width="9.75390625" style="22" customWidth="1"/>
    <col min="12" max="12" width="6.375" style="22" bestFit="1" customWidth="1"/>
    <col min="13" max="16384" width="8.875" style="22" customWidth="1"/>
  </cols>
  <sheetData>
    <row r="2" spans="1:12" s="3" customFormat="1" ht="6" customHeight="1">
      <c r="A2" s="24"/>
      <c r="I2" s="64" t="s">
        <v>406</v>
      </c>
      <c r="J2" s="65"/>
      <c r="K2" s="65"/>
      <c r="L2" s="65"/>
    </row>
    <row r="3" spans="1:12" s="3" customFormat="1" ht="6" customHeight="1">
      <c r="A3" s="24"/>
      <c r="I3" s="65"/>
      <c r="J3" s="65"/>
      <c r="K3" s="65"/>
      <c r="L3" s="65"/>
    </row>
    <row r="4" spans="1:12" s="3" customFormat="1" ht="51" customHeight="1">
      <c r="A4" s="24"/>
      <c r="I4" s="65"/>
      <c r="J4" s="65"/>
      <c r="K4" s="65"/>
      <c r="L4" s="65"/>
    </row>
    <row r="5" spans="1:12" s="4" customFormat="1" ht="24.75" customHeight="1">
      <c r="A5" s="61" t="s">
        <v>287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s="6" customFormat="1" ht="6" customHeight="1">
      <c r="A6" s="2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7" customFormat="1" ht="8.25" customHeight="1">
      <c r="A7" s="63" t="s">
        <v>405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</row>
    <row r="8" s="3" customFormat="1" ht="6" customHeight="1">
      <c r="A8" s="24"/>
    </row>
    <row r="9" spans="1:12" s="2" customFormat="1" ht="21" customHeight="1">
      <c r="A9" s="26"/>
      <c r="B9" s="9"/>
      <c r="C9" s="9"/>
      <c r="D9" s="10" t="s">
        <v>2</v>
      </c>
      <c r="E9" s="10" t="s">
        <v>2</v>
      </c>
      <c r="F9" s="11" t="s">
        <v>3</v>
      </c>
      <c r="G9" s="53" t="s">
        <v>7</v>
      </c>
      <c r="H9" s="53"/>
      <c r="I9" s="53"/>
      <c r="J9" s="53"/>
      <c r="K9" s="53"/>
      <c r="L9" s="53"/>
    </row>
    <row r="10" spans="1:12" s="2" customFormat="1" ht="10.5">
      <c r="A10" s="27"/>
      <c r="B10" s="12" t="s">
        <v>0</v>
      </c>
      <c r="C10" s="12" t="s">
        <v>1</v>
      </c>
      <c r="D10" s="54">
        <v>2019</v>
      </c>
      <c r="E10" s="54">
        <v>2020</v>
      </c>
      <c r="F10" s="54">
        <v>2021</v>
      </c>
      <c r="G10" s="53">
        <v>2022</v>
      </c>
      <c r="H10" s="53"/>
      <c r="I10" s="53">
        <v>2023</v>
      </c>
      <c r="J10" s="53"/>
      <c r="K10" s="53">
        <v>2024</v>
      </c>
      <c r="L10" s="53"/>
    </row>
    <row r="11" spans="1:12" s="2" customFormat="1" ht="12" customHeight="1">
      <c r="A11" s="27"/>
      <c r="B11" s="12"/>
      <c r="C11" s="12"/>
      <c r="D11" s="55"/>
      <c r="E11" s="55"/>
      <c r="F11" s="55"/>
      <c r="G11" s="10" t="s">
        <v>4</v>
      </c>
      <c r="H11" s="33" t="s">
        <v>307</v>
      </c>
      <c r="I11" s="10" t="s">
        <v>4</v>
      </c>
      <c r="J11" s="33" t="s">
        <v>307</v>
      </c>
      <c r="K11" s="10" t="s">
        <v>4</v>
      </c>
      <c r="L11" s="33" t="s">
        <v>307</v>
      </c>
    </row>
    <row r="12" spans="1:12" s="2" customFormat="1" ht="12" customHeight="1">
      <c r="A12" s="28"/>
      <c r="B12" s="13"/>
      <c r="C12" s="13"/>
      <c r="D12" s="56"/>
      <c r="E12" s="56"/>
      <c r="F12" s="56"/>
      <c r="G12" s="10" t="s">
        <v>5</v>
      </c>
      <c r="H12" s="33" t="s">
        <v>6</v>
      </c>
      <c r="I12" s="10" t="s">
        <v>5</v>
      </c>
      <c r="J12" s="33" t="s">
        <v>6</v>
      </c>
      <c r="K12" s="10" t="s">
        <v>5</v>
      </c>
      <c r="L12" s="33" t="s">
        <v>6</v>
      </c>
    </row>
    <row r="13" spans="1:12" s="2" customFormat="1" ht="10.5">
      <c r="A13" s="34"/>
      <c r="B13" s="35" t="s">
        <v>8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2" customFormat="1" ht="10.5">
      <c r="A14" s="23" t="s">
        <v>9</v>
      </c>
      <c r="B14" s="14" t="s">
        <v>10</v>
      </c>
      <c r="C14" s="10" t="s">
        <v>51</v>
      </c>
      <c r="D14" s="10">
        <v>16.293</v>
      </c>
      <c r="E14" s="10">
        <v>15.755</v>
      </c>
      <c r="F14" s="10">
        <v>15.396</v>
      </c>
      <c r="G14" s="10">
        <v>15.396</v>
      </c>
      <c r="H14" s="10">
        <v>15.396</v>
      </c>
      <c r="I14" s="10">
        <v>15.396</v>
      </c>
      <c r="J14" s="10">
        <v>15.396</v>
      </c>
      <c r="K14" s="10">
        <v>15.396</v>
      </c>
      <c r="L14" s="10">
        <v>15.396</v>
      </c>
    </row>
    <row r="15" spans="1:12" s="2" customFormat="1" ht="10.5">
      <c r="A15" s="23" t="s">
        <v>11</v>
      </c>
      <c r="B15" s="14" t="s">
        <v>12</v>
      </c>
      <c r="C15" s="10" t="s">
        <v>51</v>
      </c>
      <c r="D15" s="10">
        <v>16.293</v>
      </c>
      <c r="E15" s="10">
        <v>15.575</v>
      </c>
      <c r="F15" s="10">
        <v>15.396</v>
      </c>
      <c r="G15" s="10">
        <v>15.396</v>
      </c>
      <c r="H15" s="10">
        <v>15.396</v>
      </c>
      <c r="I15" s="10">
        <v>15.396</v>
      </c>
      <c r="J15" s="10">
        <v>15.396</v>
      </c>
      <c r="K15" s="10">
        <v>15.396</v>
      </c>
      <c r="L15" s="10">
        <v>15.396</v>
      </c>
    </row>
    <row r="16" spans="1:12" s="16" customFormat="1" ht="21">
      <c r="A16" s="23" t="s">
        <v>13</v>
      </c>
      <c r="B16" s="15" t="s">
        <v>43</v>
      </c>
      <c r="C16" s="10" t="s">
        <v>51</v>
      </c>
      <c r="D16" s="10">
        <v>7.602</v>
      </c>
      <c r="E16" s="10">
        <v>7.605</v>
      </c>
      <c r="F16" s="10">
        <v>7.399</v>
      </c>
      <c r="G16" s="10">
        <v>7.399</v>
      </c>
      <c r="H16" s="10">
        <v>7.399</v>
      </c>
      <c r="I16" s="10">
        <v>7.399</v>
      </c>
      <c r="J16" s="10">
        <v>7.399</v>
      </c>
      <c r="K16" s="10">
        <v>7.399</v>
      </c>
      <c r="L16" s="10">
        <v>7.399</v>
      </c>
    </row>
    <row r="17" spans="1:12" s="2" customFormat="1" ht="21">
      <c r="A17" s="23" t="s">
        <v>14</v>
      </c>
      <c r="B17" s="15" t="s">
        <v>54</v>
      </c>
      <c r="C17" s="10" t="s">
        <v>51</v>
      </c>
      <c r="D17" s="10">
        <v>6.194</v>
      </c>
      <c r="E17" s="10">
        <v>5.821</v>
      </c>
      <c r="F17" s="10">
        <v>5.703</v>
      </c>
      <c r="G17" s="10">
        <v>5.703</v>
      </c>
      <c r="H17" s="10">
        <v>5.703</v>
      </c>
      <c r="I17" s="10">
        <v>5.703</v>
      </c>
      <c r="J17" s="10">
        <v>5.703</v>
      </c>
      <c r="K17" s="10">
        <v>5.703</v>
      </c>
      <c r="L17" s="10">
        <v>5.703</v>
      </c>
    </row>
    <row r="18" spans="1:12" s="2" customFormat="1" ht="10.5">
      <c r="A18" s="23" t="s">
        <v>15</v>
      </c>
      <c r="B18" s="14" t="s">
        <v>60</v>
      </c>
      <c r="C18" s="10" t="s">
        <v>52</v>
      </c>
      <c r="D18" s="10">
        <v>73.44</v>
      </c>
      <c r="E18" s="10">
        <v>74.02</v>
      </c>
      <c r="F18" s="10">
        <v>74.02</v>
      </c>
      <c r="G18" s="10">
        <v>74.02</v>
      </c>
      <c r="H18" s="10">
        <v>74.02</v>
      </c>
      <c r="I18" s="10">
        <v>74.02</v>
      </c>
      <c r="J18" s="10">
        <v>74.02</v>
      </c>
      <c r="K18" s="10">
        <v>74.02</v>
      </c>
      <c r="L18" s="10">
        <v>74.02</v>
      </c>
    </row>
    <row r="19" spans="1:12" s="2" customFormat="1" ht="21">
      <c r="A19" s="23" t="s">
        <v>16</v>
      </c>
      <c r="B19" s="14" t="s">
        <v>17</v>
      </c>
      <c r="C19" s="11" t="s">
        <v>53</v>
      </c>
      <c r="D19" s="10">
        <v>7.9</v>
      </c>
      <c r="E19" s="10">
        <v>9.6</v>
      </c>
      <c r="F19" s="10">
        <v>7.5</v>
      </c>
      <c r="G19" s="10">
        <v>7.5</v>
      </c>
      <c r="H19" s="10">
        <v>7.5</v>
      </c>
      <c r="I19" s="10">
        <v>7.5</v>
      </c>
      <c r="J19" s="10">
        <v>7.5</v>
      </c>
      <c r="K19" s="10">
        <v>7.5</v>
      </c>
      <c r="L19" s="10">
        <v>7.5</v>
      </c>
    </row>
    <row r="20" spans="1:12" s="2" customFormat="1" ht="10.5">
      <c r="A20" s="23" t="s">
        <v>18</v>
      </c>
      <c r="B20" s="14" t="s">
        <v>19</v>
      </c>
      <c r="C20" s="10" t="s">
        <v>55</v>
      </c>
      <c r="D20" s="10">
        <v>1.465</v>
      </c>
      <c r="E20" s="10">
        <v>1.474</v>
      </c>
      <c r="F20" s="10">
        <v>1.474</v>
      </c>
      <c r="G20" s="10">
        <v>1.498</v>
      </c>
      <c r="H20" s="10">
        <v>1.706</v>
      </c>
      <c r="I20" s="10">
        <v>1.544</v>
      </c>
      <c r="J20" s="10">
        <v>1.739</v>
      </c>
      <c r="K20" s="10">
        <v>1.62</v>
      </c>
      <c r="L20" s="10">
        <v>1.751</v>
      </c>
    </row>
    <row r="21" spans="1:12" s="2" customFormat="1" ht="21">
      <c r="A21" s="23" t="s">
        <v>20</v>
      </c>
      <c r="B21" s="14" t="s">
        <v>21</v>
      </c>
      <c r="C21" s="11" t="s">
        <v>56</v>
      </c>
      <c r="D21" s="10">
        <v>20.6</v>
      </c>
      <c r="E21" s="10">
        <v>28.5</v>
      </c>
      <c r="F21" s="10">
        <v>28.5</v>
      </c>
      <c r="G21" s="10">
        <v>28.5</v>
      </c>
      <c r="H21" s="10">
        <v>28.5</v>
      </c>
      <c r="I21" s="10">
        <v>28.5</v>
      </c>
      <c r="J21" s="10">
        <v>28.5</v>
      </c>
      <c r="K21" s="10">
        <v>28.5</v>
      </c>
      <c r="L21" s="10">
        <v>28.5</v>
      </c>
    </row>
    <row r="22" spans="1:12" s="2" customFormat="1" ht="10.5">
      <c r="A22" s="23" t="s">
        <v>22</v>
      </c>
      <c r="B22" s="14" t="s">
        <v>23</v>
      </c>
      <c r="C22" s="10" t="s">
        <v>57</v>
      </c>
      <c r="D22" s="10">
        <v>-12.7</v>
      </c>
      <c r="E22" s="10">
        <v>-18.9</v>
      </c>
      <c r="F22" s="10">
        <v>-21</v>
      </c>
      <c r="G22" s="10">
        <v>-21</v>
      </c>
      <c r="H22" s="10">
        <v>-21</v>
      </c>
      <c r="I22" s="10">
        <v>-21</v>
      </c>
      <c r="J22" s="10">
        <v>-21</v>
      </c>
      <c r="K22" s="10">
        <v>-21</v>
      </c>
      <c r="L22" s="10">
        <v>-21</v>
      </c>
    </row>
    <row r="23" spans="1:12" s="2" customFormat="1" ht="10.5">
      <c r="A23" s="23" t="s">
        <v>24</v>
      </c>
      <c r="B23" s="14" t="s">
        <v>25</v>
      </c>
      <c r="C23" s="10" t="s">
        <v>51</v>
      </c>
      <c r="D23" s="10">
        <v>-0.335</v>
      </c>
      <c r="E23" s="10">
        <v>-0.063</v>
      </c>
      <c r="F23" s="10">
        <v>-0.114</v>
      </c>
      <c r="G23" s="10">
        <v>-0.114</v>
      </c>
      <c r="H23" s="10">
        <v>-0.114</v>
      </c>
      <c r="I23" s="10">
        <v>-0.114</v>
      </c>
      <c r="J23" s="10">
        <v>-0.114</v>
      </c>
      <c r="K23" s="10">
        <v>-0.114</v>
      </c>
      <c r="L23" s="10">
        <v>-0.114</v>
      </c>
    </row>
    <row r="24" spans="1:12" s="2" customFormat="1" ht="10.5">
      <c r="A24" s="34"/>
      <c r="B24" s="35" t="s">
        <v>26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s="2" customFormat="1" ht="10.5">
      <c r="A25" s="23" t="s">
        <v>27</v>
      </c>
      <c r="B25" s="14" t="s">
        <v>26</v>
      </c>
      <c r="C25" s="10" t="s">
        <v>290</v>
      </c>
      <c r="D25" s="10"/>
      <c r="E25" s="10"/>
      <c r="F25" s="10"/>
      <c r="G25" s="10"/>
      <c r="H25" s="10"/>
      <c r="I25" s="10"/>
      <c r="J25" s="10"/>
      <c r="K25" s="10"/>
      <c r="L25" s="10"/>
    </row>
    <row r="26" spans="1:12" s="2" customFormat="1" ht="10.5">
      <c r="A26" s="23" t="s">
        <v>28</v>
      </c>
      <c r="B26" s="14" t="s">
        <v>29</v>
      </c>
      <c r="C26" s="10" t="s">
        <v>58</v>
      </c>
      <c r="D26" s="10"/>
      <c r="E26" s="10"/>
      <c r="F26" s="10"/>
      <c r="G26" s="10"/>
      <c r="H26" s="10"/>
      <c r="I26" s="10"/>
      <c r="J26" s="10"/>
      <c r="K26" s="10"/>
      <c r="L26" s="10"/>
    </row>
    <row r="27" spans="1:12" s="2" customFormat="1" ht="10.5">
      <c r="A27" s="23" t="s">
        <v>30</v>
      </c>
      <c r="B27" s="14" t="s">
        <v>31</v>
      </c>
      <c r="C27" s="10" t="s">
        <v>58</v>
      </c>
      <c r="D27" s="10"/>
      <c r="E27" s="10"/>
      <c r="F27" s="10"/>
      <c r="G27" s="10"/>
      <c r="H27" s="10"/>
      <c r="I27" s="10"/>
      <c r="J27" s="10"/>
      <c r="K27" s="10"/>
      <c r="L27" s="10"/>
    </row>
    <row r="28" spans="1:12" s="2" customFormat="1" ht="10.5">
      <c r="A28" s="34"/>
      <c r="B28" s="35" t="s">
        <v>32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s="2" customFormat="1" ht="21">
      <c r="A29" s="23" t="s">
        <v>33</v>
      </c>
      <c r="B29" s="15" t="s">
        <v>34</v>
      </c>
      <c r="C29" s="10" t="s">
        <v>290</v>
      </c>
      <c r="D29" s="10"/>
      <c r="E29" s="10"/>
      <c r="F29" s="10"/>
      <c r="G29" s="10"/>
      <c r="H29" s="10"/>
      <c r="I29" s="10"/>
      <c r="J29" s="10"/>
      <c r="K29" s="10"/>
      <c r="L29" s="10"/>
    </row>
    <row r="30" spans="1:12" s="2" customFormat="1" ht="21">
      <c r="A30" s="23" t="s">
        <v>35</v>
      </c>
      <c r="B30" s="14" t="s">
        <v>36</v>
      </c>
      <c r="C30" s="11" t="s">
        <v>59</v>
      </c>
      <c r="D30" s="10"/>
      <c r="E30" s="10"/>
      <c r="F30" s="10"/>
      <c r="G30" s="10"/>
      <c r="H30" s="10"/>
      <c r="I30" s="10"/>
      <c r="J30" s="10"/>
      <c r="K30" s="10"/>
      <c r="L30" s="10"/>
    </row>
    <row r="31" spans="1:12" s="2" customFormat="1" ht="10.5" customHeight="1">
      <c r="A31" s="23"/>
      <c r="B31" s="17" t="s">
        <v>37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2" customFormat="1" ht="21">
      <c r="A32" s="23" t="s">
        <v>38</v>
      </c>
      <c r="B32" s="18" t="s">
        <v>110</v>
      </c>
      <c r="C32" s="11" t="s">
        <v>59</v>
      </c>
      <c r="D32" s="10"/>
      <c r="E32" s="10"/>
      <c r="F32" s="10"/>
      <c r="G32" s="10"/>
      <c r="H32" s="10"/>
      <c r="I32" s="10"/>
      <c r="J32" s="10"/>
      <c r="K32" s="10"/>
      <c r="L32" s="10"/>
    </row>
    <row r="33" spans="1:12" s="2" customFormat="1" ht="21">
      <c r="A33" s="23" t="s">
        <v>39</v>
      </c>
      <c r="B33" s="14" t="s">
        <v>40</v>
      </c>
      <c r="C33" s="11" t="s">
        <v>59</v>
      </c>
      <c r="D33" s="10"/>
      <c r="E33" s="10"/>
      <c r="F33" s="10"/>
      <c r="G33" s="10"/>
      <c r="H33" s="10"/>
      <c r="I33" s="10"/>
      <c r="J33" s="10"/>
      <c r="K33" s="10"/>
      <c r="L33" s="10"/>
    </row>
    <row r="34" spans="1:12" s="2" customFormat="1" ht="21">
      <c r="A34" s="23" t="s">
        <v>41</v>
      </c>
      <c r="B34" s="14" t="s">
        <v>42</v>
      </c>
      <c r="C34" s="11" t="s">
        <v>59</v>
      </c>
      <c r="D34" s="10"/>
      <c r="E34" s="10"/>
      <c r="F34" s="10"/>
      <c r="G34" s="10"/>
      <c r="H34" s="10"/>
      <c r="I34" s="10"/>
      <c r="J34" s="10"/>
      <c r="K34" s="10"/>
      <c r="L34" s="10"/>
    </row>
    <row r="35" spans="1:12" s="2" customFormat="1" ht="21">
      <c r="A35" s="23" t="s">
        <v>44</v>
      </c>
      <c r="B35" s="14" t="s">
        <v>47</v>
      </c>
      <c r="C35" s="11" t="s">
        <v>59</v>
      </c>
      <c r="D35" s="10"/>
      <c r="E35" s="10"/>
      <c r="F35" s="10"/>
      <c r="G35" s="10"/>
      <c r="H35" s="10"/>
      <c r="I35" s="10"/>
      <c r="J35" s="10"/>
      <c r="K35" s="10"/>
      <c r="L35" s="10"/>
    </row>
    <row r="36" spans="1:12" s="2" customFormat="1" ht="21">
      <c r="A36" s="23" t="s">
        <v>45</v>
      </c>
      <c r="B36" s="14" t="s">
        <v>48</v>
      </c>
      <c r="C36" s="11" t="s">
        <v>59</v>
      </c>
      <c r="D36" s="10"/>
      <c r="E36" s="10"/>
      <c r="F36" s="10"/>
      <c r="G36" s="10"/>
      <c r="H36" s="10"/>
      <c r="I36" s="10"/>
      <c r="J36" s="10"/>
      <c r="K36" s="10"/>
      <c r="L36" s="10"/>
    </row>
    <row r="37" spans="1:12" s="2" customFormat="1" ht="21">
      <c r="A37" s="23" t="s">
        <v>46</v>
      </c>
      <c r="B37" s="15" t="s">
        <v>49</v>
      </c>
      <c r="C37" s="11" t="s">
        <v>59</v>
      </c>
      <c r="D37" s="10"/>
      <c r="E37" s="10"/>
      <c r="F37" s="10"/>
      <c r="G37" s="10"/>
      <c r="H37" s="10"/>
      <c r="I37" s="10"/>
      <c r="J37" s="10"/>
      <c r="K37" s="10"/>
      <c r="L37" s="10"/>
    </row>
    <row r="38" spans="1:12" s="2" customFormat="1" ht="21">
      <c r="A38" s="23" t="s">
        <v>50</v>
      </c>
      <c r="B38" s="18" t="s">
        <v>111</v>
      </c>
      <c r="C38" s="11" t="s">
        <v>59</v>
      </c>
      <c r="D38" s="10"/>
      <c r="E38" s="10"/>
      <c r="F38" s="10"/>
      <c r="G38" s="10"/>
      <c r="H38" s="10"/>
      <c r="I38" s="10"/>
      <c r="J38" s="10"/>
      <c r="K38" s="10"/>
      <c r="L38" s="10"/>
    </row>
    <row r="39" spans="1:12" s="2" customFormat="1" ht="21">
      <c r="A39" s="23" t="s">
        <v>61</v>
      </c>
      <c r="B39" s="14" t="s">
        <v>62</v>
      </c>
      <c r="C39" s="11" t="s">
        <v>59</v>
      </c>
      <c r="D39" s="10"/>
      <c r="E39" s="10"/>
      <c r="F39" s="10"/>
      <c r="G39" s="10"/>
      <c r="H39" s="10"/>
      <c r="I39" s="10"/>
      <c r="J39" s="10"/>
      <c r="K39" s="10"/>
      <c r="L39" s="10"/>
    </row>
    <row r="40" spans="1:12" s="2" customFormat="1" ht="21">
      <c r="A40" s="23" t="s">
        <v>63</v>
      </c>
      <c r="B40" s="14" t="s">
        <v>64</v>
      </c>
      <c r="C40" s="11" t="s">
        <v>59</v>
      </c>
      <c r="D40" s="10"/>
      <c r="E40" s="10"/>
      <c r="F40" s="10"/>
      <c r="G40" s="10"/>
      <c r="H40" s="10"/>
      <c r="I40" s="10"/>
      <c r="J40" s="10"/>
      <c r="K40" s="10"/>
      <c r="L40" s="10"/>
    </row>
    <row r="41" spans="1:12" s="2" customFormat="1" ht="21">
      <c r="A41" s="23" t="s">
        <v>65</v>
      </c>
      <c r="B41" s="14" t="s">
        <v>66</v>
      </c>
      <c r="C41" s="11" t="s">
        <v>59</v>
      </c>
      <c r="D41" s="10"/>
      <c r="E41" s="10"/>
      <c r="F41" s="10"/>
      <c r="G41" s="10"/>
      <c r="H41" s="10"/>
      <c r="I41" s="10"/>
      <c r="J41" s="10"/>
      <c r="K41" s="10"/>
      <c r="L41" s="10"/>
    </row>
    <row r="42" spans="1:12" s="2" customFormat="1" ht="21">
      <c r="A42" s="23" t="s">
        <v>67</v>
      </c>
      <c r="B42" s="14" t="s">
        <v>68</v>
      </c>
      <c r="C42" s="11" t="s">
        <v>59</v>
      </c>
      <c r="D42" s="10"/>
      <c r="E42" s="10"/>
      <c r="F42" s="10"/>
      <c r="G42" s="10"/>
      <c r="H42" s="10"/>
      <c r="I42" s="10"/>
      <c r="J42" s="10"/>
      <c r="K42" s="10"/>
      <c r="L42" s="10"/>
    </row>
    <row r="43" spans="1:12" s="2" customFormat="1" ht="21">
      <c r="A43" s="23" t="s">
        <v>69</v>
      </c>
      <c r="B43" s="14" t="s">
        <v>70</v>
      </c>
      <c r="C43" s="11" t="s">
        <v>59</v>
      </c>
      <c r="D43" s="10"/>
      <c r="E43" s="10"/>
      <c r="F43" s="10"/>
      <c r="G43" s="10"/>
      <c r="H43" s="10"/>
      <c r="I43" s="10"/>
      <c r="J43" s="10"/>
      <c r="K43" s="10"/>
      <c r="L43" s="10"/>
    </row>
    <row r="44" spans="1:12" s="2" customFormat="1" ht="21">
      <c r="A44" s="23" t="s">
        <v>71</v>
      </c>
      <c r="B44" s="14" t="s">
        <v>72</v>
      </c>
      <c r="C44" s="11" t="s">
        <v>59</v>
      </c>
      <c r="D44" s="10"/>
      <c r="E44" s="10"/>
      <c r="F44" s="10"/>
      <c r="G44" s="10"/>
      <c r="H44" s="10"/>
      <c r="I44" s="10"/>
      <c r="J44" s="10"/>
      <c r="K44" s="10"/>
      <c r="L44" s="10"/>
    </row>
    <row r="45" spans="1:12" s="2" customFormat="1" ht="31.5">
      <c r="A45" s="23" t="s">
        <v>73</v>
      </c>
      <c r="B45" s="15" t="s">
        <v>74</v>
      </c>
      <c r="C45" s="11" t="s">
        <v>59</v>
      </c>
      <c r="D45" s="10"/>
      <c r="E45" s="10"/>
      <c r="F45" s="10"/>
      <c r="G45" s="10"/>
      <c r="H45" s="10"/>
      <c r="I45" s="10"/>
      <c r="J45" s="10"/>
      <c r="K45" s="10"/>
      <c r="L45" s="10"/>
    </row>
    <row r="46" spans="1:12" s="2" customFormat="1" ht="21">
      <c r="A46" s="23" t="s">
        <v>75</v>
      </c>
      <c r="B46" s="14" t="s">
        <v>76</v>
      </c>
      <c r="C46" s="11" t="s">
        <v>59</v>
      </c>
      <c r="D46" s="10"/>
      <c r="E46" s="10"/>
      <c r="F46" s="10"/>
      <c r="G46" s="10"/>
      <c r="H46" s="10"/>
      <c r="I46" s="10"/>
      <c r="J46" s="10"/>
      <c r="K46" s="10"/>
      <c r="L46" s="10"/>
    </row>
    <row r="47" spans="1:12" s="2" customFormat="1" ht="21">
      <c r="A47" s="23" t="s">
        <v>77</v>
      </c>
      <c r="B47" s="15" t="s">
        <v>78</v>
      </c>
      <c r="C47" s="11" t="s">
        <v>59</v>
      </c>
      <c r="D47" s="10"/>
      <c r="E47" s="10"/>
      <c r="F47" s="10"/>
      <c r="G47" s="10"/>
      <c r="H47" s="10"/>
      <c r="I47" s="10"/>
      <c r="J47" s="10"/>
      <c r="K47" s="10"/>
      <c r="L47" s="10"/>
    </row>
    <row r="48" spans="1:12" s="2" customFormat="1" ht="21">
      <c r="A48" s="23" t="s">
        <v>79</v>
      </c>
      <c r="B48" s="14" t="s">
        <v>80</v>
      </c>
      <c r="C48" s="11" t="s">
        <v>59</v>
      </c>
      <c r="D48" s="10"/>
      <c r="E48" s="10"/>
      <c r="F48" s="10"/>
      <c r="G48" s="10"/>
      <c r="H48" s="10"/>
      <c r="I48" s="10"/>
      <c r="J48" s="10"/>
      <c r="K48" s="10"/>
      <c r="L48" s="10"/>
    </row>
    <row r="49" spans="1:12" s="2" customFormat="1" ht="21">
      <c r="A49" s="23" t="s">
        <v>81</v>
      </c>
      <c r="B49" s="15" t="s">
        <v>82</v>
      </c>
      <c r="C49" s="11" t="s">
        <v>59</v>
      </c>
      <c r="D49" s="10"/>
      <c r="E49" s="10"/>
      <c r="F49" s="10"/>
      <c r="G49" s="10"/>
      <c r="H49" s="10"/>
      <c r="I49" s="10"/>
      <c r="J49" s="10"/>
      <c r="K49" s="10"/>
      <c r="L49" s="10"/>
    </row>
    <row r="50" spans="1:12" s="2" customFormat="1" ht="21">
      <c r="A50" s="23" t="s">
        <v>83</v>
      </c>
      <c r="B50" s="15" t="s">
        <v>84</v>
      </c>
      <c r="C50" s="11" t="s">
        <v>59</v>
      </c>
      <c r="D50" s="10"/>
      <c r="E50" s="10"/>
      <c r="F50" s="10"/>
      <c r="G50" s="10"/>
      <c r="H50" s="10"/>
      <c r="I50" s="10"/>
      <c r="J50" s="10"/>
      <c r="K50" s="10"/>
      <c r="L50" s="10"/>
    </row>
    <row r="51" spans="1:12" s="2" customFormat="1" ht="21">
      <c r="A51" s="23" t="s">
        <v>85</v>
      </c>
      <c r="B51" s="14" t="s">
        <v>86</v>
      </c>
      <c r="C51" s="11" t="s">
        <v>59</v>
      </c>
      <c r="D51" s="10"/>
      <c r="E51" s="10"/>
      <c r="F51" s="10"/>
      <c r="G51" s="10"/>
      <c r="H51" s="10"/>
      <c r="I51" s="10"/>
      <c r="J51" s="10"/>
      <c r="K51" s="10"/>
      <c r="L51" s="10"/>
    </row>
    <row r="52" spans="1:12" s="2" customFormat="1" ht="21">
      <c r="A52" s="23" t="s">
        <v>87</v>
      </c>
      <c r="B52" s="15" t="s">
        <v>88</v>
      </c>
      <c r="C52" s="11" t="s">
        <v>59</v>
      </c>
      <c r="D52" s="10"/>
      <c r="E52" s="10"/>
      <c r="F52" s="10"/>
      <c r="G52" s="10"/>
      <c r="H52" s="10"/>
      <c r="I52" s="10"/>
      <c r="J52" s="10"/>
      <c r="K52" s="10"/>
      <c r="L52" s="10"/>
    </row>
    <row r="53" spans="1:12" s="2" customFormat="1" ht="21">
      <c r="A53" s="23" t="s">
        <v>89</v>
      </c>
      <c r="B53" s="14" t="s">
        <v>90</v>
      </c>
      <c r="C53" s="11" t="s">
        <v>59</v>
      </c>
      <c r="D53" s="10"/>
      <c r="E53" s="10"/>
      <c r="F53" s="10"/>
      <c r="G53" s="10"/>
      <c r="H53" s="10"/>
      <c r="I53" s="10"/>
      <c r="J53" s="10"/>
      <c r="K53" s="10"/>
      <c r="L53" s="10"/>
    </row>
    <row r="54" spans="1:12" s="2" customFormat="1" ht="21">
      <c r="A54" s="23" t="s">
        <v>91</v>
      </c>
      <c r="B54" s="15" t="s">
        <v>92</v>
      </c>
      <c r="C54" s="11" t="s">
        <v>59</v>
      </c>
      <c r="D54" s="10"/>
      <c r="E54" s="10"/>
      <c r="F54" s="10"/>
      <c r="G54" s="10"/>
      <c r="H54" s="10"/>
      <c r="I54" s="10"/>
      <c r="J54" s="10"/>
      <c r="K54" s="10"/>
      <c r="L54" s="10"/>
    </row>
    <row r="55" spans="1:12" s="2" customFormat="1" ht="21">
      <c r="A55" s="23" t="s">
        <v>93</v>
      </c>
      <c r="B55" s="15" t="s">
        <v>94</v>
      </c>
      <c r="C55" s="11" t="s">
        <v>59</v>
      </c>
      <c r="D55" s="10"/>
      <c r="E55" s="10"/>
      <c r="F55" s="10"/>
      <c r="G55" s="10"/>
      <c r="H55" s="10"/>
      <c r="I55" s="10"/>
      <c r="J55" s="10"/>
      <c r="K55" s="10"/>
      <c r="L55" s="10"/>
    </row>
    <row r="56" spans="1:12" s="2" customFormat="1" ht="21">
      <c r="A56" s="23" t="s">
        <v>95</v>
      </c>
      <c r="B56" s="14" t="s">
        <v>96</v>
      </c>
      <c r="C56" s="11" t="s">
        <v>59</v>
      </c>
      <c r="D56" s="10"/>
      <c r="E56" s="10"/>
      <c r="F56" s="10"/>
      <c r="G56" s="10"/>
      <c r="H56" s="10"/>
      <c r="I56" s="10"/>
      <c r="J56" s="10"/>
      <c r="K56" s="10"/>
      <c r="L56" s="10"/>
    </row>
    <row r="57" spans="1:12" s="2" customFormat="1" ht="21">
      <c r="A57" s="23" t="s">
        <v>97</v>
      </c>
      <c r="B57" s="15" t="s">
        <v>98</v>
      </c>
      <c r="C57" s="11" t="s">
        <v>59</v>
      </c>
      <c r="D57" s="10"/>
      <c r="E57" s="10"/>
      <c r="F57" s="10"/>
      <c r="G57" s="10"/>
      <c r="H57" s="10"/>
      <c r="I57" s="10"/>
      <c r="J57" s="10"/>
      <c r="K57" s="10"/>
      <c r="L57" s="10"/>
    </row>
    <row r="58" spans="1:12" s="2" customFormat="1" ht="21">
      <c r="A58" s="23" t="s">
        <v>99</v>
      </c>
      <c r="B58" s="15" t="s">
        <v>297</v>
      </c>
      <c r="C58" s="11" t="s">
        <v>59</v>
      </c>
      <c r="D58" s="10"/>
      <c r="E58" s="10"/>
      <c r="F58" s="10"/>
      <c r="G58" s="10"/>
      <c r="H58" s="10"/>
      <c r="I58" s="10"/>
      <c r="J58" s="10"/>
      <c r="K58" s="10"/>
      <c r="L58" s="10"/>
    </row>
    <row r="59" spans="1:12" s="2" customFormat="1" ht="21">
      <c r="A59" s="23" t="s">
        <v>100</v>
      </c>
      <c r="B59" s="15" t="s">
        <v>101</v>
      </c>
      <c r="C59" s="11" t="s">
        <v>59</v>
      </c>
      <c r="D59" s="10"/>
      <c r="E59" s="10"/>
      <c r="F59" s="10"/>
      <c r="G59" s="10"/>
      <c r="H59" s="10"/>
      <c r="I59" s="10"/>
      <c r="J59" s="10"/>
      <c r="K59" s="10"/>
      <c r="L59" s="10"/>
    </row>
    <row r="60" spans="1:12" s="2" customFormat="1" ht="21">
      <c r="A60" s="23" t="s">
        <v>102</v>
      </c>
      <c r="B60" s="14" t="s">
        <v>103</v>
      </c>
      <c r="C60" s="11" t="s">
        <v>59</v>
      </c>
      <c r="D60" s="10"/>
      <c r="E60" s="10"/>
      <c r="F60" s="10"/>
      <c r="G60" s="10"/>
      <c r="H60" s="10"/>
      <c r="I60" s="10"/>
      <c r="J60" s="10"/>
      <c r="K60" s="10"/>
      <c r="L60" s="10"/>
    </row>
    <row r="61" spans="1:12" s="2" customFormat="1" ht="21">
      <c r="A61" s="23" t="s">
        <v>104</v>
      </c>
      <c r="B61" s="14" t="s">
        <v>105</v>
      </c>
      <c r="C61" s="11" t="s">
        <v>59</v>
      </c>
      <c r="D61" s="10"/>
      <c r="E61" s="10"/>
      <c r="F61" s="10"/>
      <c r="G61" s="10"/>
      <c r="H61" s="10"/>
      <c r="I61" s="10"/>
      <c r="J61" s="10"/>
      <c r="K61" s="10"/>
      <c r="L61" s="10"/>
    </row>
    <row r="62" spans="1:12" s="2" customFormat="1" ht="21">
      <c r="A62" s="23" t="s">
        <v>106</v>
      </c>
      <c r="B62" s="14" t="s">
        <v>107</v>
      </c>
      <c r="C62" s="11" t="s">
        <v>59</v>
      </c>
      <c r="D62" s="10"/>
      <c r="E62" s="10"/>
      <c r="F62" s="10"/>
      <c r="G62" s="10"/>
      <c r="H62" s="10"/>
      <c r="I62" s="10"/>
      <c r="J62" s="10"/>
      <c r="K62" s="10"/>
      <c r="L62" s="10"/>
    </row>
    <row r="63" spans="1:12" s="2" customFormat="1" ht="21">
      <c r="A63" s="23" t="s">
        <v>108</v>
      </c>
      <c r="B63" s="17" t="s">
        <v>109</v>
      </c>
      <c r="C63" s="11" t="s">
        <v>59</v>
      </c>
      <c r="D63" s="10"/>
      <c r="E63" s="10"/>
      <c r="F63" s="10"/>
      <c r="G63" s="10"/>
      <c r="H63" s="10"/>
      <c r="I63" s="10"/>
      <c r="J63" s="10"/>
      <c r="K63" s="10"/>
      <c r="L63" s="10"/>
    </row>
    <row r="64" spans="1:12" s="2" customFormat="1" ht="27">
      <c r="A64" s="23" t="s">
        <v>112</v>
      </c>
      <c r="B64" s="17" t="s">
        <v>113</v>
      </c>
      <c r="C64" s="11" t="s">
        <v>59</v>
      </c>
      <c r="D64" s="10"/>
      <c r="E64" s="10"/>
      <c r="F64" s="10"/>
      <c r="G64" s="10"/>
      <c r="H64" s="10"/>
      <c r="I64" s="10"/>
      <c r="J64" s="10"/>
      <c r="K64" s="10"/>
      <c r="L64" s="10"/>
    </row>
    <row r="65" spans="1:12" s="2" customFormat="1" ht="10.5">
      <c r="A65" s="23" t="s">
        <v>114</v>
      </c>
      <c r="B65" s="14" t="s">
        <v>115</v>
      </c>
      <c r="C65" s="10" t="s">
        <v>296</v>
      </c>
      <c r="D65" s="10"/>
      <c r="E65" s="10"/>
      <c r="F65" s="10"/>
      <c r="G65" s="10"/>
      <c r="H65" s="10"/>
      <c r="I65" s="10"/>
      <c r="J65" s="10"/>
      <c r="K65" s="10"/>
      <c r="L65" s="10"/>
    </row>
    <row r="66" spans="1:12" s="2" customFormat="1" ht="21">
      <c r="A66" s="23" t="s">
        <v>116</v>
      </c>
      <c r="B66" s="15" t="s">
        <v>117</v>
      </c>
      <c r="C66" s="11" t="s">
        <v>118</v>
      </c>
      <c r="D66" s="10"/>
      <c r="E66" s="10"/>
      <c r="F66" s="10"/>
      <c r="G66" s="10"/>
      <c r="H66" s="10"/>
      <c r="I66" s="10"/>
      <c r="J66" s="10"/>
      <c r="K66" s="10"/>
      <c r="L66" s="10"/>
    </row>
    <row r="67" spans="1:12" s="2" customFormat="1" ht="30.75" customHeight="1">
      <c r="A67" s="23" t="s">
        <v>119</v>
      </c>
      <c r="B67" s="15" t="s">
        <v>120</v>
      </c>
      <c r="C67" s="11" t="s">
        <v>298</v>
      </c>
      <c r="D67" s="10"/>
      <c r="E67" s="10"/>
      <c r="F67" s="40"/>
      <c r="G67" s="40"/>
      <c r="H67" s="40"/>
      <c r="I67" s="40"/>
      <c r="J67" s="40"/>
      <c r="K67" s="40"/>
      <c r="L67" s="40"/>
    </row>
    <row r="68" spans="1:12" s="2" customFormat="1" ht="10.5">
      <c r="A68" s="34"/>
      <c r="B68" s="35" t="s">
        <v>121</v>
      </c>
      <c r="C68" s="37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2" customFormat="1" ht="10.5">
      <c r="A69" s="23" t="s">
        <v>122</v>
      </c>
      <c r="B69" s="14" t="s">
        <v>123</v>
      </c>
      <c r="C69" s="10" t="s">
        <v>290</v>
      </c>
      <c r="D69" s="40">
        <v>2627</v>
      </c>
      <c r="E69" s="40">
        <v>2644</v>
      </c>
      <c r="F69" s="40">
        <f aca="true" t="shared" si="0" ref="F69:L69">F71+F73</f>
        <v>2873</v>
      </c>
      <c r="G69" s="40">
        <f t="shared" si="0"/>
        <v>3066</v>
      </c>
      <c r="H69" s="40">
        <f t="shared" si="0"/>
        <v>3062</v>
      </c>
      <c r="I69" s="40">
        <f t="shared" si="0"/>
        <v>3291</v>
      </c>
      <c r="J69" s="40">
        <f t="shared" si="0"/>
        <v>3274</v>
      </c>
      <c r="K69" s="40">
        <f t="shared" si="0"/>
        <v>3556</v>
      </c>
      <c r="L69" s="40">
        <f t="shared" si="0"/>
        <v>3524</v>
      </c>
    </row>
    <row r="70" spans="1:12" s="2" customFormat="1" ht="21">
      <c r="A70" s="23" t="s">
        <v>124</v>
      </c>
      <c r="B70" s="14" t="s">
        <v>125</v>
      </c>
      <c r="C70" s="11" t="s">
        <v>59</v>
      </c>
      <c r="D70" s="40">
        <v>112</v>
      </c>
      <c r="E70" s="40">
        <v>100.3</v>
      </c>
      <c r="F70" s="40">
        <v>105.3</v>
      </c>
      <c r="G70" s="40">
        <v>103</v>
      </c>
      <c r="H70" s="40">
        <v>103.4</v>
      </c>
      <c r="I70" s="40">
        <v>103.7</v>
      </c>
      <c r="J70" s="40">
        <v>103.8</v>
      </c>
      <c r="K70" s="40">
        <v>103.9</v>
      </c>
      <c r="L70" s="40">
        <v>104</v>
      </c>
    </row>
    <row r="71" spans="1:12" s="2" customFormat="1" ht="10.5">
      <c r="A71" s="23" t="s">
        <v>126</v>
      </c>
      <c r="B71" s="14" t="s">
        <v>127</v>
      </c>
      <c r="C71" s="10" t="s">
        <v>290</v>
      </c>
      <c r="D71" s="40">
        <v>1469</v>
      </c>
      <c r="E71" s="40">
        <v>1470</v>
      </c>
      <c r="F71" s="40">
        <v>1597</v>
      </c>
      <c r="G71" s="40">
        <v>1701</v>
      </c>
      <c r="H71" s="40">
        <v>1702</v>
      </c>
      <c r="I71" s="40">
        <v>1826</v>
      </c>
      <c r="J71" s="40">
        <v>1820</v>
      </c>
      <c r="K71" s="40">
        <v>1973</v>
      </c>
      <c r="L71" s="40">
        <v>1959</v>
      </c>
    </row>
    <row r="72" spans="1:12" s="2" customFormat="1" ht="21">
      <c r="A72" s="23" t="s">
        <v>128</v>
      </c>
      <c r="B72" s="14" t="s">
        <v>129</v>
      </c>
      <c r="C72" s="11" t="s">
        <v>59</v>
      </c>
      <c r="D72" s="40">
        <v>120.5</v>
      </c>
      <c r="E72" s="40">
        <v>100.9</v>
      </c>
      <c r="F72" s="40">
        <v>105.3</v>
      </c>
      <c r="G72" s="40">
        <v>103.3</v>
      </c>
      <c r="H72" s="40">
        <v>103.4</v>
      </c>
      <c r="I72" s="40">
        <v>103.7</v>
      </c>
      <c r="J72" s="40">
        <v>103.8</v>
      </c>
      <c r="K72" s="40">
        <v>103.9</v>
      </c>
      <c r="L72" s="40">
        <v>104</v>
      </c>
    </row>
    <row r="73" spans="1:12" s="2" customFormat="1" ht="10.5">
      <c r="A73" s="23" t="s">
        <v>130</v>
      </c>
      <c r="B73" s="14" t="s">
        <v>131</v>
      </c>
      <c r="C73" s="10" t="s">
        <v>290</v>
      </c>
      <c r="D73" s="40">
        <v>1158</v>
      </c>
      <c r="E73" s="40">
        <v>1174</v>
      </c>
      <c r="F73" s="40">
        <v>1276</v>
      </c>
      <c r="G73" s="40">
        <v>1365</v>
      </c>
      <c r="H73" s="40">
        <v>1360</v>
      </c>
      <c r="I73" s="40">
        <v>1465</v>
      </c>
      <c r="J73" s="40">
        <v>1454</v>
      </c>
      <c r="K73" s="40">
        <v>1583</v>
      </c>
      <c r="L73" s="40">
        <v>1565</v>
      </c>
    </row>
    <row r="74" spans="1:12" s="2" customFormat="1" ht="21">
      <c r="A74" s="23" t="s">
        <v>132</v>
      </c>
      <c r="B74" s="14" t="s">
        <v>133</v>
      </c>
      <c r="C74" s="11" t="s">
        <v>59</v>
      </c>
      <c r="D74" s="40">
        <v>102.9</v>
      </c>
      <c r="E74" s="40">
        <v>100.2</v>
      </c>
      <c r="F74" s="40">
        <v>105.3</v>
      </c>
      <c r="G74" s="40">
        <v>103.3</v>
      </c>
      <c r="H74" s="40">
        <v>103.4</v>
      </c>
      <c r="I74" s="40">
        <v>103.7</v>
      </c>
      <c r="J74" s="40">
        <v>103.8</v>
      </c>
      <c r="K74" s="40">
        <v>103.9</v>
      </c>
      <c r="L74" s="40">
        <v>104</v>
      </c>
    </row>
    <row r="75" spans="1:12" s="2" customFormat="1" ht="10.5">
      <c r="A75" s="34"/>
      <c r="B75" s="35" t="s">
        <v>134</v>
      </c>
      <c r="C75" s="36"/>
      <c r="D75" s="36"/>
      <c r="E75" s="36"/>
      <c r="F75" s="39"/>
      <c r="G75" s="39"/>
      <c r="H75" s="39"/>
      <c r="I75" s="39"/>
      <c r="J75" s="39"/>
      <c r="K75" s="39"/>
      <c r="L75" s="39"/>
    </row>
    <row r="76" spans="1:12" s="2" customFormat="1" ht="21" customHeight="1">
      <c r="A76" s="23" t="s">
        <v>135</v>
      </c>
      <c r="B76" s="15" t="s">
        <v>136</v>
      </c>
      <c r="C76" s="11" t="s">
        <v>299</v>
      </c>
      <c r="D76" s="40">
        <v>11.4</v>
      </c>
      <c r="E76" s="40">
        <v>22.9</v>
      </c>
      <c r="F76" s="40">
        <v>83.7</v>
      </c>
      <c r="G76" s="40">
        <v>88.5</v>
      </c>
      <c r="H76" s="40">
        <v>89.05</v>
      </c>
      <c r="I76" s="40">
        <v>94.3</v>
      </c>
      <c r="J76" s="40">
        <v>94.8</v>
      </c>
      <c r="K76" s="40">
        <v>100.5</v>
      </c>
      <c r="L76" s="40">
        <v>101</v>
      </c>
    </row>
    <row r="77" spans="1:12" s="2" customFormat="1" ht="21">
      <c r="A77" s="23" t="s">
        <v>137</v>
      </c>
      <c r="B77" s="15" t="s">
        <v>138</v>
      </c>
      <c r="C77" s="11" t="s">
        <v>59</v>
      </c>
      <c r="D77" s="40">
        <v>99.8</v>
      </c>
      <c r="E77" s="40">
        <v>191</v>
      </c>
      <c r="F77" s="40">
        <v>346.5</v>
      </c>
      <c r="G77" s="40">
        <v>101.2</v>
      </c>
      <c r="H77" s="40">
        <v>102.3</v>
      </c>
      <c r="I77" s="40">
        <v>102</v>
      </c>
      <c r="J77" s="40">
        <v>102.4</v>
      </c>
      <c r="K77" s="40">
        <v>102.1</v>
      </c>
      <c r="L77" s="40">
        <v>102.5</v>
      </c>
    </row>
    <row r="78" spans="1:12" s="2" customFormat="1" ht="10.5">
      <c r="A78" s="23" t="s">
        <v>139</v>
      </c>
      <c r="B78" s="14" t="s">
        <v>140</v>
      </c>
      <c r="C78" s="11" t="s">
        <v>141</v>
      </c>
      <c r="D78" s="40">
        <v>102</v>
      </c>
      <c r="E78" s="40">
        <v>105.2</v>
      </c>
      <c r="F78" s="40">
        <v>105.5</v>
      </c>
      <c r="G78" s="40">
        <v>104.5</v>
      </c>
      <c r="H78" s="40">
        <v>104</v>
      </c>
      <c r="I78" s="40">
        <v>104.5</v>
      </c>
      <c r="J78" s="40">
        <v>104</v>
      </c>
      <c r="K78" s="40">
        <v>104.4</v>
      </c>
      <c r="L78" s="40">
        <v>103.9</v>
      </c>
    </row>
    <row r="79" spans="1:12" s="2" customFormat="1" ht="10.5">
      <c r="A79" s="23" t="s">
        <v>142</v>
      </c>
      <c r="B79" s="14" t="s">
        <v>143</v>
      </c>
      <c r="C79" s="10" t="s">
        <v>303</v>
      </c>
      <c r="D79" s="41">
        <v>2.526</v>
      </c>
      <c r="E79" s="41">
        <v>0.967</v>
      </c>
      <c r="F79" s="41">
        <v>1.435</v>
      </c>
      <c r="G79" s="41">
        <v>8.3</v>
      </c>
      <c r="H79" s="41">
        <v>8.3</v>
      </c>
      <c r="I79" s="41">
        <v>9.5</v>
      </c>
      <c r="J79" s="41">
        <v>9.5</v>
      </c>
      <c r="K79" s="41">
        <v>10.8</v>
      </c>
      <c r="L79" s="41">
        <v>10.8</v>
      </c>
    </row>
    <row r="80" spans="1:12" s="2" customFormat="1" ht="10.5">
      <c r="A80" s="34"/>
      <c r="B80" s="35" t="s">
        <v>144</v>
      </c>
      <c r="C80" s="36"/>
      <c r="D80" s="36"/>
      <c r="E80" s="36"/>
      <c r="F80" s="39"/>
      <c r="G80" s="39"/>
      <c r="H80" s="39"/>
      <c r="I80" s="39"/>
      <c r="J80" s="39"/>
      <c r="K80" s="39"/>
      <c r="L80" s="39"/>
    </row>
    <row r="81" spans="1:12" s="2" customFormat="1" ht="21">
      <c r="A81" s="23" t="s">
        <v>145</v>
      </c>
      <c r="B81" s="15" t="s">
        <v>146</v>
      </c>
      <c r="C81" s="11" t="s">
        <v>147</v>
      </c>
      <c r="D81" s="40">
        <v>102</v>
      </c>
      <c r="E81" s="40">
        <v>105.2</v>
      </c>
      <c r="F81" s="40">
        <v>105.5</v>
      </c>
      <c r="G81" s="40">
        <v>104.5</v>
      </c>
      <c r="H81" s="40">
        <v>104</v>
      </c>
      <c r="I81" s="40">
        <v>104.5</v>
      </c>
      <c r="J81" s="40">
        <v>104</v>
      </c>
      <c r="K81" s="40">
        <v>104.4</v>
      </c>
      <c r="L81" s="40">
        <v>103.9</v>
      </c>
    </row>
    <row r="82" spans="1:12" s="2" customFormat="1" ht="10.5" customHeight="1">
      <c r="A82" s="23" t="s">
        <v>148</v>
      </c>
      <c r="B82" s="15" t="s">
        <v>149</v>
      </c>
      <c r="C82" s="11" t="s">
        <v>141</v>
      </c>
      <c r="D82" s="40">
        <v>104.3</v>
      </c>
      <c r="E82" s="40">
        <v>102.9</v>
      </c>
      <c r="F82" s="40">
        <v>106</v>
      </c>
      <c r="G82" s="40">
        <v>104.5</v>
      </c>
      <c r="H82" s="40">
        <v>103.9</v>
      </c>
      <c r="I82" s="40">
        <v>104.8</v>
      </c>
      <c r="J82" s="40">
        <v>104.2</v>
      </c>
      <c r="K82" s="40">
        <v>104.3</v>
      </c>
      <c r="L82" s="40">
        <v>103.9</v>
      </c>
    </row>
    <row r="83" spans="1:12" s="2" customFormat="1" ht="10.5">
      <c r="A83" s="23" t="s">
        <v>150</v>
      </c>
      <c r="B83" s="14" t="s">
        <v>151</v>
      </c>
      <c r="C83" s="10" t="s">
        <v>291</v>
      </c>
      <c r="D83" s="41">
        <v>1.146</v>
      </c>
      <c r="E83" s="41">
        <v>1.192</v>
      </c>
      <c r="F83" s="41">
        <v>1.39</v>
      </c>
      <c r="G83" s="41">
        <v>1.483</v>
      </c>
      <c r="H83" s="41">
        <v>1.489</v>
      </c>
      <c r="I83" s="41">
        <v>1.584</v>
      </c>
      <c r="J83" s="41">
        <v>1.598</v>
      </c>
      <c r="K83" s="41">
        <v>1.692</v>
      </c>
      <c r="L83" s="41">
        <v>1.719</v>
      </c>
    </row>
    <row r="84" spans="1:12" s="2" customFormat="1" ht="21">
      <c r="A84" s="23" t="s">
        <v>152</v>
      </c>
      <c r="B84" s="14" t="s">
        <v>153</v>
      </c>
      <c r="C84" s="11" t="s">
        <v>59</v>
      </c>
      <c r="D84" s="40">
        <v>97.9</v>
      </c>
      <c r="E84" s="40">
        <v>100.5</v>
      </c>
      <c r="F84" s="40">
        <v>110</v>
      </c>
      <c r="G84" s="40">
        <v>102</v>
      </c>
      <c r="H84" s="40">
        <v>103</v>
      </c>
      <c r="I84" s="40">
        <v>102.5</v>
      </c>
      <c r="J84" s="40">
        <v>103.2</v>
      </c>
      <c r="K84" s="40">
        <v>102.7</v>
      </c>
      <c r="L84" s="40">
        <v>103.5</v>
      </c>
    </row>
    <row r="85" spans="1:12" s="2" customFormat="1" ht="10.5">
      <c r="A85" s="23" t="s">
        <v>154</v>
      </c>
      <c r="B85" s="14" t="s">
        <v>155</v>
      </c>
      <c r="C85" s="10" t="s">
        <v>141</v>
      </c>
      <c r="D85" s="40">
        <v>104</v>
      </c>
      <c r="E85" s="40">
        <f>E83/D83/E84*10000</f>
        <v>103.49647920953697</v>
      </c>
      <c r="F85" s="40">
        <f>F83/E83/F84*10000</f>
        <v>106.0097620500305</v>
      </c>
      <c r="G85" s="40">
        <f>G83/F83/G84*10000</f>
        <v>104.59867400197491</v>
      </c>
      <c r="H85" s="40">
        <f>H83/F83/H84*10000</f>
        <v>104.0022351051198</v>
      </c>
      <c r="I85" s="40">
        <f>I83/G83/I84*10000</f>
        <v>104.20538460273342</v>
      </c>
      <c r="J85" s="40">
        <f>J83/H83/J84*10000</f>
        <v>103.99258646092014</v>
      </c>
      <c r="K85" s="40">
        <f>K83/I83/K84*10000</f>
        <v>104.0099141364964</v>
      </c>
      <c r="L85" s="40">
        <f>L83/J83/L84*10000</f>
        <v>103.93426565815966</v>
      </c>
    </row>
    <row r="86" spans="1:12" s="2" customFormat="1" ht="10.5">
      <c r="A86" s="23" t="s">
        <v>156</v>
      </c>
      <c r="B86" s="14" t="s">
        <v>157</v>
      </c>
      <c r="C86" s="11" t="s">
        <v>291</v>
      </c>
      <c r="D86" s="10">
        <v>0.21</v>
      </c>
      <c r="E86" s="10">
        <v>0.216</v>
      </c>
      <c r="F86" s="10">
        <v>0.236</v>
      </c>
      <c r="G86" s="10">
        <v>0.25</v>
      </c>
      <c r="H86" s="10">
        <v>0.251</v>
      </c>
      <c r="I86" s="10">
        <v>0.266</v>
      </c>
      <c r="J86" s="10">
        <v>0.269</v>
      </c>
      <c r="K86" s="10">
        <v>0.284</v>
      </c>
      <c r="L86" s="10">
        <v>0.289</v>
      </c>
    </row>
    <row r="87" spans="1:12" s="2" customFormat="1" ht="21">
      <c r="A87" s="23" t="s">
        <v>158</v>
      </c>
      <c r="B87" s="14" t="s">
        <v>159</v>
      </c>
      <c r="C87" s="11" t="s">
        <v>59</v>
      </c>
      <c r="D87" s="10">
        <v>105.5</v>
      </c>
      <c r="E87" s="10">
        <v>100.5</v>
      </c>
      <c r="F87" s="10">
        <v>105.1</v>
      </c>
      <c r="G87" s="40">
        <v>102</v>
      </c>
      <c r="H87" s="40">
        <v>103</v>
      </c>
      <c r="I87" s="40">
        <v>102.3</v>
      </c>
      <c r="J87" s="40">
        <v>103.1</v>
      </c>
      <c r="K87" s="40">
        <v>102.7</v>
      </c>
      <c r="L87" s="40">
        <v>103.5</v>
      </c>
    </row>
    <row r="88" spans="1:12" s="2" customFormat="1" ht="10.5">
      <c r="A88" s="23" t="s">
        <v>160</v>
      </c>
      <c r="B88" s="14" t="s">
        <v>161</v>
      </c>
      <c r="C88" s="11" t="s">
        <v>141</v>
      </c>
      <c r="D88" s="10">
        <v>105</v>
      </c>
      <c r="E88" s="40">
        <f>E86/D86/E87*10000</f>
        <v>102.3454157782516</v>
      </c>
      <c r="F88" s="40">
        <f>F86/E86/F87*10000</f>
        <v>103.95743031328189</v>
      </c>
      <c r="G88" s="40">
        <f>G86/F86/G87*10000</f>
        <v>103.85510136257895</v>
      </c>
      <c r="H88" s="40">
        <f>H86/F86/H87*10000</f>
        <v>103.25818660523286</v>
      </c>
      <c r="I88" s="40">
        <f>I86/G86/I87*10000</f>
        <v>104.00782013685239</v>
      </c>
      <c r="J88" s="40">
        <f>J86/H86/J87*10000</f>
        <v>103.94889887588349</v>
      </c>
      <c r="K88" s="40">
        <f>K86/I86/K87*10000</f>
        <v>103.95999736439443</v>
      </c>
      <c r="L88" s="40">
        <f>L86/J86/L87*10000</f>
        <v>103.80187849074221</v>
      </c>
    </row>
    <row r="89" spans="1:12" s="2" customFormat="1" ht="10.5">
      <c r="A89" s="34"/>
      <c r="B89" s="35" t="s">
        <v>162</v>
      </c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2" s="2" customFormat="1" ht="10.5">
      <c r="A90" s="23" t="s">
        <v>163</v>
      </c>
      <c r="B90" s="14" t="s">
        <v>164</v>
      </c>
      <c r="C90" s="11" t="s">
        <v>292</v>
      </c>
      <c r="D90" s="10"/>
      <c r="E90" s="10"/>
      <c r="F90" s="10"/>
      <c r="G90" s="10"/>
      <c r="H90" s="10"/>
      <c r="I90" s="10"/>
      <c r="J90" s="10"/>
      <c r="K90" s="10"/>
      <c r="L90" s="10"/>
    </row>
    <row r="91" spans="1:12" s="2" customFormat="1" ht="10.5">
      <c r="A91" s="23" t="s">
        <v>165</v>
      </c>
      <c r="B91" s="14" t="s">
        <v>166</v>
      </c>
      <c r="C91" s="11" t="s">
        <v>292</v>
      </c>
      <c r="D91" s="10"/>
      <c r="E91" s="10"/>
      <c r="F91" s="10"/>
      <c r="G91" s="10"/>
      <c r="H91" s="10"/>
      <c r="I91" s="10"/>
      <c r="J91" s="10"/>
      <c r="K91" s="10"/>
      <c r="L91" s="10"/>
    </row>
    <row r="92" spans="1:12" s="2" customFormat="1" ht="10.5">
      <c r="A92" s="23"/>
      <c r="B92" s="18" t="s">
        <v>167</v>
      </c>
      <c r="C92" s="11"/>
      <c r="D92" s="10"/>
      <c r="E92" s="10"/>
      <c r="F92" s="10"/>
      <c r="G92" s="10"/>
      <c r="H92" s="10"/>
      <c r="I92" s="10"/>
      <c r="J92" s="10"/>
      <c r="K92" s="10"/>
      <c r="L92" s="10"/>
    </row>
    <row r="93" spans="1:12" s="2" customFormat="1" ht="10.5">
      <c r="A93" s="23" t="s">
        <v>168</v>
      </c>
      <c r="B93" s="14" t="s">
        <v>169</v>
      </c>
      <c r="C93" s="11" t="s">
        <v>292</v>
      </c>
      <c r="D93" s="10"/>
      <c r="E93" s="10"/>
      <c r="F93" s="10"/>
      <c r="G93" s="10"/>
      <c r="H93" s="10"/>
      <c r="I93" s="10"/>
      <c r="J93" s="10"/>
      <c r="K93" s="10"/>
      <c r="L93" s="10"/>
    </row>
    <row r="94" spans="1:12" s="2" customFormat="1" ht="10.5">
      <c r="A94" s="23" t="s">
        <v>170</v>
      </c>
      <c r="B94" s="14" t="s">
        <v>171</v>
      </c>
      <c r="C94" s="11" t="s">
        <v>292</v>
      </c>
      <c r="D94" s="10"/>
      <c r="E94" s="10"/>
      <c r="F94" s="10"/>
      <c r="G94" s="10"/>
      <c r="H94" s="10"/>
      <c r="I94" s="10"/>
      <c r="J94" s="10"/>
      <c r="K94" s="10"/>
      <c r="L94" s="10"/>
    </row>
    <row r="95" spans="1:12" s="2" customFormat="1" ht="10.5">
      <c r="A95" s="23" t="s">
        <v>172</v>
      </c>
      <c r="B95" s="14" t="s">
        <v>173</v>
      </c>
      <c r="C95" s="11" t="s">
        <v>292</v>
      </c>
      <c r="D95" s="10"/>
      <c r="E95" s="10"/>
      <c r="F95" s="10"/>
      <c r="G95" s="10"/>
      <c r="H95" s="10"/>
      <c r="I95" s="10"/>
      <c r="J95" s="10"/>
      <c r="K95" s="10"/>
      <c r="L95" s="10"/>
    </row>
    <row r="96" spans="1:12" s="2" customFormat="1" ht="10.5">
      <c r="A96" s="23"/>
      <c r="B96" s="18" t="s">
        <v>304</v>
      </c>
      <c r="C96" s="11"/>
      <c r="D96" s="10"/>
      <c r="E96" s="10"/>
      <c r="F96" s="10"/>
      <c r="G96" s="10"/>
      <c r="H96" s="10"/>
      <c r="I96" s="10"/>
      <c r="J96" s="10"/>
      <c r="K96" s="10"/>
      <c r="L96" s="10"/>
    </row>
    <row r="97" spans="1:12" s="2" customFormat="1" ht="10.5">
      <c r="A97" s="23" t="s">
        <v>174</v>
      </c>
      <c r="B97" s="14" t="s">
        <v>169</v>
      </c>
      <c r="C97" s="11" t="s">
        <v>292</v>
      </c>
      <c r="D97" s="10"/>
      <c r="E97" s="10"/>
      <c r="F97" s="10"/>
      <c r="G97" s="10"/>
      <c r="H97" s="10"/>
      <c r="I97" s="10"/>
      <c r="J97" s="10"/>
      <c r="K97" s="10"/>
      <c r="L97" s="10"/>
    </row>
    <row r="98" spans="1:12" s="2" customFormat="1" ht="10.5">
      <c r="A98" s="23" t="s">
        <v>175</v>
      </c>
      <c r="B98" s="14" t="s">
        <v>173</v>
      </c>
      <c r="C98" s="11" t="s">
        <v>292</v>
      </c>
      <c r="D98" s="10"/>
      <c r="E98" s="10"/>
      <c r="F98" s="10"/>
      <c r="G98" s="10"/>
      <c r="H98" s="10"/>
      <c r="I98" s="10"/>
      <c r="J98" s="10"/>
      <c r="K98" s="10"/>
      <c r="L98" s="10"/>
    </row>
    <row r="99" spans="1:12" s="2" customFormat="1" ht="21">
      <c r="A99" s="34"/>
      <c r="B99" s="38" t="s">
        <v>176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 s="2" customFormat="1" ht="21">
      <c r="A100" s="23" t="s">
        <v>177</v>
      </c>
      <c r="B100" s="15" t="s">
        <v>178</v>
      </c>
      <c r="C100" s="10" t="s">
        <v>179</v>
      </c>
      <c r="D100" s="10">
        <v>538</v>
      </c>
      <c r="E100" s="10">
        <v>659</v>
      </c>
      <c r="F100" s="10">
        <v>757</v>
      </c>
      <c r="G100" s="10">
        <v>765</v>
      </c>
      <c r="H100" s="10">
        <v>765</v>
      </c>
      <c r="I100" s="10">
        <v>770</v>
      </c>
      <c r="J100" s="10">
        <v>775</v>
      </c>
      <c r="K100" s="10">
        <v>775</v>
      </c>
      <c r="L100" s="10">
        <v>780</v>
      </c>
    </row>
    <row r="101" spans="1:12" s="2" customFormat="1" ht="30.75" customHeight="1">
      <c r="A101" s="23" t="s">
        <v>180</v>
      </c>
      <c r="B101" s="15" t="s">
        <v>181</v>
      </c>
      <c r="C101" s="10" t="s">
        <v>51</v>
      </c>
      <c r="D101" s="41">
        <v>2.223</v>
      </c>
      <c r="E101" s="41">
        <v>2.181</v>
      </c>
      <c r="F101" s="41">
        <v>2.25</v>
      </c>
      <c r="G101" s="41">
        <v>2.258</v>
      </c>
      <c r="H101" s="41">
        <v>2.263</v>
      </c>
      <c r="I101" s="41">
        <v>2.275</v>
      </c>
      <c r="J101" s="41">
        <v>2.285</v>
      </c>
      <c r="K101" s="41">
        <v>2.3</v>
      </c>
      <c r="L101" s="41">
        <v>2.315</v>
      </c>
    </row>
    <row r="102" spans="1:12" s="2" customFormat="1" ht="21.75" customHeight="1">
      <c r="A102" s="23" t="s">
        <v>182</v>
      </c>
      <c r="B102" s="15" t="s">
        <v>183</v>
      </c>
      <c r="C102" s="10" t="s">
        <v>293</v>
      </c>
      <c r="D102" s="10">
        <v>1.988</v>
      </c>
      <c r="E102" s="10">
        <v>2.006</v>
      </c>
      <c r="F102" s="10">
        <v>2.116</v>
      </c>
      <c r="G102" s="10">
        <v>2.211</v>
      </c>
      <c r="H102" s="10">
        <v>2.201</v>
      </c>
      <c r="I102" s="10">
        <v>2.311</v>
      </c>
      <c r="J102" s="10">
        <v>2.289</v>
      </c>
      <c r="K102" s="10">
        <v>2.298</v>
      </c>
      <c r="L102" s="10">
        <v>2.378</v>
      </c>
    </row>
    <row r="103" spans="1:12" s="2" customFormat="1" ht="10.5">
      <c r="A103" s="34"/>
      <c r="B103" s="35" t="s">
        <v>184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</row>
    <row r="104" spans="1:12" s="2" customFormat="1" ht="10.5">
      <c r="A104" s="23" t="s">
        <v>185</v>
      </c>
      <c r="B104" s="14" t="s">
        <v>186</v>
      </c>
      <c r="C104" s="10" t="s">
        <v>291</v>
      </c>
      <c r="D104" s="40">
        <v>306</v>
      </c>
      <c r="E104" s="40">
        <v>315</v>
      </c>
      <c r="F104" s="40">
        <v>335</v>
      </c>
      <c r="G104" s="40">
        <v>357</v>
      </c>
      <c r="H104" s="40">
        <v>366</v>
      </c>
      <c r="I104" s="40">
        <v>382</v>
      </c>
      <c r="J104" s="40">
        <v>403</v>
      </c>
      <c r="K104" s="40">
        <v>412</v>
      </c>
      <c r="L104" s="40">
        <v>447</v>
      </c>
    </row>
    <row r="105" spans="1:12" s="2" customFormat="1" ht="21">
      <c r="A105" s="23" t="s">
        <v>187</v>
      </c>
      <c r="B105" s="14" t="s">
        <v>188</v>
      </c>
      <c r="C105" s="11" t="s">
        <v>59</v>
      </c>
      <c r="D105" s="40">
        <v>101</v>
      </c>
      <c r="E105" s="40">
        <v>97.8</v>
      </c>
      <c r="F105" s="40">
        <v>100.9</v>
      </c>
      <c r="G105" s="40">
        <v>101</v>
      </c>
      <c r="H105" s="40">
        <v>103.8</v>
      </c>
      <c r="I105" s="40">
        <v>101.1</v>
      </c>
      <c r="J105" s="40">
        <v>104.3</v>
      </c>
      <c r="K105" s="40">
        <v>102</v>
      </c>
      <c r="L105" s="40">
        <v>105.2</v>
      </c>
    </row>
    <row r="106" spans="1:12" s="2" customFormat="1" ht="10.5">
      <c r="A106" s="23" t="s">
        <v>189</v>
      </c>
      <c r="B106" s="14" t="s">
        <v>190</v>
      </c>
      <c r="C106" s="10" t="s">
        <v>141</v>
      </c>
      <c r="D106" s="40">
        <v>106.7</v>
      </c>
      <c r="E106" s="40">
        <f>E104/D104/E105*10000</f>
        <v>105.25682665704318</v>
      </c>
      <c r="F106" s="40">
        <f>F104/E104/F105*10000</f>
        <v>105.40060094073968</v>
      </c>
      <c r="G106" s="40">
        <f>G104/F104/G105*10000</f>
        <v>105.5120437416876</v>
      </c>
      <c r="H106" s="40">
        <f>H104/F104/H105*10000</f>
        <v>105.25407643861617</v>
      </c>
      <c r="I106" s="40">
        <f>I104/G104/I105*10000</f>
        <v>105.83857677591313</v>
      </c>
      <c r="J106" s="40">
        <f>J104/H104/J105*10000</f>
        <v>105.56978870324673</v>
      </c>
      <c r="K106" s="40">
        <f>K104/I104/K105*10000</f>
        <v>105.73863053074632</v>
      </c>
      <c r="L106" s="40">
        <f>L104/J104/L105*10000</f>
        <v>105.4354697185557</v>
      </c>
    </row>
    <row r="107" spans="1:12" s="2" customFormat="1" ht="21">
      <c r="A107" s="23" t="s">
        <v>191</v>
      </c>
      <c r="B107" s="15" t="s">
        <v>192</v>
      </c>
      <c r="C107" s="10" t="s">
        <v>193</v>
      </c>
      <c r="D107" s="10"/>
      <c r="E107" s="10"/>
      <c r="F107" s="10"/>
      <c r="G107" s="10"/>
      <c r="H107" s="10"/>
      <c r="I107" s="10"/>
      <c r="J107" s="10"/>
      <c r="K107" s="10"/>
      <c r="L107" s="10"/>
    </row>
    <row r="108" spans="1:12" s="2" customFormat="1" ht="36">
      <c r="A108" s="23"/>
      <c r="B108" s="17" t="s">
        <v>305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</row>
    <row r="109" spans="1:12" s="2" customFormat="1" ht="10.5">
      <c r="A109" s="23" t="s">
        <v>194</v>
      </c>
      <c r="B109" s="14" t="s">
        <v>195</v>
      </c>
      <c r="C109" s="10" t="s">
        <v>291</v>
      </c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s="2" customFormat="1" ht="10.5">
      <c r="A110" s="23" t="s">
        <v>196</v>
      </c>
      <c r="B110" s="14" t="s">
        <v>197</v>
      </c>
      <c r="C110" s="10" t="s">
        <v>291</v>
      </c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s="2" customFormat="1" ht="10.5">
      <c r="A111" s="23" t="s">
        <v>308</v>
      </c>
      <c r="B111" s="19" t="s">
        <v>198</v>
      </c>
      <c r="C111" s="10" t="s">
        <v>291</v>
      </c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12" s="2" customFormat="1" ht="10.5">
      <c r="A112" s="23" t="s">
        <v>310</v>
      </c>
      <c r="B112" s="20" t="s">
        <v>288</v>
      </c>
      <c r="C112" s="10" t="s">
        <v>291</v>
      </c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s="2" customFormat="1" ht="10.5">
      <c r="A113" s="23" t="s">
        <v>309</v>
      </c>
      <c r="B113" s="19" t="s">
        <v>199</v>
      </c>
      <c r="C113" s="10" t="s">
        <v>291</v>
      </c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 s="2" customFormat="1" ht="10.5">
      <c r="A114" s="23" t="s">
        <v>311</v>
      </c>
      <c r="B114" s="19" t="s">
        <v>200</v>
      </c>
      <c r="C114" s="10" t="s">
        <v>291</v>
      </c>
      <c r="D114" s="42">
        <v>2.8</v>
      </c>
      <c r="E114" s="45">
        <f>E115+E116+E117</f>
        <v>41.6</v>
      </c>
      <c r="F114" s="45">
        <f>F115+F116+F117</f>
        <v>43.099999999999994</v>
      </c>
      <c r="G114" s="43">
        <f aca="true" t="shared" si="1" ref="G114:L114">SUM(G115:G117)</f>
        <v>45.4705</v>
      </c>
      <c r="H114" s="43">
        <f t="shared" si="1"/>
        <v>45.384299999999996</v>
      </c>
      <c r="I114" s="43">
        <f t="shared" si="1"/>
        <v>48.107789</v>
      </c>
      <c r="J114" s="43">
        <f t="shared" si="1"/>
        <v>47.925820800000004</v>
      </c>
      <c r="K114" s="43">
        <f t="shared" si="1"/>
        <v>50.849932972999994</v>
      </c>
      <c r="L114" s="43">
        <f t="shared" si="1"/>
        <v>50.513815123200004</v>
      </c>
    </row>
    <row r="115" spans="1:12" s="2" customFormat="1" ht="10.5">
      <c r="A115" s="23" t="s">
        <v>313</v>
      </c>
      <c r="B115" s="20" t="s">
        <v>201</v>
      </c>
      <c r="C115" s="10" t="s">
        <v>291</v>
      </c>
      <c r="D115" s="42">
        <v>0</v>
      </c>
      <c r="E115" s="45">
        <v>4.1</v>
      </c>
      <c r="F115" s="44">
        <v>0.9</v>
      </c>
      <c r="G115" s="43">
        <f>F115*1.055</f>
        <v>0.9495</v>
      </c>
      <c r="H115" s="43">
        <f>F115*1.053</f>
        <v>0.9477</v>
      </c>
      <c r="I115" s="43">
        <f>G115*1.058</f>
        <v>1.004571</v>
      </c>
      <c r="J115" s="43">
        <f>H115*1.056</f>
        <v>1.0007712</v>
      </c>
      <c r="K115" s="43">
        <f>I115*1.057</f>
        <v>1.0618315470000002</v>
      </c>
      <c r="L115" s="43">
        <f>J115*1.054</f>
        <v>1.0548128448</v>
      </c>
    </row>
    <row r="116" spans="1:12" s="2" customFormat="1" ht="10.5">
      <c r="A116" s="23" t="s">
        <v>314</v>
      </c>
      <c r="B116" s="20" t="s">
        <v>202</v>
      </c>
      <c r="C116" s="10" t="s">
        <v>291</v>
      </c>
      <c r="D116" s="42">
        <v>2.4</v>
      </c>
      <c r="E116" s="45">
        <v>34</v>
      </c>
      <c r="F116" s="44">
        <v>31</v>
      </c>
      <c r="G116" s="43">
        <f>F116*1.055</f>
        <v>32.705</v>
      </c>
      <c r="H116" s="43">
        <f>F116*1.053</f>
        <v>32.643</v>
      </c>
      <c r="I116" s="43">
        <f>G116*1.058</f>
        <v>34.60189</v>
      </c>
      <c r="J116" s="43">
        <f>H116*1.056</f>
        <v>34.471008000000005</v>
      </c>
      <c r="K116" s="43">
        <f>I116*1.057</f>
        <v>36.574197729999995</v>
      </c>
      <c r="L116" s="43">
        <f>J116*1.054</f>
        <v>36.33244243200001</v>
      </c>
    </row>
    <row r="117" spans="1:12" s="2" customFormat="1" ht="10.5">
      <c r="A117" s="23" t="s">
        <v>315</v>
      </c>
      <c r="B117" s="20" t="s">
        <v>203</v>
      </c>
      <c r="C117" s="10" t="s">
        <v>291</v>
      </c>
      <c r="D117" s="42">
        <v>0.4</v>
      </c>
      <c r="E117" s="45">
        <v>3.5</v>
      </c>
      <c r="F117" s="44">
        <v>11.2</v>
      </c>
      <c r="G117" s="43">
        <f>F117*1.055</f>
        <v>11.815999999999999</v>
      </c>
      <c r="H117" s="43">
        <f>F117*1.053</f>
        <v>11.793599999999998</v>
      </c>
      <c r="I117" s="43">
        <f>G117*1.058</f>
        <v>12.501327999999999</v>
      </c>
      <c r="J117" s="43">
        <f>H117*1.056</f>
        <v>12.454041599999998</v>
      </c>
      <c r="K117" s="43">
        <f>I117*1.057</f>
        <v>13.213903696</v>
      </c>
      <c r="L117" s="43">
        <f>J117*1.054</f>
        <v>13.1265598464</v>
      </c>
    </row>
    <row r="118" spans="1:12" s="2" customFormat="1" ht="10.5">
      <c r="A118" s="23" t="s">
        <v>312</v>
      </c>
      <c r="B118" s="19" t="s">
        <v>204</v>
      </c>
      <c r="C118" s="10" t="s">
        <v>291</v>
      </c>
      <c r="D118" s="10"/>
      <c r="E118" s="10"/>
      <c r="F118" s="10"/>
      <c r="G118" s="10"/>
      <c r="H118" s="10"/>
      <c r="I118" s="10"/>
      <c r="J118" s="10"/>
      <c r="K118" s="10"/>
      <c r="L118" s="10"/>
    </row>
    <row r="119" spans="1:12" s="2" customFormat="1" ht="10.5" customHeight="1">
      <c r="A119" s="34"/>
      <c r="B119" s="38" t="s">
        <v>205</v>
      </c>
      <c r="C119" s="36"/>
      <c r="D119" s="36"/>
      <c r="E119" s="36"/>
      <c r="F119" s="36"/>
      <c r="G119" s="36"/>
      <c r="H119" s="36"/>
      <c r="I119" s="36"/>
      <c r="J119" s="36"/>
      <c r="K119" s="36"/>
      <c r="L119" s="36"/>
    </row>
    <row r="120" spans="1:12" s="2" customFormat="1" ht="21" customHeight="1">
      <c r="A120" s="23" t="s">
        <v>206</v>
      </c>
      <c r="B120" s="17" t="s">
        <v>207</v>
      </c>
      <c r="C120" s="10" t="s">
        <v>290</v>
      </c>
      <c r="D120" s="46">
        <v>465.8</v>
      </c>
      <c r="E120" s="50">
        <v>504.7</v>
      </c>
      <c r="F120" s="47">
        <f>F121+F134</f>
        <v>463.70000000000005</v>
      </c>
      <c r="G120" s="43">
        <f aca="true" t="shared" si="2" ref="G120:L120">G121+G134</f>
        <v>484.56649999999996</v>
      </c>
      <c r="H120" s="43">
        <f t="shared" si="2"/>
        <v>482.24800000000005</v>
      </c>
      <c r="I120" s="43">
        <f t="shared" si="2"/>
        <v>506.3719925</v>
      </c>
      <c r="J120" s="43">
        <f t="shared" si="2"/>
        <v>501.53792000000004</v>
      </c>
      <c r="K120" s="43">
        <f t="shared" si="2"/>
        <v>528.65236017</v>
      </c>
      <c r="L120" s="43">
        <f t="shared" si="2"/>
        <v>521.09789888</v>
      </c>
    </row>
    <row r="121" spans="1:12" s="2" customFormat="1" ht="10.5">
      <c r="A121" s="23" t="s">
        <v>208</v>
      </c>
      <c r="B121" s="18" t="s">
        <v>209</v>
      </c>
      <c r="C121" s="10" t="s">
        <v>290</v>
      </c>
      <c r="D121" s="46">
        <v>93.5</v>
      </c>
      <c r="E121" s="45">
        <v>102.8</v>
      </c>
      <c r="F121" s="47">
        <v>107.1</v>
      </c>
      <c r="G121" s="43">
        <f aca="true" t="shared" si="3" ref="G121:L121">G122+G133</f>
        <v>111.91949999999999</v>
      </c>
      <c r="H121" s="43">
        <f t="shared" si="3"/>
        <v>111.384</v>
      </c>
      <c r="I121" s="43">
        <f t="shared" si="3"/>
        <v>116.95587749999999</v>
      </c>
      <c r="J121" s="43">
        <f t="shared" si="3"/>
        <v>115.83936</v>
      </c>
      <c r="K121" s="43">
        <f t="shared" si="3"/>
        <v>122.10193610999998</v>
      </c>
      <c r="L121" s="43">
        <f t="shared" si="3"/>
        <v>120.35709503999999</v>
      </c>
    </row>
    <row r="122" spans="1:12" s="2" customFormat="1" ht="21" customHeight="1">
      <c r="A122" s="23" t="s">
        <v>210</v>
      </c>
      <c r="B122" s="17" t="s">
        <v>211</v>
      </c>
      <c r="C122" s="10" t="s">
        <v>290</v>
      </c>
      <c r="D122" s="46">
        <v>80.8</v>
      </c>
      <c r="E122" s="50">
        <v>90.5</v>
      </c>
      <c r="F122" s="47">
        <v>93.6</v>
      </c>
      <c r="G122" s="43">
        <f>F122*1.045</f>
        <v>97.81199999999998</v>
      </c>
      <c r="H122" s="43">
        <f>F122*1.04</f>
        <v>97.344</v>
      </c>
      <c r="I122" s="43">
        <f>G122*1.045</f>
        <v>102.21353999999998</v>
      </c>
      <c r="J122" s="43">
        <f>H122*1.04</f>
        <v>101.23776</v>
      </c>
      <c r="K122" s="43">
        <f>I122*1.044</f>
        <v>106.71093575999998</v>
      </c>
      <c r="L122" s="43">
        <f>J122*1.039</f>
        <v>105.18603264</v>
      </c>
    </row>
    <row r="123" spans="1:12" s="2" customFormat="1" ht="10.5">
      <c r="A123" s="23" t="s">
        <v>316</v>
      </c>
      <c r="B123" s="19" t="s">
        <v>213</v>
      </c>
      <c r="C123" s="10" t="s">
        <v>290</v>
      </c>
      <c r="D123" s="46"/>
      <c r="E123" s="45"/>
      <c r="F123" s="47"/>
      <c r="G123" s="43">
        <f aca="true" t="shared" si="4" ref="G123:G138">F123*1.045</f>
        <v>0</v>
      </c>
      <c r="H123" s="43">
        <f aca="true" t="shared" si="5" ref="H123:H138">F123*1.04</f>
        <v>0</v>
      </c>
      <c r="I123" s="43">
        <f aca="true" t="shared" si="6" ref="I123:I138">G123*1.045</f>
        <v>0</v>
      </c>
      <c r="J123" s="43">
        <f aca="true" t="shared" si="7" ref="J123:J138">H123*1.04</f>
        <v>0</v>
      </c>
      <c r="K123" s="43">
        <f aca="true" t="shared" si="8" ref="K123:K138">I123*1.044</f>
        <v>0</v>
      </c>
      <c r="L123" s="43">
        <f aca="true" t="shared" si="9" ref="L123:L138">J123*1.039</f>
        <v>0</v>
      </c>
    </row>
    <row r="124" spans="1:12" s="2" customFormat="1" ht="10.5">
      <c r="A124" s="23" t="s">
        <v>317</v>
      </c>
      <c r="B124" s="19" t="s">
        <v>215</v>
      </c>
      <c r="C124" s="10" t="s">
        <v>290</v>
      </c>
      <c r="D124" s="46">
        <v>48.5</v>
      </c>
      <c r="E124" s="45">
        <v>58.1</v>
      </c>
      <c r="F124" s="47">
        <v>54.1</v>
      </c>
      <c r="G124" s="43">
        <f t="shared" si="4"/>
        <v>56.534499999999994</v>
      </c>
      <c r="H124" s="43">
        <f t="shared" si="5"/>
        <v>56.264</v>
      </c>
      <c r="I124" s="43">
        <f t="shared" si="6"/>
        <v>59.07855249999999</v>
      </c>
      <c r="J124" s="43">
        <f t="shared" si="7"/>
        <v>58.51456</v>
      </c>
      <c r="K124" s="43">
        <f t="shared" si="8"/>
        <v>61.67800880999999</v>
      </c>
      <c r="L124" s="43">
        <f t="shared" si="9"/>
        <v>60.79662784</v>
      </c>
    </row>
    <row r="125" spans="1:12" s="2" customFormat="1" ht="10.5">
      <c r="A125" s="23" t="s">
        <v>318</v>
      </c>
      <c r="B125" s="19" t="s">
        <v>217</v>
      </c>
      <c r="C125" s="10" t="s">
        <v>290</v>
      </c>
      <c r="D125" s="46">
        <v>0.9</v>
      </c>
      <c r="E125" s="45">
        <v>0.6</v>
      </c>
      <c r="F125" s="47">
        <v>1.4</v>
      </c>
      <c r="G125" s="43">
        <f t="shared" si="4"/>
        <v>1.4629999999999999</v>
      </c>
      <c r="H125" s="43">
        <f t="shared" si="5"/>
        <v>1.456</v>
      </c>
      <c r="I125" s="43">
        <f t="shared" si="6"/>
        <v>1.5288349999999997</v>
      </c>
      <c r="J125" s="43">
        <f t="shared" si="7"/>
        <v>1.51424</v>
      </c>
      <c r="K125" s="43">
        <f t="shared" si="8"/>
        <v>1.5961037399999998</v>
      </c>
      <c r="L125" s="43">
        <f t="shared" si="9"/>
        <v>1.57329536</v>
      </c>
    </row>
    <row r="126" spans="1:12" s="2" customFormat="1" ht="10.5">
      <c r="A126" s="23" t="s">
        <v>319</v>
      </c>
      <c r="B126" s="19" t="s">
        <v>219</v>
      </c>
      <c r="C126" s="10" t="s">
        <v>290</v>
      </c>
      <c r="D126" s="46">
        <v>8</v>
      </c>
      <c r="E126" s="45">
        <v>7.3</v>
      </c>
      <c r="F126" s="47">
        <v>7.7</v>
      </c>
      <c r="G126" s="43">
        <f t="shared" si="4"/>
        <v>8.0465</v>
      </c>
      <c r="H126" s="43">
        <f t="shared" si="5"/>
        <v>8.008000000000001</v>
      </c>
      <c r="I126" s="43">
        <f t="shared" si="6"/>
        <v>8.4085925</v>
      </c>
      <c r="J126" s="43">
        <f t="shared" si="7"/>
        <v>8.328320000000001</v>
      </c>
      <c r="K126" s="43">
        <f t="shared" si="8"/>
        <v>8.77857057</v>
      </c>
      <c r="L126" s="43">
        <f t="shared" si="9"/>
        <v>8.65312448</v>
      </c>
    </row>
    <row r="127" spans="1:12" s="2" customFormat="1" ht="21">
      <c r="A127" s="23" t="s">
        <v>320</v>
      </c>
      <c r="B127" s="21" t="s">
        <v>221</v>
      </c>
      <c r="C127" s="8" t="s">
        <v>290</v>
      </c>
      <c r="D127" s="48">
        <v>15.4</v>
      </c>
      <c r="E127" s="45">
        <v>1.4</v>
      </c>
      <c r="F127" s="49">
        <v>7.9</v>
      </c>
      <c r="G127" s="43">
        <f t="shared" si="4"/>
        <v>8.2555</v>
      </c>
      <c r="H127" s="43">
        <f t="shared" si="5"/>
        <v>8.216000000000001</v>
      </c>
      <c r="I127" s="43">
        <f t="shared" si="6"/>
        <v>8.6269975</v>
      </c>
      <c r="J127" s="43">
        <f t="shared" si="7"/>
        <v>8.544640000000001</v>
      </c>
      <c r="K127" s="43">
        <f t="shared" si="8"/>
        <v>9.00658539</v>
      </c>
      <c r="L127" s="43">
        <f t="shared" si="9"/>
        <v>8.87788096</v>
      </c>
    </row>
    <row r="128" spans="1:12" s="2" customFormat="1" ht="10.5">
      <c r="A128" s="23" t="s">
        <v>321</v>
      </c>
      <c r="B128" s="19" t="s">
        <v>223</v>
      </c>
      <c r="C128" s="10" t="s">
        <v>290</v>
      </c>
      <c r="D128" s="46">
        <v>3.9</v>
      </c>
      <c r="E128" s="45">
        <v>4.5</v>
      </c>
      <c r="F128" s="47">
        <v>4.4</v>
      </c>
      <c r="G128" s="43">
        <f t="shared" si="4"/>
        <v>4.598</v>
      </c>
      <c r="H128" s="43">
        <f t="shared" si="5"/>
        <v>4.5760000000000005</v>
      </c>
      <c r="I128" s="43">
        <f t="shared" si="6"/>
        <v>4.80491</v>
      </c>
      <c r="J128" s="43">
        <f t="shared" si="7"/>
        <v>4.759040000000001</v>
      </c>
      <c r="K128" s="43">
        <f t="shared" si="8"/>
        <v>5.01632604</v>
      </c>
      <c r="L128" s="43">
        <f t="shared" si="9"/>
        <v>4.94464256</v>
      </c>
    </row>
    <row r="129" spans="1:12" s="2" customFormat="1" ht="10.5">
      <c r="A129" s="23" t="s">
        <v>322</v>
      </c>
      <c r="B129" s="19" t="s">
        <v>224</v>
      </c>
      <c r="C129" s="10" t="s">
        <v>290</v>
      </c>
      <c r="D129" s="46"/>
      <c r="E129" s="45"/>
      <c r="F129" s="47"/>
      <c r="G129" s="43">
        <f t="shared" si="4"/>
        <v>0</v>
      </c>
      <c r="H129" s="43">
        <f t="shared" si="5"/>
        <v>0</v>
      </c>
      <c r="I129" s="43">
        <f t="shared" si="6"/>
        <v>0</v>
      </c>
      <c r="J129" s="43">
        <f t="shared" si="7"/>
        <v>0</v>
      </c>
      <c r="K129" s="43">
        <f t="shared" si="8"/>
        <v>0</v>
      </c>
      <c r="L129" s="43">
        <f t="shared" si="9"/>
        <v>0</v>
      </c>
    </row>
    <row r="130" spans="1:12" s="2" customFormat="1" ht="10.5">
      <c r="A130" s="23" t="s">
        <v>323</v>
      </c>
      <c r="B130" s="19" t="s">
        <v>225</v>
      </c>
      <c r="C130" s="10" t="s">
        <v>290</v>
      </c>
      <c r="D130" s="46"/>
      <c r="E130" s="45"/>
      <c r="F130" s="47"/>
      <c r="G130" s="43">
        <f t="shared" si="4"/>
        <v>0</v>
      </c>
      <c r="H130" s="43">
        <f t="shared" si="5"/>
        <v>0</v>
      </c>
      <c r="I130" s="43">
        <f t="shared" si="6"/>
        <v>0</v>
      </c>
      <c r="J130" s="43">
        <f t="shared" si="7"/>
        <v>0</v>
      </c>
      <c r="K130" s="43">
        <f t="shared" si="8"/>
        <v>0</v>
      </c>
      <c r="L130" s="43">
        <f t="shared" si="9"/>
        <v>0</v>
      </c>
    </row>
    <row r="131" spans="1:12" s="2" customFormat="1" ht="10.5">
      <c r="A131" s="23" t="s">
        <v>324</v>
      </c>
      <c r="B131" s="19" t="s">
        <v>226</v>
      </c>
      <c r="C131" s="10" t="s">
        <v>290</v>
      </c>
      <c r="D131" s="46">
        <v>1.7</v>
      </c>
      <c r="E131" s="45">
        <v>1.8</v>
      </c>
      <c r="F131" s="47">
        <v>1.6</v>
      </c>
      <c r="G131" s="43">
        <f t="shared" si="4"/>
        <v>1.672</v>
      </c>
      <c r="H131" s="43">
        <f t="shared" si="5"/>
        <v>1.6640000000000001</v>
      </c>
      <c r="I131" s="43">
        <f t="shared" si="6"/>
        <v>1.74724</v>
      </c>
      <c r="J131" s="43">
        <f t="shared" si="7"/>
        <v>1.7305600000000003</v>
      </c>
      <c r="K131" s="43">
        <f t="shared" si="8"/>
        <v>1.82411856</v>
      </c>
      <c r="L131" s="43">
        <f t="shared" si="9"/>
        <v>1.7980518400000003</v>
      </c>
    </row>
    <row r="132" spans="1:12" s="2" customFormat="1" ht="10.5">
      <c r="A132" s="23" t="s">
        <v>325</v>
      </c>
      <c r="B132" s="19" t="s">
        <v>227</v>
      </c>
      <c r="C132" s="10" t="s">
        <v>290</v>
      </c>
      <c r="D132" s="46">
        <v>7.9</v>
      </c>
      <c r="E132" s="45">
        <v>7.5</v>
      </c>
      <c r="F132" s="47">
        <v>8</v>
      </c>
      <c r="G132" s="43">
        <f t="shared" si="4"/>
        <v>8.36</v>
      </c>
      <c r="H132" s="43">
        <f t="shared" si="5"/>
        <v>8.32</v>
      </c>
      <c r="I132" s="43">
        <f t="shared" si="6"/>
        <v>8.736199999999998</v>
      </c>
      <c r="J132" s="43">
        <f t="shared" si="7"/>
        <v>8.652800000000001</v>
      </c>
      <c r="K132" s="43">
        <f t="shared" si="8"/>
        <v>9.120592799999999</v>
      </c>
      <c r="L132" s="43">
        <f t="shared" si="9"/>
        <v>8.9902592</v>
      </c>
    </row>
    <row r="133" spans="1:12" s="2" customFormat="1" ht="10.5">
      <c r="A133" s="23" t="s">
        <v>212</v>
      </c>
      <c r="B133" s="18" t="s">
        <v>228</v>
      </c>
      <c r="C133" s="10" t="s">
        <v>290</v>
      </c>
      <c r="D133" s="46">
        <v>12.7</v>
      </c>
      <c r="E133" s="45">
        <v>12.3</v>
      </c>
      <c r="F133" s="47">
        <v>13.5</v>
      </c>
      <c r="G133" s="43">
        <f t="shared" si="4"/>
        <v>14.107499999999998</v>
      </c>
      <c r="H133" s="43">
        <f t="shared" si="5"/>
        <v>14.040000000000001</v>
      </c>
      <c r="I133" s="43">
        <f t="shared" si="6"/>
        <v>14.742337499999998</v>
      </c>
      <c r="J133" s="43">
        <f t="shared" si="7"/>
        <v>14.601600000000001</v>
      </c>
      <c r="K133" s="43">
        <f t="shared" si="8"/>
        <v>15.391000349999999</v>
      </c>
      <c r="L133" s="43">
        <f t="shared" si="9"/>
        <v>15.1710624</v>
      </c>
    </row>
    <row r="134" spans="1:12" s="2" customFormat="1" ht="10.5">
      <c r="A134" s="23" t="s">
        <v>214</v>
      </c>
      <c r="B134" s="18" t="s">
        <v>229</v>
      </c>
      <c r="C134" s="10" t="s">
        <v>290</v>
      </c>
      <c r="D134" s="46">
        <v>372.3</v>
      </c>
      <c r="E134" s="45">
        <v>401.9</v>
      </c>
      <c r="F134" s="47">
        <v>356.6</v>
      </c>
      <c r="G134" s="43">
        <f t="shared" si="4"/>
        <v>372.647</v>
      </c>
      <c r="H134" s="43">
        <f t="shared" si="5"/>
        <v>370.86400000000003</v>
      </c>
      <c r="I134" s="43">
        <f t="shared" si="6"/>
        <v>389.416115</v>
      </c>
      <c r="J134" s="43">
        <f t="shared" si="7"/>
        <v>385.69856000000004</v>
      </c>
      <c r="K134" s="43">
        <f t="shared" si="8"/>
        <v>406.55042406</v>
      </c>
      <c r="L134" s="43">
        <f t="shared" si="9"/>
        <v>400.74080384</v>
      </c>
    </row>
    <row r="135" spans="1:12" s="2" customFormat="1" ht="10.5">
      <c r="A135" s="23" t="s">
        <v>326</v>
      </c>
      <c r="B135" s="19" t="s">
        <v>230</v>
      </c>
      <c r="C135" s="10" t="s">
        <v>290</v>
      </c>
      <c r="D135" s="46">
        <v>151.7</v>
      </c>
      <c r="E135" s="45"/>
      <c r="F135" s="44">
        <v>126.6</v>
      </c>
      <c r="G135" s="43">
        <f t="shared" si="4"/>
        <v>132.297</v>
      </c>
      <c r="H135" s="43">
        <f t="shared" si="5"/>
        <v>131.664</v>
      </c>
      <c r="I135" s="43">
        <f t="shared" si="6"/>
        <v>138.250365</v>
      </c>
      <c r="J135" s="43">
        <f t="shared" si="7"/>
        <v>136.93055999999999</v>
      </c>
      <c r="K135" s="43">
        <f t="shared" si="8"/>
        <v>144.33338106</v>
      </c>
      <c r="L135" s="43">
        <f t="shared" si="9"/>
        <v>142.27085183999998</v>
      </c>
    </row>
    <row r="136" spans="1:12" s="2" customFormat="1" ht="10.5">
      <c r="A136" s="23" t="s">
        <v>327</v>
      </c>
      <c r="B136" s="19" t="s">
        <v>231</v>
      </c>
      <c r="C136" s="10" t="s">
        <v>290</v>
      </c>
      <c r="D136" s="46">
        <v>175.5</v>
      </c>
      <c r="E136" s="45"/>
      <c r="F136" s="44">
        <v>197.2</v>
      </c>
      <c r="G136" s="43">
        <f t="shared" si="4"/>
        <v>206.07399999999998</v>
      </c>
      <c r="H136" s="43">
        <f t="shared" si="5"/>
        <v>205.088</v>
      </c>
      <c r="I136" s="43">
        <f t="shared" si="6"/>
        <v>215.34732999999997</v>
      </c>
      <c r="J136" s="43">
        <f t="shared" si="7"/>
        <v>213.29152</v>
      </c>
      <c r="K136" s="43">
        <f t="shared" si="8"/>
        <v>224.82261251999998</v>
      </c>
      <c r="L136" s="43">
        <f t="shared" si="9"/>
        <v>221.60988927999998</v>
      </c>
    </row>
    <row r="137" spans="1:12" s="2" customFormat="1" ht="10.5">
      <c r="A137" s="23" t="s">
        <v>328</v>
      </c>
      <c r="B137" s="19" t="s">
        <v>232</v>
      </c>
      <c r="C137" s="10" t="s">
        <v>290</v>
      </c>
      <c r="D137" s="46">
        <v>48.8</v>
      </c>
      <c r="E137" s="45">
        <v>25.5</v>
      </c>
      <c r="F137" s="47">
        <v>29.1</v>
      </c>
      <c r="G137" s="43">
        <f t="shared" si="4"/>
        <v>30.409499999999998</v>
      </c>
      <c r="H137" s="43">
        <f t="shared" si="5"/>
        <v>30.264000000000003</v>
      </c>
      <c r="I137" s="43">
        <f t="shared" si="6"/>
        <v>31.777927499999997</v>
      </c>
      <c r="J137" s="43">
        <f t="shared" si="7"/>
        <v>31.474560000000004</v>
      </c>
      <c r="K137" s="43">
        <f t="shared" si="8"/>
        <v>33.176156309999996</v>
      </c>
      <c r="L137" s="43">
        <f t="shared" si="9"/>
        <v>32.702067840000005</v>
      </c>
    </row>
    <row r="138" spans="1:12" s="2" customFormat="1" ht="10.5">
      <c r="A138" s="23" t="s">
        <v>329</v>
      </c>
      <c r="B138" s="19" t="s">
        <v>233</v>
      </c>
      <c r="C138" s="10" t="s">
        <v>290</v>
      </c>
      <c r="D138" s="46">
        <v>22.8</v>
      </c>
      <c r="E138" s="45">
        <v>25.5</v>
      </c>
      <c r="F138" s="47">
        <v>29.1</v>
      </c>
      <c r="G138" s="43">
        <f t="shared" si="4"/>
        <v>30.409499999999998</v>
      </c>
      <c r="H138" s="43">
        <f t="shared" si="5"/>
        <v>30.264000000000003</v>
      </c>
      <c r="I138" s="43">
        <f t="shared" si="6"/>
        <v>31.777927499999997</v>
      </c>
      <c r="J138" s="43">
        <f t="shared" si="7"/>
        <v>31.474560000000004</v>
      </c>
      <c r="K138" s="43">
        <f t="shared" si="8"/>
        <v>33.176156309999996</v>
      </c>
      <c r="L138" s="43">
        <f t="shared" si="9"/>
        <v>32.702067840000005</v>
      </c>
    </row>
    <row r="139" spans="1:12" s="2" customFormat="1" ht="21" customHeight="1">
      <c r="A139" s="23" t="s">
        <v>216</v>
      </c>
      <c r="B139" s="17" t="s">
        <v>234</v>
      </c>
      <c r="C139" s="10" t="s">
        <v>290</v>
      </c>
      <c r="D139" s="46">
        <v>449.5</v>
      </c>
      <c r="E139" s="50">
        <v>528.4</v>
      </c>
      <c r="F139" s="47">
        <f>F140+F141+F142+F143+F144+F145+F146+F147+F148+F149+F150</f>
        <v>485.56</v>
      </c>
      <c r="G139" s="43">
        <f aca="true" t="shared" si="10" ref="G139:L139">SUM(G140:G152)</f>
        <v>507.4102</v>
      </c>
      <c r="H139" s="43">
        <f t="shared" si="10"/>
        <v>504.98240000000004</v>
      </c>
      <c r="I139" s="43">
        <f t="shared" si="10"/>
        <v>530.2436589999999</v>
      </c>
      <c r="J139" s="43">
        <f t="shared" si="10"/>
        <v>525.181696</v>
      </c>
      <c r="K139" s="43">
        <f t="shared" si="10"/>
        <v>553.574379996</v>
      </c>
      <c r="L139" s="43">
        <f t="shared" si="10"/>
        <v>545.663782144</v>
      </c>
    </row>
    <row r="140" spans="1:12" s="2" customFormat="1" ht="10.5">
      <c r="A140" s="23" t="s">
        <v>330</v>
      </c>
      <c r="B140" s="19" t="s">
        <v>235</v>
      </c>
      <c r="C140" s="10" t="s">
        <v>290</v>
      </c>
      <c r="D140" s="46">
        <v>52</v>
      </c>
      <c r="E140" s="45">
        <v>62.4</v>
      </c>
      <c r="F140" s="47">
        <v>56.2</v>
      </c>
      <c r="G140" s="43">
        <f>F140*1.045</f>
        <v>58.729</v>
      </c>
      <c r="H140" s="43">
        <f>F140*1.04</f>
        <v>58.44800000000001</v>
      </c>
      <c r="I140" s="43">
        <f>G140*1.045</f>
        <v>61.371804999999995</v>
      </c>
      <c r="J140" s="43">
        <f>H140*1.04</f>
        <v>60.78592000000001</v>
      </c>
      <c r="K140" s="43">
        <f>I140*1.044</f>
        <v>64.07216442</v>
      </c>
      <c r="L140" s="43">
        <f>J140*1.039</f>
        <v>63.156570880000004</v>
      </c>
    </row>
    <row r="141" spans="1:12" s="2" customFormat="1" ht="10.5">
      <c r="A141" s="23" t="s">
        <v>331</v>
      </c>
      <c r="B141" s="19" t="s">
        <v>236</v>
      </c>
      <c r="C141" s="10" t="s">
        <v>290</v>
      </c>
      <c r="D141" s="46">
        <v>1.3</v>
      </c>
      <c r="E141" s="45">
        <v>1.5</v>
      </c>
      <c r="F141" s="47">
        <v>1.6</v>
      </c>
      <c r="G141" s="43">
        <f aca="true" t="shared" si="11" ref="G141:G150">F141*1.045</f>
        <v>1.672</v>
      </c>
      <c r="H141" s="43">
        <f aca="true" t="shared" si="12" ref="H141:H150">F141*1.04</f>
        <v>1.6640000000000001</v>
      </c>
      <c r="I141" s="43">
        <f aca="true" t="shared" si="13" ref="I141:I150">G141*1.045</f>
        <v>1.74724</v>
      </c>
      <c r="J141" s="43">
        <f aca="true" t="shared" si="14" ref="J141:J150">H141*1.04</f>
        <v>1.7305600000000003</v>
      </c>
      <c r="K141" s="43">
        <f aca="true" t="shared" si="15" ref="K141:K150">I141*1.044</f>
        <v>1.82411856</v>
      </c>
      <c r="L141" s="43">
        <f aca="true" t="shared" si="16" ref="L141:L150">J141*1.039</f>
        <v>1.7980518400000003</v>
      </c>
    </row>
    <row r="142" spans="1:12" s="2" customFormat="1" ht="10.5" customHeight="1">
      <c r="A142" s="23" t="s">
        <v>332</v>
      </c>
      <c r="B142" s="21" t="s">
        <v>302</v>
      </c>
      <c r="C142" s="8" t="s">
        <v>290</v>
      </c>
      <c r="D142" s="48">
        <v>14.1</v>
      </c>
      <c r="E142" s="45">
        <v>4.6</v>
      </c>
      <c r="F142" s="49">
        <v>6.4</v>
      </c>
      <c r="G142" s="43">
        <f t="shared" si="11"/>
        <v>6.688</v>
      </c>
      <c r="H142" s="43">
        <f t="shared" si="12"/>
        <v>6.656000000000001</v>
      </c>
      <c r="I142" s="43">
        <f t="shared" si="13"/>
        <v>6.98896</v>
      </c>
      <c r="J142" s="43">
        <f t="shared" si="14"/>
        <v>6.922240000000001</v>
      </c>
      <c r="K142" s="43">
        <f t="shared" si="15"/>
        <v>7.29647424</v>
      </c>
      <c r="L142" s="43">
        <f t="shared" si="16"/>
        <v>7.192207360000001</v>
      </c>
    </row>
    <row r="143" spans="1:12" s="2" customFormat="1" ht="10.5">
      <c r="A143" s="23" t="s">
        <v>333</v>
      </c>
      <c r="B143" s="19" t="s">
        <v>237</v>
      </c>
      <c r="C143" s="10" t="s">
        <v>290</v>
      </c>
      <c r="D143" s="46">
        <v>82.1</v>
      </c>
      <c r="E143" s="45">
        <v>44.3</v>
      </c>
      <c r="F143" s="47">
        <v>39.9</v>
      </c>
      <c r="G143" s="43">
        <f t="shared" si="11"/>
        <v>41.695499999999996</v>
      </c>
      <c r="H143" s="43">
        <f t="shared" si="12"/>
        <v>41.496</v>
      </c>
      <c r="I143" s="43">
        <f t="shared" si="13"/>
        <v>43.571797499999995</v>
      </c>
      <c r="J143" s="43">
        <f t="shared" si="14"/>
        <v>43.155840000000005</v>
      </c>
      <c r="K143" s="43">
        <f t="shared" si="15"/>
        <v>45.488956589999994</v>
      </c>
      <c r="L143" s="43">
        <f t="shared" si="16"/>
        <v>44.83891776</v>
      </c>
    </row>
    <row r="144" spans="1:12" s="2" customFormat="1" ht="10.5">
      <c r="A144" s="23" t="s">
        <v>334</v>
      </c>
      <c r="B144" s="19" t="s">
        <v>238</v>
      </c>
      <c r="C144" s="10" t="s">
        <v>290</v>
      </c>
      <c r="D144" s="46">
        <v>32.1</v>
      </c>
      <c r="E144" s="45">
        <v>52.1</v>
      </c>
      <c r="F144" s="47">
        <v>41.7</v>
      </c>
      <c r="G144" s="43">
        <f t="shared" si="11"/>
        <v>43.5765</v>
      </c>
      <c r="H144" s="43">
        <f t="shared" si="12"/>
        <v>43.368</v>
      </c>
      <c r="I144" s="43">
        <f t="shared" si="13"/>
        <v>45.5374425</v>
      </c>
      <c r="J144" s="43">
        <f t="shared" si="14"/>
        <v>45.102720000000005</v>
      </c>
      <c r="K144" s="43">
        <f t="shared" si="15"/>
        <v>47.54108997</v>
      </c>
      <c r="L144" s="43">
        <f t="shared" si="16"/>
        <v>46.861726080000004</v>
      </c>
    </row>
    <row r="145" spans="1:12" s="2" customFormat="1" ht="10.5">
      <c r="A145" s="23" t="s">
        <v>335</v>
      </c>
      <c r="B145" s="19" t="s">
        <v>239</v>
      </c>
      <c r="C145" s="10" t="s">
        <v>290</v>
      </c>
      <c r="D145" s="46"/>
      <c r="E145" s="45">
        <v>9.7</v>
      </c>
      <c r="F145" s="47">
        <v>0.06</v>
      </c>
      <c r="G145" s="43">
        <f t="shared" si="11"/>
        <v>0.06269999999999999</v>
      </c>
      <c r="H145" s="43">
        <f t="shared" si="12"/>
        <v>0.0624</v>
      </c>
      <c r="I145" s="43">
        <f t="shared" si="13"/>
        <v>0.06552149999999998</v>
      </c>
      <c r="J145" s="43">
        <f t="shared" si="14"/>
        <v>0.064896</v>
      </c>
      <c r="K145" s="43">
        <f t="shared" si="15"/>
        <v>0.06840444599999998</v>
      </c>
      <c r="L145" s="43">
        <f t="shared" si="16"/>
        <v>0.06742694399999999</v>
      </c>
    </row>
    <row r="146" spans="1:12" s="2" customFormat="1" ht="10.5">
      <c r="A146" s="23" t="s">
        <v>336</v>
      </c>
      <c r="B146" s="19" t="s">
        <v>240</v>
      </c>
      <c r="C146" s="10" t="s">
        <v>290</v>
      </c>
      <c r="D146" s="46">
        <v>221.4</v>
      </c>
      <c r="E146" s="45">
        <v>260.8</v>
      </c>
      <c r="F146" s="47">
        <v>247.7</v>
      </c>
      <c r="G146" s="43">
        <f t="shared" si="11"/>
        <v>258.8465</v>
      </c>
      <c r="H146" s="43">
        <f t="shared" si="12"/>
        <v>257.608</v>
      </c>
      <c r="I146" s="43">
        <f t="shared" si="13"/>
        <v>270.49459249999995</v>
      </c>
      <c r="J146" s="43">
        <f t="shared" si="14"/>
        <v>267.91232</v>
      </c>
      <c r="K146" s="43">
        <f t="shared" si="15"/>
        <v>282.39635456999997</v>
      </c>
      <c r="L146" s="43">
        <f t="shared" si="16"/>
        <v>278.36090048</v>
      </c>
    </row>
    <row r="147" spans="1:12" s="2" customFormat="1" ht="10.5">
      <c r="A147" s="23" t="s">
        <v>337</v>
      </c>
      <c r="B147" s="19" t="s">
        <v>241</v>
      </c>
      <c r="C147" s="10" t="s">
        <v>290</v>
      </c>
      <c r="D147" s="46">
        <v>31.7</v>
      </c>
      <c r="E147" s="45">
        <v>66.9</v>
      </c>
      <c r="F147" s="47">
        <v>38.9</v>
      </c>
      <c r="G147" s="43">
        <f t="shared" si="11"/>
        <v>40.650499999999994</v>
      </c>
      <c r="H147" s="43">
        <f t="shared" si="12"/>
        <v>40.456</v>
      </c>
      <c r="I147" s="43">
        <f t="shared" si="13"/>
        <v>42.47977249999999</v>
      </c>
      <c r="J147" s="43">
        <f t="shared" si="14"/>
        <v>42.07424</v>
      </c>
      <c r="K147" s="43">
        <f t="shared" si="15"/>
        <v>44.34888248999999</v>
      </c>
      <c r="L147" s="43">
        <f t="shared" si="16"/>
        <v>43.71513536</v>
      </c>
    </row>
    <row r="148" spans="1:12" s="2" customFormat="1" ht="10.5">
      <c r="A148" s="23" t="s">
        <v>338</v>
      </c>
      <c r="B148" s="19" t="s">
        <v>242</v>
      </c>
      <c r="C148" s="10" t="s">
        <v>290</v>
      </c>
      <c r="D148" s="46"/>
      <c r="E148" s="45"/>
      <c r="F148" s="47"/>
      <c r="G148" s="43">
        <f t="shared" si="11"/>
        <v>0</v>
      </c>
      <c r="H148" s="43">
        <f t="shared" si="12"/>
        <v>0</v>
      </c>
      <c r="I148" s="43">
        <f t="shared" si="13"/>
        <v>0</v>
      </c>
      <c r="J148" s="43">
        <f t="shared" si="14"/>
        <v>0</v>
      </c>
      <c r="K148" s="43">
        <f t="shared" si="15"/>
        <v>0</v>
      </c>
      <c r="L148" s="43">
        <f t="shared" si="16"/>
        <v>0</v>
      </c>
    </row>
    <row r="149" spans="1:12" s="2" customFormat="1" ht="10.5">
      <c r="A149" s="23" t="s">
        <v>339</v>
      </c>
      <c r="B149" s="19" t="s">
        <v>243</v>
      </c>
      <c r="C149" s="10" t="s">
        <v>290</v>
      </c>
      <c r="D149" s="46">
        <v>14.4</v>
      </c>
      <c r="E149" s="45">
        <v>15.6</v>
      </c>
      <c r="F149" s="47">
        <v>14.3</v>
      </c>
      <c r="G149" s="43">
        <f t="shared" si="11"/>
        <v>14.9435</v>
      </c>
      <c r="H149" s="43">
        <f t="shared" si="12"/>
        <v>14.872000000000002</v>
      </c>
      <c r="I149" s="43">
        <f t="shared" si="13"/>
        <v>15.615957499999999</v>
      </c>
      <c r="J149" s="43">
        <f t="shared" si="14"/>
        <v>15.466880000000002</v>
      </c>
      <c r="K149" s="43">
        <f t="shared" si="15"/>
        <v>16.30305963</v>
      </c>
      <c r="L149" s="43">
        <f t="shared" si="16"/>
        <v>16.07008832</v>
      </c>
    </row>
    <row r="150" spans="1:12" s="2" customFormat="1" ht="10.5">
      <c r="A150" s="23" t="s">
        <v>340</v>
      </c>
      <c r="B150" s="19" t="s">
        <v>244</v>
      </c>
      <c r="C150" s="10" t="s">
        <v>290</v>
      </c>
      <c r="D150" s="46">
        <v>0.5</v>
      </c>
      <c r="E150" s="45">
        <v>10.5</v>
      </c>
      <c r="F150" s="47">
        <v>38.8</v>
      </c>
      <c r="G150" s="43">
        <f t="shared" si="11"/>
        <v>40.54599999999999</v>
      </c>
      <c r="H150" s="43">
        <f t="shared" si="12"/>
        <v>40.352</v>
      </c>
      <c r="I150" s="43">
        <f t="shared" si="13"/>
        <v>42.37056999999999</v>
      </c>
      <c r="J150" s="43">
        <f t="shared" si="14"/>
        <v>41.96608</v>
      </c>
      <c r="K150" s="43">
        <f t="shared" si="15"/>
        <v>44.23487507999999</v>
      </c>
      <c r="L150" s="43">
        <f t="shared" si="16"/>
        <v>43.60275711999999</v>
      </c>
    </row>
    <row r="151" spans="1:12" s="2" customFormat="1" ht="10.5">
      <c r="A151" s="23" t="s">
        <v>341</v>
      </c>
      <c r="B151" s="19" t="s">
        <v>245</v>
      </c>
      <c r="C151" s="10" t="s">
        <v>290</v>
      </c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s="2" customFormat="1" ht="10.5">
      <c r="A152" s="23" t="s">
        <v>342</v>
      </c>
      <c r="B152" s="19" t="s">
        <v>246</v>
      </c>
      <c r="C152" s="10" t="s">
        <v>290</v>
      </c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s="2" customFormat="1" ht="21" customHeight="1">
      <c r="A153" s="23" t="s">
        <v>218</v>
      </c>
      <c r="B153" s="17" t="s">
        <v>300</v>
      </c>
      <c r="C153" s="10" t="s">
        <v>290</v>
      </c>
      <c r="D153" s="46">
        <f>D120-D139</f>
        <v>16.30000000000001</v>
      </c>
      <c r="E153" s="52">
        <v>-23.7</v>
      </c>
      <c r="F153" s="51">
        <f aca="true" t="shared" si="17" ref="F153:L153">F120-F139</f>
        <v>-21.859999999999957</v>
      </c>
      <c r="G153" s="43">
        <f t="shared" si="17"/>
        <v>-22.843700000000013</v>
      </c>
      <c r="H153" s="43">
        <f t="shared" si="17"/>
        <v>-22.734399999999994</v>
      </c>
      <c r="I153" s="43">
        <f t="shared" si="17"/>
        <v>-23.87166649999989</v>
      </c>
      <c r="J153" s="43">
        <f t="shared" si="17"/>
        <v>-23.643775999999946</v>
      </c>
      <c r="K153" s="43">
        <f t="shared" si="17"/>
        <v>-24.922019825999996</v>
      </c>
      <c r="L153" s="43">
        <f t="shared" si="17"/>
        <v>-24.565883264000036</v>
      </c>
    </row>
    <row r="154" spans="1:12" s="2" customFormat="1" ht="10.5">
      <c r="A154" s="23" t="s">
        <v>220</v>
      </c>
      <c r="B154" s="14" t="s">
        <v>247</v>
      </c>
      <c r="C154" s="10" t="s">
        <v>290</v>
      </c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s="2" customFormat="1" ht="21">
      <c r="A155" s="23" t="s">
        <v>222</v>
      </c>
      <c r="B155" s="15" t="s">
        <v>248</v>
      </c>
      <c r="C155" s="10" t="s">
        <v>290</v>
      </c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s="2" customFormat="1" ht="10.5">
      <c r="A156" s="34"/>
      <c r="B156" s="35" t="s">
        <v>249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</row>
    <row r="157" spans="1:12" s="2" customFormat="1" ht="10.5">
      <c r="A157" s="23" t="s">
        <v>250</v>
      </c>
      <c r="B157" s="14" t="s">
        <v>251</v>
      </c>
      <c r="C157" s="10" t="s">
        <v>141</v>
      </c>
      <c r="D157" s="10">
        <v>9324</v>
      </c>
      <c r="E157" s="10">
        <v>9716</v>
      </c>
      <c r="F157" s="10">
        <v>9804</v>
      </c>
      <c r="G157" s="10"/>
      <c r="H157" s="10"/>
      <c r="I157" s="10"/>
      <c r="J157" s="10"/>
      <c r="K157" s="10"/>
      <c r="L157" s="10"/>
    </row>
    <row r="158" spans="1:12" s="2" customFormat="1" ht="30.75" customHeight="1">
      <c r="A158" s="23" t="s">
        <v>252</v>
      </c>
      <c r="B158" s="15" t="s">
        <v>253</v>
      </c>
      <c r="C158" s="10" t="s">
        <v>294</v>
      </c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s="2" customFormat="1" ht="10.5">
      <c r="A159" s="23" t="s">
        <v>343</v>
      </c>
      <c r="B159" s="19" t="s">
        <v>254</v>
      </c>
      <c r="C159" s="10" t="s">
        <v>294</v>
      </c>
      <c r="D159" s="10">
        <v>9908</v>
      </c>
      <c r="E159" s="10">
        <v>10324</v>
      </c>
      <c r="F159" s="10">
        <v>10414</v>
      </c>
      <c r="G159" s="10"/>
      <c r="H159" s="10"/>
      <c r="I159" s="10"/>
      <c r="J159" s="10"/>
      <c r="K159" s="10"/>
      <c r="L159" s="10"/>
    </row>
    <row r="160" spans="1:12" s="2" customFormat="1" ht="10.5">
      <c r="A160" s="23" t="s">
        <v>344</v>
      </c>
      <c r="B160" s="19" t="s">
        <v>255</v>
      </c>
      <c r="C160" s="10" t="s">
        <v>294</v>
      </c>
      <c r="D160" s="10">
        <v>7613</v>
      </c>
      <c r="E160" s="10">
        <v>7933</v>
      </c>
      <c r="F160" s="10">
        <v>8466</v>
      </c>
      <c r="G160" s="10"/>
      <c r="H160" s="10"/>
      <c r="I160" s="10"/>
      <c r="J160" s="10"/>
      <c r="K160" s="10"/>
      <c r="L160" s="10"/>
    </row>
    <row r="161" spans="1:12" s="2" customFormat="1" ht="10.5">
      <c r="A161" s="23" t="s">
        <v>345</v>
      </c>
      <c r="B161" s="19" t="s">
        <v>256</v>
      </c>
      <c r="C161" s="10" t="s">
        <v>294</v>
      </c>
      <c r="D161" s="10">
        <v>9319</v>
      </c>
      <c r="E161" s="10">
        <v>9710</v>
      </c>
      <c r="F161" s="10">
        <v>9883</v>
      </c>
      <c r="G161" s="10"/>
      <c r="H161" s="10"/>
      <c r="I161" s="10"/>
      <c r="J161" s="10"/>
      <c r="K161" s="10"/>
      <c r="L161" s="10"/>
    </row>
    <row r="162" spans="1:12" s="2" customFormat="1" ht="21" customHeight="1">
      <c r="A162" s="23" t="s">
        <v>257</v>
      </c>
      <c r="B162" s="15" t="s">
        <v>258</v>
      </c>
      <c r="C162" s="10" t="s">
        <v>193</v>
      </c>
      <c r="D162" s="40">
        <v>3.4</v>
      </c>
      <c r="E162" s="40">
        <v>5.5</v>
      </c>
      <c r="F162" s="40">
        <v>5.5</v>
      </c>
      <c r="G162" s="40">
        <v>5.3</v>
      </c>
      <c r="H162" s="40">
        <v>5</v>
      </c>
      <c r="I162" s="40">
        <v>4.8</v>
      </c>
      <c r="J162" s="40">
        <v>4.5</v>
      </c>
      <c r="K162" s="40">
        <v>4</v>
      </c>
      <c r="L162" s="40">
        <v>3.5</v>
      </c>
    </row>
    <row r="163" spans="1:12" s="2" customFormat="1" ht="10.5">
      <c r="A163" s="34"/>
      <c r="B163" s="35" t="s">
        <v>259</v>
      </c>
      <c r="C163" s="36"/>
      <c r="D163" s="36"/>
      <c r="E163" s="36"/>
      <c r="F163" s="36"/>
      <c r="G163" s="36"/>
      <c r="H163" s="36"/>
      <c r="I163" s="36"/>
      <c r="J163" s="36"/>
      <c r="K163" s="36"/>
      <c r="L163" s="36"/>
    </row>
    <row r="164" spans="1:12" s="2" customFormat="1" ht="10.5">
      <c r="A164" s="23" t="s">
        <v>260</v>
      </c>
      <c r="B164" s="30" t="s">
        <v>261</v>
      </c>
      <c r="C164" s="1" t="s">
        <v>346</v>
      </c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s="2" customFormat="1" ht="10.5">
      <c r="A165" s="23" t="s">
        <v>262</v>
      </c>
      <c r="B165" s="30" t="s">
        <v>347</v>
      </c>
      <c r="C165" s="1" t="s">
        <v>346</v>
      </c>
      <c r="D165" s="10">
        <v>8.402</v>
      </c>
      <c r="E165" s="10">
        <v>8.405000000000001</v>
      </c>
      <c r="F165" s="10">
        <v>8.405000000000001</v>
      </c>
      <c r="G165" s="10">
        <v>8.405000000000001</v>
      </c>
      <c r="H165" s="10">
        <v>8.405000000000001</v>
      </c>
      <c r="I165" s="10">
        <v>8.405000000000001</v>
      </c>
      <c r="J165" s="10">
        <v>8.405000000000001</v>
      </c>
      <c r="K165" s="10">
        <v>8.405000000000001</v>
      </c>
      <c r="L165" s="10">
        <v>8.405000000000001</v>
      </c>
    </row>
    <row r="166" spans="1:12" s="2" customFormat="1" ht="10.5">
      <c r="A166" s="23" t="s">
        <v>376</v>
      </c>
      <c r="B166" s="19" t="s">
        <v>348</v>
      </c>
      <c r="C166" s="1" t="s">
        <v>346</v>
      </c>
      <c r="D166" s="10">
        <v>7.602</v>
      </c>
      <c r="E166" s="10">
        <v>7.605</v>
      </c>
      <c r="F166" s="10">
        <v>7.605</v>
      </c>
      <c r="G166" s="10">
        <v>7.605</v>
      </c>
      <c r="H166" s="10">
        <v>7.605</v>
      </c>
      <c r="I166" s="10">
        <v>7.605</v>
      </c>
      <c r="J166" s="10">
        <v>7.605</v>
      </c>
      <c r="K166" s="10">
        <v>7.605</v>
      </c>
      <c r="L166" s="10">
        <v>7.605</v>
      </c>
    </row>
    <row r="167" spans="1:12" s="2" customFormat="1" ht="10.5">
      <c r="A167" s="32" t="s">
        <v>377</v>
      </c>
      <c r="B167" s="19" t="s">
        <v>349</v>
      </c>
      <c r="C167" s="1" t="s">
        <v>346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</row>
    <row r="168" spans="1:12" s="2" customFormat="1" ht="19.5" customHeight="1">
      <c r="A168" s="32" t="s">
        <v>378</v>
      </c>
      <c r="B168" s="31" t="s">
        <v>375</v>
      </c>
      <c r="C168" s="1" t="s">
        <v>346</v>
      </c>
      <c r="D168" s="10">
        <v>0.8</v>
      </c>
      <c r="E168" s="10">
        <v>0.8</v>
      </c>
      <c r="F168" s="10">
        <v>0.8</v>
      </c>
      <c r="G168" s="10">
        <v>0.8</v>
      </c>
      <c r="H168" s="10">
        <v>0.8</v>
      </c>
      <c r="I168" s="10">
        <v>0.8</v>
      </c>
      <c r="J168" s="10">
        <v>0.8</v>
      </c>
      <c r="K168" s="10">
        <v>0.8</v>
      </c>
      <c r="L168" s="10">
        <v>0.8</v>
      </c>
    </row>
    <row r="169" spans="1:12" s="2" customFormat="1" ht="10.5">
      <c r="A169" s="32" t="s">
        <v>350</v>
      </c>
      <c r="B169" s="20" t="s">
        <v>351</v>
      </c>
      <c r="C169" s="1" t="s">
        <v>346</v>
      </c>
      <c r="D169" s="10">
        <v>0.8</v>
      </c>
      <c r="E169" s="10">
        <v>0.8</v>
      </c>
      <c r="F169" s="10">
        <v>0.8</v>
      </c>
      <c r="G169" s="10">
        <v>0.8</v>
      </c>
      <c r="H169" s="10">
        <v>0.8</v>
      </c>
      <c r="I169" s="10">
        <v>0.8</v>
      </c>
      <c r="J169" s="10">
        <v>0.8</v>
      </c>
      <c r="K169" s="10">
        <v>0.8</v>
      </c>
      <c r="L169" s="10">
        <v>0.8</v>
      </c>
    </row>
    <row r="170" spans="1:12" s="2" customFormat="1" ht="10.5">
      <c r="A170" s="32" t="s">
        <v>352</v>
      </c>
      <c r="B170" s="20" t="s">
        <v>353</v>
      </c>
      <c r="C170" s="1" t="s">
        <v>346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</row>
    <row r="171" spans="1:12" s="2" customFormat="1" ht="21">
      <c r="A171" s="32" t="s">
        <v>263</v>
      </c>
      <c r="B171" s="30" t="s">
        <v>379</v>
      </c>
      <c r="C171" s="1" t="s">
        <v>346</v>
      </c>
      <c r="D171" s="10">
        <v>4.058</v>
      </c>
      <c r="E171" s="41">
        <v>4.05</v>
      </c>
      <c r="F171" s="41">
        <v>4.05</v>
      </c>
      <c r="G171" s="41">
        <v>4.05</v>
      </c>
      <c r="H171" s="41">
        <v>4.05</v>
      </c>
      <c r="I171" s="41">
        <v>4.05</v>
      </c>
      <c r="J171" s="41">
        <v>4.05</v>
      </c>
      <c r="K171" s="41">
        <v>4.05</v>
      </c>
      <c r="L171" s="41">
        <v>4.05</v>
      </c>
    </row>
    <row r="172" spans="1:12" s="2" customFormat="1" ht="16.5" customHeight="1">
      <c r="A172" s="32" t="s">
        <v>381</v>
      </c>
      <c r="B172" s="31" t="s">
        <v>380</v>
      </c>
      <c r="C172" s="1" t="s">
        <v>346</v>
      </c>
      <c r="D172" s="10">
        <v>1.003</v>
      </c>
      <c r="E172" s="10">
        <v>1.003</v>
      </c>
      <c r="F172" s="10">
        <v>1.003</v>
      </c>
      <c r="G172" s="10">
        <v>1.003</v>
      </c>
      <c r="H172" s="10">
        <v>1.003</v>
      </c>
      <c r="I172" s="10">
        <v>1.003</v>
      </c>
      <c r="J172" s="10">
        <v>1.003</v>
      </c>
      <c r="K172" s="10">
        <v>1.003</v>
      </c>
      <c r="L172" s="10">
        <v>1.003</v>
      </c>
    </row>
    <row r="173" spans="1:12" s="2" customFormat="1" ht="11.25" customHeight="1">
      <c r="A173" s="32" t="s">
        <v>382</v>
      </c>
      <c r="B173" s="31" t="s">
        <v>354</v>
      </c>
      <c r="C173" s="1" t="s">
        <v>346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</row>
    <row r="174" spans="1:12" s="2" customFormat="1" ht="10.5">
      <c r="A174" s="32" t="s">
        <v>383</v>
      </c>
      <c r="B174" s="31" t="s">
        <v>355</v>
      </c>
      <c r="C174" s="1" t="s">
        <v>346</v>
      </c>
      <c r="D174" s="10">
        <v>0.167</v>
      </c>
      <c r="E174" s="10">
        <v>0.168</v>
      </c>
      <c r="F174" s="10">
        <v>0.168</v>
      </c>
      <c r="G174" s="10">
        <v>0.168</v>
      </c>
      <c r="H174" s="10">
        <v>0.168</v>
      </c>
      <c r="I174" s="10">
        <v>0.168</v>
      </c>
      <c r="J174" s="10">
        <v>0.168</v>
      </c>
      <c r="K174" s="10">
        <v>0.168</v>
      </c>
      <c r="L174" s="10">
        <v>0.168</v>
      </c>
    </row>
    <row r="175" spans="1:12" s="2" customFormat="1" ht="21">
      <c r="A175" s="32" t="s">
        <v>384</v>
      </c>
      <c r="B175" s="31" t="s">
        <v>356</v>
      </c>
      <c r="C175" s="1" t="s">
        <v>346</v>
      </c>
      <c r="D175" s="10">
        <v>0.07</v>
      </c>
      <c r="E175" s="10">
        <v>0.07</v>
      </c>
      <c r="F175" s="10">
        <v>0.07</v>
      </c>
      <c r="G175" s="10">
        <v>0.07</v>
      </c>
      <c r="H175" s="10">
        <v>0.07</v>
      </c>
      <c r="I175" s="10">
        <v>0.07</v>
      </c>
      <c r="J175" s="10">
        <v>0.07</v>
      </c>
      <c r="K175" s="10">
        <v>0.07</v>
      </c>
      <c r="L175" s="10">
        <v>0.07</v>
      </c>
    </row>
    <row r="176" spans="1:12" s="2" customFormat="1" ht="25.5" customHeight="1">
      <c r="A176" s="32" t="s">
        <v>385</v>
      </c>
      <c r="B176" s="31" t="s">
        <v>357</v>
      </c>
      <c r="C176" s="1" t="s">
        <v>346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</row>
    <row r="177" spans="1:12" s="2" customFormat="1" ht="10.5">
      <c r="A177" s="32" t="s">
        <v>386</v>
      </c>
      <c r="B177" s="31" t="s">
        <v>358</v>
      </c>
      <c r="C177" s="1" t="s">
        <v>346</v>
      </c>
      <c r="D177" s="10">
        <v>0.108</v>
      </c>
      <c r="E177" s="10">
        <v>0.092</v>
      </c>
      <c r="F177" s="10">
        <v>0.092</v>
      </c>
      <c r="G177" s="10">
        <v>0.092</v>
      </c>
      <c r="H177" s="10">
        <v>0.092</v>
      </c>
      <c r="I177" s="10">
        <v>0.092</v>
      </c>
      <c r="J177" s="10">
        <v>0.092</v>
      </c>
      <c r="K177" s="10">
        <v>0.092</v>
      </c>
      <c r="L177" s="10">
        <v>0.092</v>
      </c>
    </row>
    <row r="178" spans="1:12" s="2" customFormat="1" ht="21">
      <c r="A178" s="32" t="s">
        <v>387</v>
      </c>
      <c r="B178" s="31" t="s">
        <v>359</v>
      </c>
      <c r="C178" s="1" t="s">
        <v>346</v>
      </c>
      <c r="D178" s="10">
        <v>1.443</v>
      </c>
      <c r="E178" s="10">
        <v>1.45</v>
      </c>
      <c r="F178" s="10">
        <v>1.45</v>
      </c>
      <c r="G178" s="10">
        <v>1.45</v>
      </c>
      <c r="H178" s="10">
        <v>1.45</v>
      </c>
      <c r="I178" s="10">
        <v>1.45</v>
      </c>
      <c r="J178" s="10">
        <v>1.45</v>
      </c>
      <c r="K178" s="10">
        <v>1.45</v>
      </c>
      <c r="L178" s="10">
        <v>1.45</v>
      </c>
    </row>
    <row r="179" spans="1:12" s="2" customFormat="1" ht="10.5">
      <c r="A179" s="32" t="s">
        <v>388</v>
      </c>
      <c r="B179" s="31" t="s">
        <v>360</v>
      </c>
      <c r="C179" s="1" t="s">
        <v>346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</row>
    <row r="180" spans="1:12" s="2" customFormat="1" ht="12.75" customHeight="1">
      <c r="A180" s="32" t="s">
        <v>389</v>
      </c>
      <c r="B180" s="31" t="s">
        <v>361</v>
      </c>
      <c r="C180" s="1" t="s">
        <v>346</v>
      </c>
      <c r="D180" s="10">
        <v>0.03</v>
      </c>
      <c r="E180" s="10">
        <v>0.03</v>
      </c>
      <c r="F180" s="10">
        <v>0.03</v>
      </c>
      <c r="G180" s="10">
        <v>0.03</v>
      </c>
      <c r="H180" s="10">
        <v>0.03</v>
      </c>
      <c r="I180" s="10">
        <v>0.03</v>
      </c>
      <c r="J180" s="10">
        <v>0.03</v>
      </c>
      <c r="K180" s="10">
        <v>0.03</v>
      </c>
      <c r="L180" s="10">
        <v>0.03</v>
      </c>
    </row>
    <row r="181" spans="1:12" s="2" customFormat="1" ht="10.5">
      <c r="A181" s="32" t="s">
        <v>390</v>
      </c>
      <c r="B181" s="31" t="s">
        <v>362</v>
      </c>
      <c r="C181" s="1" t="s">
        <v>346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</row>
    <row r="182" spans="1:12" s="2" customFormat="1" ht="10.5">
      <c r="A182" s="32" t="s">
        <v>391</v>
      </c>
      <c r="B182" s="31" t="s">
        <v>363</v>
      </c>
      <c r="C182" s="1" t="s">
        <v>346</v>
      </c>
      <c r="D182" s="10">
        <v>0.026</v>
      </c>
      <c r="E182" s="10">
        <v>0.026</v>
      </c>
      <c r="F182" s="10">
        <v>0.026</v>
      </c>
      <c r="G182" s="10">
        <v>0.026</v>
      </c>
      <c r="H182" s="10">
        <v>0.026</v>
      </c>
      <c r="I182" s="10">
        <v>0.026</v>
      </c>
      <c r="J182" s="10">
        <v>0.026</v>
      </c>
      <c r="K182" s="10">
        <v>0.026</v>
      </c>
      <c r="L182" s="10">
        <v>0.026</v>
      </c>
    </row>
    <row r="183" spans="1:12" s="2" customFormat="1" ht="10.5">
      <c r="A183" s="32" t="s">
        <v>392</v>
      </c>
      <c r="B183" s="31" t="s">
        <v>364</v>
      </c>
      <c r="C183" s="1" t="s">
        <v>346</v>
      </c>
      <c r="D183" s="10">
        <v>0.009</v>
      </c>
      <c r="E183" s="10">
        <v>0.009</v>
      </c>
      <c r="F183" s="10">
        <v>0.009</v>
      </c>
      <c r="G183" s="10">
        <v>0.009</v>
      </c>
      <c r="H183" s="10">
        <v>0.009</v>
      </c>
      <c r="I183" s="10">
        <v>0.009</v>
      </c>
      <c r="J183" s="10">
        <v>0.009</v>
      </c>
      <c r="K183" s="10">
        <v>0.009</v>
      </c>
      <c r="L183" s="10">
        <v>0.009</v>
      </c>
    </row>
    <row r="184" spans="1:12" s="2" customFormat="1" ht="10.5">
      <c r="A184" s="32" t="s">
        <v>393</v>
      </c>
      <c r="B184" s="31" t="s">
        <v>365</v>
      </c>
      <c r="C184" s="1" t="s">
        <v>346</v>
      </c>
      <c r="D184" s="10">
        <v>0.079</v>
      </c>
      <c r="E184" s="10">
        <v>0.079</v>
      </c>
      <c r="F184" s="10">
        <v>0.079</v>
      </c>
      <c r="G184" s="10">
        <v>0.079</v>
      </c>
      <c r="H184" s="10">
        <v>0.079</v>
      </c>
      <c r="I184" s="10">
        <v>0.079</v>
      </c>
      <c r="J184" s="10">
        <v>0.079</v>
      </c>
      <c r="K184" s="10">
        <v>0.079</v>
      </c>
      <c r="L184" s="10">
        <v>0.079</v>
      </c>
    </row>
    <row r="185" spans="1:12" s="2" customFormat="1" ht="21">
      <c r="A185" s="32" t="s">
        <v>394</v>
      </c>
      <c r="B185" s="31" t="s">
        <v>366</v>
      </c>
      <c r="C185" s="1" t="s">
        <v>346</v>
      </c>
      <c r="D185" s="10">
        <v>0.043</v>
      </c>
      <c r="E185" s="10">
        <v>0.043</v>
      </c>
      <c r="F185" s="10">
        <v>0.043</v>
      </c>
      <c r="G185" s="10">
        <v>0.043</v>
      </c>
      <c r="H185" s="10">
        <v>0.043</v>
      </c>
      <c r="I185" s="10">
        <v>0.043</v>
      </c>
      <c r="J185" s="10">
        <v>0.043</v>
      </c>
      <c r="K185" s="10">
        <v>0.043</v>
      </c>
      <c r="L185" s="10">
        <v>0.043</v>
      </c>
    </row>
    <row r="186" spans="1:12" s="2" customFormat="1" ht="21">
      <c r="A186" s="32" t="s">
        <v>395</v>
      </c>
      <c r="B186" s="31" t="s">
        <v>367</v>
      </c>
      <c r="C186" s="1" t="s">
        <v>346</v>
      </c>
      <c r="D186" s="10">
        <v>0.204</v>
      </c>
      <c r="E186" s="10">
        <v>0.204</v>
      </c>
      <c r="F186" s="10">
        <v>0.204</v>
      </c>
      <c r="G186" s="10">
        <v>0.204</v>
      </c>
      <c r="H186" s="10">
        <v>0.204</v>
      </c>
      <c r="I186" s="10">
        <v>0.204</v>
      </c>
      <c r="J186" s="10">
        <v>0.204</v>
      </c>
      <c r="K186" s="10">
        <v>0.204</v>
      </c>
      <c r="L186" s="10">
        <v>0.204</v>
      </c>
    </row>
    <row r="187" spans="1:12" s="2" customFormat="1" ht="10.5">
      <c r="A187" s="32" t="s">
        <v>396</v>
      </c>
      <c r="B187" s="31" t="s">
        <v>240</v>
      </c>
      <c r="C187" s="1" t="s">
        <v>346</v>
      </c>
      <c r="D187" s="10">
        <v>0.487</v>
      </c>
      <c r="E187" s="10">
        <v>0.487</v>
      </c>
      <c r="F187" s="10">
        <v>0.487</v>
      </c>
      <c r="G187" s="10">
        <v>0.487</v>
      </c>
      <c r="H187" s="10">
        <v>0.487</v>
      </c>
      <c r="I187" s="10">
        <v>0.487</v>
      </c>
      <c r="J187" s="10">
        <v>0.487</v>
      </c>
      <c r="K187" s="10">
        <v>0.487</v>
      </c>
      <c r="L187" s="10">
        <v>0.487</v>
      </c>
    </row>
    <row r="188" spans="1:12" s="2" customFormat="1" ht="9.75" customHeight="1">
      <c r="A188" s="32" t="s">
        <v>397</v>
      </c>
      <c r="B188" s="31" t="s">
        <v>368</v>
      </c>
      <c r="C188" s="1" t="s">
        <v>346</v>
      </c>
      <c r="D188" s="10">
        <v>0.273</v>
      </c>
      <c r="E188" s="10">
        <v>0.273</v>
      </c>
      <c r="F188" s="10">
        <v>0.273</v>
      </c>
      <c r="G188" s="10">
        <v>0.273</v>
      </c>
      <c r="H188" s="10">
        <v>0.273</v>
      </c>
      <c r="I188" s="10">
        <v>0.273</v>
      </c>
      <c r="J188" s="10">
        <v>0.273</v>
      </c>
      <c r="K188" s="10">
        <v>0.273</v>
      </c>
      <c r="L188" s="10">
        <v>0.273</v>
      </c>
    </row>
    <row r="189" spans="1:12" s="2" customFormat="1" ht="21">
      <c r="A189" s="32" t="s">
        <v>398</v>
      </c>
      <c r="B189" s="31" t="s">
        <v>369</v>
      </c>
      <c r="C189" s="1" t="s">
        <v>346</v>
      </c>
      <c r="D189" s="10">
        <v>0.116</v>
      </c>
      <c r="E189" s="10">
        <v>0.116</v>
      </c>
      <c r="F189" s="10">
        <v>0.116</v>
      </c>
      <c r="G189" s="10">
        <v>0.116</v>
      </c>
      <c r="H189" s="10">
        <v>0.116</v>
      </c>
      <c r="I189" s="10">
        <v>0.116</v>
      </c>
      <c r="J189" s="10">
        <v>0.116</v>
      </c>
      <c r="K189" s="10">
        <v>0.116</v>
      </c>
      <c r="L189" s="10">
        <v>0.116</v>
      </c>
    </row>
    <row r="190" spans="1:12" s="2" customFormat="1" ht="10.5">
      <c r="A190" s="32" t="s">
        <v>399</v>
      </c>
      <c r="B190" s="31" t="s">
        <v>370</v>
      </c>
      <c r="C190" s="1" t="s">
        <v>346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</row>
    <row r="191" spans="1:12" s="2" customFormat="1" ht="21">
      <c r="A191" s="32" t="s">
        <v>266</v>
      </c>
      <c r="B191" s="30" t="s">
        <v>371</v>
      </c>
      <c r="C191" s="1" t="s">
        <v>346</v>
      </c>
      <c r="D191" s="10">
        <v>4.344</v>
      </c>
      <c r="E191" s="10">
        <v>4.355</v>
      </c>
      <c r="F191" s="10">
        <v>4.355</v>
      </c>
      <c r="G191" s="10">
        <v>4.355</v>
      </c>
      <c r="H191" s="10">
        <v>4.355</v>
      </c>
      <c r="I191" s="10">
        <v>4.355</v>
      </c>
      <c r="J191" s="10">
        <v>4.355</v>
      </c>
      <c r="K191" s="10">
        <v>4.355</v>
      </c>
      <c r="L191" s="10">
        <v>4.355</v>
      </c>
    </row>
    <row r="192" spans="1:12" s="2" customFormat="1" ht="21">
      <c r="A192" s="32" t="s">
        <v>400</v>
      </c>
      <c r="B192" s="31" t="s">
        <v>372</v>
      </c>
      <c r="C192" s="1" t="s">
        <v>346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</row>
    <row r="193" spans="1:12" s="2" customFormat="1" ht="21">
      <c r="A193" s="32" t="s">
        <v>401</v>
      </c>
      <c r="B193" s="31" t="s">
        <v>373</v>
      </c>
      <c r="C193" s="1" t="s">
        <v>346</v>
      </c>
      <c r="D193" s="10">
        <v>0.031</v>
      </c>
      <c r="E193" s="10">
        <v>0.067</v>
      </c>
      <c r="F193" s="10">
        <v>0.067</v>
      </c>
      <c r="G193" s="10">
        <v>0.067</v>
      </c>
      <c r="H193" s="10">
        <v>0.067</v>
      </c>
      <c r="I193" s="10">
        <v>0.067</v>
      </c>
      <c r="J193" s="10">
        <v>0.067</v>
      </c>
      <c r="K193" s="10">
        <v>0.067</v>
      </c>
      <c r="L193" s="10">
        <v>0.067</v>
      </c>
    </row>
    <row r="194" spans="1:12" s="2" customFormat="1" ht="21">
      <c r="A194" s="32" t="s">
        <v>402</v>
      </c>
      <c r="B194" s="31" t="s">
        <v>374</v>
      </c>
      <c r="C194" s="1" t="s">
        <v>346</v>
      </c>
      <c r="D194" s="10">
        <v>4.313</v>
      </c>
      <c r="E194" s="10">
        <v>4.288</v>
      </c>
      <c r="F194" s="10">
        <v>4.288</v>
      </c>
      <c r="G194" s="10">
        <v>4.288</v>
      </c>
      <c r="H194" s="10">
        <v>4.288</v>
      </c>
      <c r="I194" s="10">
        <v>4.288</v>
      </c>
      <c r="J194" s="10">
        <v>4.288</v>
      </c>
      <c r="K194" s="10">
        <v>4.288</v>
      </c>
      <c r="L194" s="10">
        <v>4.288</v>
      </c>
    </row>
    <row r="195" spans="1:12" s="2" customFormat="1" ht="21">
      <c r="A195" s="23" t="s">
        <v>268</v>
      </c>
      <c r="B195" s="15" t="s">
        <v>264</v>
      </c>
      <c r="C195" s="10" t="s">
        <v>265</v>
      </c>
      <c r="D195" s="10">
        <v>22664.2</v>
      </c>
      <c r="E195" s="40">
        <v>26219.8</v>
      </c>
      <c r="F195" s="40">
        <v>28841.8</v>
      </c>
      <c r="G195" s="40">
        <v>30543.466200000003</v>
      </c>
      <c r="H195" s="40">
        <v>30860.726000000002</v>
      </c>
      <c r="I195" s="40">
        <v>32223.356841</v>
      </c>
      <c r="J195" s="40">
        <v>33267.862628</v>
      </c>
      <c r="K195" s="40">
        <v>34092.311537778</v>
      </c>
      <c r="L195" s="40">
        <v>35929.29163824001</v>
      </c>
    </row>
    <row r="196" spans="1:12" s="2" customFormat="1" ht="21">
      <c r="A196" s="23" t="s">
        <v>270</v>
      </c>
      <c r="B196" s="15" t="s">
        <v>267</v>
      </c>
      <c r="C196" s="10" t="s">
        <v>141</v>
      </c>
      <c r="D196" s="10">
        <v>109.5</v>
      </c>
      <c r="E196" s="40">
        <v>113.5</v>
      </c>
      <c r="F196" s="40">
        <v>110</v>
      </c>
      <c r="G196" s="40">
        <v>105.9</v>
      </c>
      <c r="H196" s="40">
        <v>107</v>
      </c>
      <c r="I196" s="40">
        <v>105.5</v>
      </c>
      <c r="J196" s="40">
        <v>107.8</v>
      </c>
      <c r="K196" s="40">
        <v>105.8</v>
      </c>
      <c r="L196" s="40">
        <v>108</v>
      </c>
    </row>
    <row r="197" spans="1:12" s="2" customFormat="1" ht="30.75" customHeight="1">
      <c r="A197" s="23" t="s">
        <v>272</v>
      </c>
      <c r="B197" s="15" t="s">
        <v>269</v>
      </c>
      <c r="C197" s="10" t="s">
        <v>265</v>
      </c>
      <c r="D197" s="10">
        <v>19906</v>
      </c>
      <c r="E197" s="40">
        <v>20057.8</v>
      </c>
      <c r="F197" s="40">
        <v>21060.69</v>
      </c>
      <c r="G197" s="40">
        <v>22303.27071</v>
      </c>
      <c r="H197" s="40">
        <v>22534.9383</v>
      </c>
      <c r="I197" s="40">
        <v>23529.95059905</v>
      </c>
      <c r="J197" s="40">
        <v>24292.6634874</v>
      </c>
      <c r="K197" s="40">
        <v>24894.687733794897</v>
      </c>
      <c r="L197" s="40">
        <v>26236.076566392003</v>
      </c>
    </row>
    <row r="198" spans="1:12" s="2" customFormat="1" ht="30.75" customHeight="1">
      <c r="A198" s="23" t="s">
        <v>274</v>
      </c>
      <c r="B198" s="15" t="s">
        <v>271</v>
      </c>
      <c r="C198" s="10" t="s">
        <v>141</v>
      </c>
      <c r="D198" s="10">
        <v>119</v>
      </c>
      <c r="E198" s="40">
        <v>101.3</v>
      </c>
      <c r="F198" s="40">
        <v>105</v>
      </c>
      <c r="G198" s="40">
        <v>105.9</v>
      </c>
      <c r="H198" s="40">
        <v>107</v>
      </c>
      <c r="I198" s="40">
        <v>105.5</v>
      </c>
      <c r="J198" s="40">
        <v>107.8</v>
      </c>
      <c r="K198" s="40">
        <v>105.8</v>
      </c>
      <c r="L198" s="40">
        <v>108</v>
      </c>
    </row>
    <row r="199" spans="1:12" s="2" customFormat="1" ht="10.5">
      <c r="A199" s="23" t="s">
        <v>276</v>
      </c>
      <c r="B199" s="14" t="s">
        <v>273</v>
      </c>
      <c r="C199" s="10" t="s">
        <v>141</v>
      </c>
      <c r="D199" s="10">
        <v>106</v>
      </c>
      <c r="E199" s="40">
        <v>101.2</v>
      </c>
      <c r="F199" s="40">
        <v>101.2</v>
      </c>
      <c r="G199" s="40">
        <v>101.8</v>
      </c>
      <c r="H199" s="40">
        <v>103.2</v>
      </c>
      <c r="I199" s="40">
        <v>100.6</v>
      </c>
      <c r="J199" s="40">
        <v>103.4</v>
      </c>
      <c r="K199" s="40">
        <v>101</v>
      </c>
      <c r="L199" s="40">
        <v>104</v>
      </c>
    </row>
    <row r="200" spans="1:12" s="2" customFormat="1" ht="10.5">
      <c r="A200" s="23" t="s">
        <v>278</v>
      </c>
      <c r="B200" s="14" t="s">
        <v>275</v>
      </c>
      <c r="C200" s="10" t="s">
        <v>58</v>
      </c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s="2" customFormat="1" ht="10.5">
      <c r="A201" s="23" t="s">
        <v>280</v>
      </c>
      <c r="B201" s="14" t="s">
        <v>277</v>
      </c>
      <c r="C201" s="10" t="s">
        <v>295</v>
      </c>
      <c r="D201" s="10">
        <v>0.53</v>
      </c>
      <c r="E201" s="10">
        <v>0.97</v>
      </c>
      <c r="F201" s="10">
        <v>1.71</v>
      </c>
      <c r="G201" s="10">
        <v>0.53</v>
      </c>
      <c r="H201" s="10">
        <v>0.53</v>
      </c>
      <c r="I201" s="10">
        <v>0.53</v>
      </c>
      <c r="J201" s="10">
        <v>0.53</v>
      </c>
      <c r="K201" s="10">
        <v>0.53</v>
      </c>
      <c r="L201" s="10">
        <v>0.53</v>
      </c>
    </row>
    <row r="202" spans="1:12" s="2" customFormat="1" ht="10.5">
      <c r="A202" s="23" t="s">
        <v>282</v>
      </c>
      <c r="B202" s="14" t="s">
        <v>279</v>
      </c>
      <c r="C202" s="10" t="s">
        <v>193</v>
      </c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s="2" customFormat="1" ht="10.5">
      <c r="A203" s="23" t="s">
        <v>284</v>
      </c>
      <c r="B203" s="14" t="s">
        <v>281</v>
      </c>
      <c r="C203" s="10" t="s">
        <v>51</v>
      </c>
      <c r="D203" s="10">
        <v>0.04</v>
      </c>
      <c r="E203" s="10">
        <v>0.074</v>
      </c>
      <c r="F203" s="10">
        <v>0.091</v>
      </c>
      <c r="G203" s="10">
        <v>0.04</v>
      </c>
      <c r="H203" s="10">
        <v>0.04</v>
      </c>
      <c r="I203" s="10">
        <v>0.04</v>
      </c>
      <c r="J203" s="10">
        <v>0.04</v>
      </c>
      <c r="K203" s="10">
        <v>0.04</v>
      </c>
      <c r="L203" s="10">
        <v>0.04</v>
      </c>
    </row>
    <row r="204" spans="1:12" s="2" customFormat="1" ht="21" customHeight="1">
      <c r="A204" s="23" t="s">
        <v>286</v>
      </c>
      <c r="B204" s="15" t="s">
        <v>283</v>
      </c>
      <c r="C204" s="10" t="s">
        <v>51</v>
      </c>
      <c r="D204" s="10">
        <v>0.031</v>
      </c>
      <c r="E204" s="10">
        <v>0.067</v>
      </c>
      <c r="F204" s="10">
        <v>0.082</v>
      </c>
      <c r="G204" s="10">
        <v>0.031</v>
      </c>
      <c r="H204" s="10">
        <v>0.031</v>
      </c>
      <c r="I204" s="10">
        <v>0.031</v>
      </c>
      <c r="J204" s="10">
        <v>0.031</v>
      </c>
      <c r="K204" s="10">
        <v>0.031</v>
      </c>
      <c r="L204" s="10">
        <v>0.031</v>
      </c>
    </row>
    <row r="205" spans="1:12" s="2" customFormat="1" ht="10.5">
      <c r="A205" s="23" t="s">
        <v>403</v>
      </c>
      <c r="B205" s="14" t="s">
        <v>285</v>
      </c>
      <c r="C205" s="10" t="s">
        <v>290</v>
      </c>
      <c r="D205" s="10">
        <v>1072.1</v>
      </c>
      <c r="E205" s="10">
        <v>1274.3</v>
      </c>
      <c r="F205" s="10">
        <v>1401.7</v>
      </c>
      <c r="G205" s="10">
        <v>1484.4</v>
      </c>
      <c r="H205" s="10">
        <v>1499.8</v>
      </c>
      <c r="I205" s="10">
        <v>1566.1</v>
      </c>
      <c r="J205" s="10">
        <v>1616.8</v>
      </c>
      <c r="K205" s="10">
        <v>1656.9</v>
      </c>
      <c r="L205" s="10">
        <v>1746.2</v>
      </c>
    </row>
    <row r="206" spans="1:12" s="2" customFormat="1" ht="10.5">
      <c r="A206" s="23" t="s">
        <v>404</v>
      </c>
      <c r="B206" s="14" t="s">
        <v>301</v>
      </c>
      <c r="C206" s="10" t="s">
        <v>141</v>
      </c>
      <c r="D206" s="10">
        <v>126.4</v>
      </c>
      <c r="E206" s="40">
        <v>118.9</v>
      </c>
      <c r="F206" s="40">
        <v>110</v>
      </c>
      <c r="G206" s="40">
        <v>105.9</v>
      </c>
      <c r="H206" s="40">
        <v>107</v>
      </c>
      <c r="I206" s="40">
        <v>105.5</v>
      </c>
      <c r="J206" s="40">
        <v>107.8</v>
      </c>
      <c r="K206" s="40">
        <v>105.8</v>
      </c>
      <c r="L206" s="40">
        <v>108</v>
      </c>
    </row>
    <row r="207" spans="1:12" s="2" customFormat="1" ht="12.75">
      <c r="A207" s="59" t="s">
        <v>306</v>
      </c>
      <c r="B207" s="60"/>
      <c r="C207" s="60"/>
      <c r="D207" s="60"/>
      <c r="E207" s="60"/>
      <c r="F207" s="60"/>
      <c r="G207" s="60"/>
      <c r="H207" s="60"/>
      <c r="I207" s="60"/>
      <c r="J207" s="60"/>
      <c r="K207" s="60"/>
      <c r="L207" s="60"/>
    </row>
    <row r="208" spans="1:12" s="3" customFormat="1" ht="12.75">
      <c r="A208" s="57" t="s">
        <v>289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</row>
  </sheetData>
  <sheetProtection/>
  <mergeCells count="12">
    <mergeCell ref="A5:L5"/>
    <mergeCell ref="A7:L7"/>
    <mergeCell ref="G10:H10"/>
    <mergeCell ref="I10:J10"/>
    <mergeCell ref="G9:L9"/>
    <mergeCell ref="I2:L4"/>
    <mergeCell ref="K10:L10"/>
    <mergeCell ref="F10:F12"/>
    <mergeCell ref="E10:E12"/>
    <mergeCell ref="D10:D12"/>
    <mergeCell ref="A208:L208"/>
    <mergeCell ref="A207:L20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Отдел экономики</cp:lastModifiedBy>
  <cp:lastPrinted>2021-11-30T05:27:47Z</cp:lastPrinted>
  <dcterms:created xsi:type="dcterms:W3CDTF">2018-10-15T12:06:40Z</dcterms:created>
  <dcterms:modified xsi:type="dcterms:W3CDTF">2021-11-30T05:33:55Z</dcterms:modified>
  <cp:category/>
  <cp:version/>
  <cp:contentType/>
  <cp:contentStatus/>
</cp:coreProperties>
</file>