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390" windowHeight="9255" activeTab="0"/>
  </bookViews>
  <sheets>
    <sheet name="Доходы-район" sheetId="1" r:id="rId1"/>
  </sheets>
  <definedNames>
    <definedName name="_xlnm.Print_Area" localSheetId="0">'Доходы-район'!$A$2:$I$92</definedName>
  </definedNames>
  <calcPr fullCalcOnLoad="1"/>
</workbook>
</file>

<file path=xl/sharedStrings.xml><?xml version="1.0" encoding="utf-8"?>
<sst xmlns="http://schemas.openxmlformats.org/spreadsheetml/2006/main" count="102" uniqueCount="100">
  <si>
    <t>Единый налог на вмененный доход</t>
  </si>
  <si>
    <t>Единый сельскохозяйственный налог</t>
  </si>
  <si>
    <t>Налог на добычу общераспространенных полезных ископаемых</t>
  </si>
  <si>
    <t>Государственная пошлина</t>
  </si>
  <si>
    <t>Дивиденды по акциям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</si>
  <si>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</si>
  <si>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</si>
  <si>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Штрафные санкции, возмещение ущерба</t>
  </si>
  <si>
    <t>Неналоговые доходы</t>
  </si>
  <si>
    <t>Наименование показателя</t>
  </si>
  <si>
    <t>тыс.рублей</t>
  </si>
  <si>
    <t>Налог на добычу прочих полезных ископаемых</t>
  </si>
  <si>
    <t>Задолженность и перерасчеты по отмененным налогам</t>
  </si>
  <si>
    <t xml:space="preserve">Налоговые доходы </t>
  </si>
  <si>
    <t xml:space="preserve">Налог на доходы физических лиц </t>
  </si>
  <si>
    <t>Прочие налоговые доходы</t>
  </si>
  <si>
    <t>Патентная система налогообложения</t>
  </si>
  <si>
    <t>Акцизы на нефтепродукты</t>
  </si>
  <si>
    <t>Транспортный налог</t>
  </si>
  <si>
    <t>Доходы от продажи муниципального имущества</t>
  </si>
  <si>
    <t>Доходы от продажи земельных участков</t>
  </si>
  <si>
    <t>Арендная плата за зем.участки</t>
  </si>
  <si>
    <t>Налог на имущество физических лиц</t>
  </si>
  <si>
    <t>Земельный налог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</si>
  <si>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</si>
  <si>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с применением упрощенной системы налогообложения</t>
  </si>
  <si>
    <t>Прочие поступления неналоговые доходов от управления и распоряжения имуществом</t>
  </si>
  <si>
    <t>Налоговые и неналоговые доходы (без инициативных платежей)</t>
  </si>
  <si>
    <t>Инициативные платежи</t>
  </si>
  <si>
    <t>План  2023 года</t>
  </si>
  <si>
    <t>Соотношениефакт 2023/ план 2023</t>
  </si>
  <si>
    <t>Безвозмездные поступления, в том числе:</t>
  </si>
  <si>
    <t xml:space="preserve"> - Дотация</t>
  </si>
  <si>
    <t xml:space="preserve"> - Субсидия</t>
  </si>
  <si>
    <t xml:space="preserve"> - Субвенция</t>
  </si>
  <si>
    <t xml:space="preserve"> - Иные межбюджетные трансферты</t>
  </si>
  <si>
    <t>ИТОГО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</si>
  <si>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</si>
  <si>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</si>
  <si>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(с учетом возвратов)</t>
  </si>
  <si>
    <t xml:space="preserve">Налоговые и неналоговые доходы </t>
  </si>
  <si>
    <t>ИТОГО РАСХОДЫ</t>
  </si>
  <si>
    <t xml:space="preserve"> - Прочие безвозмездные поступления</t>
  </si>
  <si>
    <t>0104</t>
  </si>
  <si>
    <t>0106</t>
  </si>
  <si>
    <t>0113</t>
  </si>
  <si>
    <t>0203</t>
  </si>
  <si>
    <t>0304</t>
  </si>
  <si>
    <t>0310</t>
  </si>
  <si>
    <t>0314</t>
  </si>
  <si>
    <t>0401</t>
  </si>
  <si>
    <t>0405</t>
  </si>
  <si>
    <t>0409</t>
  </si>
  <si>
    <t>0412</t>
  </si>
  <si>
    <t>0501</t>
  </si>
  <si>
    <t>0502</t>
  </si>
  <si>
    <t>0503</t>
  </si>
  <si>
    <t>0505</t>
  </si>
  <si>
    <t>0605</t>
  </si>
  <si>
    <t>0701</t>
  </si>
  <si>
    <t>0702</t>
  </si>
  <si>
    <t>0703</t>
  </si>
  <si>
    <t>0707</t>
  </si>
  <si>
    <t>0705</t>
  </si>
  <si>
    <t>0709</t>
  </si>
  <si>
    <t>0801</t>
  </si>
  <si>
    <t>0804</t>
  </si>
  <si>
    <t>1001</t>
  </si>
  <si>
    <t>1003</t>
  </si>
  <si>
    <t>1004</t>
  </si>
  <si>
    <t>1006</t>
  </si>
  <si>
    <t>1101</t>
  </si>
  <si>
    <t>1102</t>
  </si>
  <si>
    <t>0100</t>
  </si>
  <si>
    <t>0300</t>
  </si>
  <si>
    <t>0400</t>
  </si>
  <si>
    <t>0500</t>
  </si>
  <si>
    <t>0700</t>
  </si>
  <si>
    <t>0800</t>
  </si>
  <si>
    <t>1000</t>
  </si>
  <si>
    <t>1100</t>
  </si>
  <si>
    <t>0105</t>
  </si>
  <si>
    <t>0111</t>
  </si>
  <si>
    <t>0406</t>
  </si>
  <si>
    <t>Дефицит (профицит)</t>
  </si>
  <si>
    <t>Х</t>
  </si>
  <si>
    <t>Доходы от сдачи в аренду имущество</t>
  </si>
  <si>
    <t>0103</t>
  </si>
  <si>
    <t>Прочие неналоговые доходы ( вкл. невыясненные поступления)</t>
  </si>
  <si>
    <t>Платежи от государственных и муниципальных унитарных предприятий</t>
  </si>
  <si>
    <t>0107</t>
  </si>
  <si>
    <r>
      <t xml:space="preserve">План на 2023 год                        (с учетом решения)              </t>
    </r>
    <r>
      <rPr>
        <b/>
        <i/>
        <sz val="10"/>
        <color indexed="8"/>
        <rFont val="Times New Roman"/>
        <family val="1"/>
      </rPr>
      <t xml:space="preserve"> в сопоставимых условиях 2022 года</t>
    </r>
  </si>
  <si>
    <t>Исполнение на 01.01.2024 года</t>
  </si>
  <si>
    <t>Факт на 01.01.2024/ факт на 01.01.2023</t>
  </si>
  <si>
    <r>
      <t xml:space="preserve">Факт на 01.01.2024 год                                     </t>
    </r>
    <r>
      <rPr>
        <b/>
        <i/>
        <sz val="10"/>
        <color indexed="8"/>
        <rFont val="Times New Roman"/>
        <family val="1"/>
      </rPr>
      <t xml:space="preserve"> в сопоставимых условиях 2022 года</t>
    </r>
  </si>
  <si>
    <r>
      <t xml:space="preserve">Темп роста факта на 01.01.2024 год                                      </t>
    </r>
    <r>
      <rPr>
        <b/>
        <i/>
        <sz val="10"/>
        <color indexed="8"/>
        <rFont val="Times New Roman"/>
        <family val="1"/>
      </rPr>
      <t xml:space="preserve"> в сопоставимых условиях 2022 года
к факту на 01.01.2023</t>
    </r>
  </si>
  <si>
    <t>Факт.на 01.01.2023 года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</si>
  <si>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</si>
  <si>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Плата по соглашению об установлении сервитута</t>
  </si>
  <si>
    <t>ИСПОЛНЕНИЯ БЮДЖЕТА ЧЕБОКСАРСКОГО МУНИЦИПАЛЬНОГО ОКРУГА 
НА 01.01.2024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</si>
</sst>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1"/>
      <color indexed="8"/>
      <name val="TimesET"/>
      <family val="0"/>
    </font>
    <font>
      <b/>
      <sz val="12"/>
      <color indexed="8"/>
      <name val="TimesET"/>
      <family val="0"/>
    </font>
    <font>
      <b/>
      <sz val="11"/>
      <color indexed="8"/>
      <name val="TimesET"/>
      <family val="0"/>
    </font>
    <font>
      <b/>
      <i/>
      <sz val="11"/>
      <name val="TimesET"/>
      <family val="0"/>
    </font>
    <font>
      <b/>
      <i/>
      <sz val="11"/>
      <color indexed="8"/>
      <name val="TimesET"/>
      <family val="0"/>
    </font>
    <font>
      <b/>
      <i/>
      <sz val="8"/>
      <name val="TimesET"/>
      <family val="0"/>
    </font>
    <font>
      <sz val="10"/>
      <name val="TimesET"/>
      <family val="0"/>
    </font>
    <font>
      <b/>
      <sz val="10"/>
      <name val="TimesET"/>
      <family val="0"/>
    </font>
    <font>
      <b/>
      <sz val="10"/>
      <color indexed="8"/>
      <name val="TimesET"/>
      <family val="0"/>
    </font>
    <font>
      <b/>
      <i/>
      <sz val="10"/>
      <color indexed="8"/>
      <name val="Times New Roman"/>
      <family val="1"/>
    </font>
    <font>
      <b/>
      <i/>
      <sz val="10"/>
      <name val="TimesET"/>
      <family val="0"/>
    </font>
    <font>
      <b/>
      <i/>
      <sz val="10"/>
      <color indexed="8"/>
      <name val="TimesET"/>
      <family val="0"/>
    </font>
    <font>
      <sz val="10"/>
      <color indexed="8"/>
      <name val="TimesET"/>
      <family val="0"/>
    </font>
    <font>
      <i/>
      <sz val="10"/>
      <color indexed="8"/>
      <name val="TimesET"/>
      <family val="0"/>
    </font>
    <font>
      <i/>
      <sz val="10"/>
      <name val="TimesET"/>
      <family val="0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ET"/>
      <family val="0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ET"/>
      <family val="0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" fontId="41" fillId="0" borderId="1">
      <alignment horizontal="center" vertical="center" wrapText="1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4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2" fontId="4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2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vertical="center" wrapText="1"/>
    </xf>
    <xf numFmtId="175" fontId="8" fillId="33" borderId="11" xfId="0" applyNumberFormat="1" applyFont="1" applyFill="1" applyBorder="1" applyAlignment="1">
      <alignment horizontal="right" vertical="center" wrapText="1"/>
    </xf>
    <xf numFmtId="4" fontId="7" fillId="33" borderId="11" xfId="54" applyNumberFormat="1" applyFont="1" applyFill="1" applyBorder="1" applyAlignment="1">
      <alignment horizontal="right" vertical="center" wrapText="1"/>
      <protection/>
    </xf>
    <xf numFmtId="2" fontId="9" fillId="33" borderId="11" xfId="54" applyNumberFormat="1" applyFont="1" applyFill="1" applyBorder="1" applyAlignment="1">
      <alignment horizontal="left" vertical="center" wrapText="1"/>
      <protection/>
    </xf>
    <xf numFmtId="4" fontId="4" fillId="0" borderId="0" xfId="0" applyNumberFormat="1" applyFont="1" applyAlignment="1">
      <alignment vertical="center" wrapText="1"/>
    </xf>
    <xf numFmtId="2" fontId="10" fillId="0" borderId="11" xfId="54" applyNumberFormat="1" applyFont="1" applyFill="1" applyBorder="1" applyAlignment="1">
      <alignment horizontal="left" vertical="center" wrapText="1"/>
      <protection/>
    </xf>
    <xf numFmtId="2" fontId="11" fillId="0" borderId="11" xfId="54" applyNumberFormat="1" applyFont="1" applyFill="1" applyBorder="1" applyAlignment="1">
      <alignment horizontal="center" vertical="center" wrapText="1"/>
      <protection/>
    </xf>
    <xf numFmtId="174" fontId="11" fillId="0" borderId="11" xfId="54" applyNumberFormat="1" applyFont="1" applyFill="1" applyBorder="1" applyAlignment="1">
      <alignment horizontal="center" vertical="center" wrapText="1"/>
      <protection/>
    </xf>
    <xf numFmtId="2" fontId="12" fillId="0" borderId="11" xfId="0" applyNumberFormat="1" applyFont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center" vertical="center" wrapText="1"/>
    </xf>
    <xf numFmtId="2" fontId="12" fillId="5" borderId="11" xfId="0" applyNumberFormat="1" applyFont="1" applyFill="1" applyBorder="1" applyAlignment="1">
      <alignment horizontal="left" vertical="center" wrapText="1"/>
    </xf>
    <xf numFmtId="175" fontId="11" fillId="5" borderId="11" xfId="54" applyNumberFormat="1" applyFont="1" applyFill="1" applyBorder="1" applyAlignment="1">
      <alignment horizontal="right" vertical="center" wrapText="1"/>
      <protection/>
    </xf>
    <xf numFmtId="4" fontId="11" fillId="5" borderId="11" xfId="54" applyNumberFormat="1" applyFont="1" applyFill="1" applyBorder="1" applyAlignment="1">
      <alignment horizontal="right" vertical="center" wrapText="1"/>
      <protection/>
    </xf>
    <xf numFmtId="175" fontId="12" fillId="5" borderId="11" xfId="0" applyNumberFormat="1" applyFont="1" applyFill="1" applyBorder="1" applyAlignment="1">
      <alignment horizontal="right" vertical="center" wrapText="1"/>
    </xf>
    <xf numFmtId="174" fontId="12" fillId="5" borderId="11" xfId="0" applyNumberFormat="1" applyFont="1" applyFill="1" applyBorder="1" applyAlignment="1">
      <alignment horizontal="right" vertical="center" wrapText="1"/>
    </xf>
    <xf numFmtId="2" fontId="14" fillId="0" borderId="11" xfId="54" applyNumberFormat="1" applyFont="1" applyFill="1" applyBorder="1" applyAlignment="1">
      <alignment horizontal="left" vertical="center" wrapText="1"/>
      <protection/>
    </xf>
    <xf numFmtId="4" fontId="14" fillId="0" borderId="11" xfId="54" applyNumberFormat="1" applyFont="1" applyFill="1" applyBorder="1" applyAlignment="1">
      <alignment horizontal="right" vertical="center" wrapText="1"/>
      <protection/>
    </xf>
    <xf numFmtId="175" fontId="15" fillId="33" borderId="11" xfId="0" applyNumberFormat="1" applyFont="1" applyFill="1" applyBorder="1" applyAlignment="1">
      <alignment horizontal="right" vertical="center" wrapText="1"/>
    </xf>
    <xf numFmtId="4" fontId="10" fillId="0" borderId="11" xfId="54" applyNumberFormat="1" applyFont="1" applyFill="1" applyBorder="1" applyAlignment="1">
      <alignment horizontal="right" vertical="center" wrapText="1"/>
      <protection/>
    </xf>
    <xf numFmtId="4" fontId="16" fillId="33" borderId="12" xfId="0" applyNumberFormat="1" applyFont="1" applyFill="1" applyBorder="1" applyAlignment="1">
      <alignment vertical="center" wrapText="1"/>
    </xf>
    <xf numFmtId="175" fontId="16" fillId="33" borderId="11" xfId="0" applyNumberFormat="1" applyFont="1" applyFill="1" applyBorder="1" applyAlignment="1">
      <alignment horizontal="right" vertical="center" wrapText="1"/>
    </xf>
    <xf numFmtId="174" fontId="16" fillId="0" borderId="11" xfId="0" applyNumberFormat="1" applyFont="1" applyBorder="1" applyAlignment="1">
      <alignment vertical="center" wrapText="1"/>
    </xf>
    <xf numFmtId="4" fontId="10" fillId="33" borderId="12" xfId="0" applyNumberFormat="1" applyFont="1" applyFill="1" applyBorder="1" applyAlignment="1">
      <alignment vertical="center" wrapText="1"/>
    </xf>
    <xf numFmtId="174" fontId="59" fillId="0" borderId="11" xfId="0" applyNumberFormat="1" applyFont="1" applyBorder="1" applyAlignment="1">
      <alignment vertical="center" wrapText="1"/>
    </xf>
    <xf numFmtId="2" fontId="16" fillId="0" borderId="11" xfId="0" applyNumberFormat="1" applyFont="1" applyBorder="1" applyAlignment="1">
      <alignment vertical="center" wrapText="1"/>
    </xf>
    <xf numFmtId="4" fontId="12" fillId="5" borderId="11" xfId="0" applyNumberFormat="1" applyFont="1" applyFill="1" applyBorder="1" applyAlignment="1">
      <alignment horizontal="right" vertical="center" wrapText="1"/>
    </xf>
    <xf numFmtId="49" fontId="15" fillId="33" borderId="11" xfId="0" applyNumberFormat="1" applyFont="1" applyFill="1" applyBorder="1" applyAlignment="1">
      <alignment horizontal="left" vertical="center" wrapText="1"/>
    </xf>
    <xf numFmtId="4" fontId="15" fillId="33" borderId="11" xfId="0" applyNumberFormat="1" applyFont="1" applyFill="1" applyBorder="1" applyAlignment="1">
      <alignment horizontal="right" vertical="center" wrapText="1"/>
    </xf>
    <xf numFmtId="174" fontId="16" fillId="0" borderId="11" xfId="0" applyNumberFormat="1" applyFont="1" applyBorder="1" applyAlignment="1">
      <alignment vertical="center" wrapText="1"/>
    </xf>
    <xf numFmtId="49" fontId="16" fillId="33" borderId="11" xfId="0" applyNumberFormat="1" applyFont="1" applyFill="1" applyBorder="1" applyAlignment="1">
      <alignment horizontal="left" vertical="center" wrapText="1"/>
    </xf>
    <xf numFmtId="4" fontId="16" fillId="33" borderId="11" xfId="0" applyNumberFormat="1" applyFont="1" applyFill="1" applyBorder="1" applyAlignment="1">
      <alignment horizontal="right" vertical="center" wrapText="1"/>
    </xf>
    <xf numFmtId="175" fontId="17" fillId="33" borderId="11" xfId="0" applyNumberFormat="1" applyFont="1" applyFill="1" applyBorder="1" applyAlignment="1">
      <alignment horizontal="right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2" fontId="12" fillId="0" borderId="11" xfId="0" applyNumberFormat="1" applyFont="1" applyBorder="1" applyAlignment="1">
      <alignment horizontal="left" vertical="center" wrapText="1"/>
    </xf>
    <xf numFmtId="4" fontId="12" fillId="0" borderId="11" xfId="0" applyNumberFormat="1" applyFont="1" applyBorder="1" applyAlignment="1">
      <alignment horizontal="right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2" fontId="16" fillId="0" borderId="0" xfId="0" applyNumberFormat="1" applyFont="1" applyAlignment="1">
      <alignment horizontal="left" vertical="center" wrapText="1"/>
    </xf>
    <xf numFmtId="2" fontId="16" fillId="0" borderId="0" xfId="0" applyNumberFormat="1" applyFont="1" applyAlignment="1">
      <alignment vertical="center" wrapText="1"/>
    </xf>
    <xf numFmtId="2" fontId="18" fillId="33" borderId="11" xfId="54" applyNumberFormat="1" applyFont="1" applyFill="1" applyBorder="1" applyAlignment="1">
      <alignment horizontal="left" vertical="center" wrapText="1"/>
      <protection/>
    </xf>
    <xf numFmtId="4" fontId="14" fillId="33" borderId="11" xfId="54" applyNumberFormat="1" applyFont="1" applyFill="1" applyBorder="1" applyAlignment="1">
      <alignment horizontal="right" vertical="center" wrapText="1"/>
      <protection/>
    </xf>
    <xf numFmtId="2" fontId="10" fillId="33" borderId="11" xfId="54" applyNumberFormat="1" applyFont="1" applyFill="1" applyBorder="1" applyAlignment="1">
      <alignment horizontal="left" vertical="center" wrapText="1"/>
      <protection/>
    </xf>
    <xf numFmtId="4" fontId="10" fillId="33" borderId="11" xfId="54" applyNumberFormat="1" applyFont="1" applyFill="1" applyBorder="1" applyAlignment="1">
      <alignment horizontal="right" vertical="center" wrapText="1"/>
      <protection/>
    </xf>
    <xf numFmtId="4" fontId="16" fillId="33" borderId="11" xfId="0" applyNumberFormat="1" applyFont="1" applyFill="1" applyBorder="1" applyAlignment="1">
      <alignment vertical="center" wrapText="1"/>
    </xf>
    <xf numFmtId="2" fontId="11" fillId="5" borderId="11" xfId="54" applyNumberFormat="1" applyFont="1" applyFill="1" applyBorder="1" applyAlignment="1">
      <alignment horizontal="left" vertical="center" wrapText="1"/>
      <protection/>
    </xf>
    <xf numFmtId="4" fontId="11" fillId="5" borderId="11" xfId="54" applyNumberFormat="1" applyFont="1" applyFill="1" applyBorder="1" applyAlignment="1">
      <alignment horizontal="right" vertical="center" wrapText="1"/>
      <protection/>
    </xf>
    <xf numFmtId="175" fontId="12" fillId="5" borderId="11" xfId="0" applyNumberFormat="1" applyFont="1" applyFill="1" applyBorder="1" applyAlignment="1">
      <alignment horizontal="right" vertical="center" wrapText="1"/>
    </xf>
    <xf numFmtId="174" fontId="12" fillId="0" borderId="11" xfId="0" applyNumberFormat="1" applyFont="1" applyBorder="1" applyAlignment="1">
      <alignment vertical="center" wrapText="1"/>
    </xf>
    <xf numFmtId="2" fontId="11" fillId="33" borderId="11" xfId="54" applyNumberFormat="1" applyFont="1" applyFill="1" applyBorder="1" applyAlignment="1">
      <alignment horizontal="left" vertical="center" wrapText="1"/>
      <protection/>
    </xf>
    <xf numFmtId="4" fontId="11" fillId="33" borderId="11" xfId="54" applyNumberFormat="1" applyFont="1" applyFill="1" applyBorder="1" applyAlignment="1">
      <alignment horizontal="right" vertical="center" wrapText="1"/>
      <protection/>
    </xf>
    <xf numFmtId="175" fontId="12" fillId="33" borderId="11" xfId="0" applyNumberFormat="1" applyFont="1" applyFill="1" applyBorder="1" applyAlignment="1">
      <alignment horizontal="right" vertical="center" wrapText="1"/>
    </xf>
    <xf numFmtId="174" fontId="15" fillId="0" borderId="11" xfId="0" applyNumberFormat="1" applyFont="1" applyBorder="1" applyAlignment="1">
      <alignment horizontal="right" vertical="center" wrapText="1"/>
    </xf>
    <xf numFmtId="174" fontId="15" fillId="0" borderId="11" xfId="0" applyNumberFormat="1" applyFont="1" applyBorder="1" applyAlignment="1">
      <alignment vertical="center" wrapText="1"/>
    </xf>
    <xf numFmtId="174" fontId="12" fillId="5" borderId="11" xfId="0" applyNumberFormat="1" applyFont="1" applyFill="1" applyBorder="1" applyAlignment="1">
      <alignment vertical="center" wrapText="1"/>
    </xf>
    <xf numFmtId="4" fontId="59" fillId="0" borderId="11" xfId="54" applyNumberFormat="1" applyFont="1" applyFill="1" applyBorder="1" applyAlignment="1">
      <alignment horizontal="right" vertical="center" wrapText="1"/>
      <protection/>
    </xf>
    <xf numFmtId="175" fontId="60" fillId="5" borderId="11" xfId="33" applyNumberFormat="1" applyFont="1" applyFill="1" applyBorder="1" applyAlignment="1" applyProtection="1">
      <alignment vertical="center" wrapText="1"/>
      <protection/>
    </xf>
    <xf numFmtId="175" fontId="12" fillId="33" borderId="11" xfId="0" applyNumberFormat="1" applyFont="1" applyFill="1" applyBorder="1" applyAlignment="1">
      <alignment horizontal="right" vertical="center" wrapText="1"/>
    </xf>
    <xf numFmtId="1" fontId="60" fillId="5" borderId="11" xfId="33" applyNumberFormat="1" applyFont="1" applyFill="1" applyBorder="1" applyAlignment="1" applyProtection="1">
      <alignment horizontal="center" vertical="center" wrapText="1"/>
      <protection/>
    </xf>
    <xf numFmtId="4" fontId="10" fillId="33" borderId="11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Alignment="1">
      <alignment horizontal="right" vertical="center" wrapText="1"/>
    </xf>
    <xf numFmtId="1" fontId="60" fillId="5" borderId="11" xfId="33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Alignment="1">
      <alignment horizontal="center" vertical="center" wrapText="1"/>
    </xf>
    <xf numFmtId="2" fontId="4" fillId="0" borderId="13" xfId="0" applyNumberFormat="1" applyFont="1" applyBorder="1" applyAlignment="1">
      <alignment horizontal="righ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="130" zoomScaleNormal="130" zoomScaleSheetLayoutView="123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140625" defaultRowHeight="15"/>
  <cols>
    <col min="1" max="1" width="38.8515625" style="1" customWidth="1"/>
    <col min="2" max="2" width="13.00390625" style="1" customWidth="1"/>
    <col min="3" max="3" width="13.7109375" style="1" customWidth="1"/>
    <col min="4" max="4" width="14.421875" style="1" customWidth="1"/>
    <col min="5" max="5" width="14.28125" style="1" hidden="1" customWidth="1"/>
    <col min="6" max="6" width="14.140625" style="2" customWidth="1"/>
    <col min="7" max="7" width="12.421875" style="2" customWidth="1"/>
    <col min="8" max="8" width="13.28125" style="2" hidden="1" customWidth="1"/>
    <col min="9" max="9" width="14.8515625" style="2" hidden="1" customWidth="1"/>
    <col min="10" max="10" width="13.140625" style="2" customWidth="1"/>
    <col min="11" max="16384" width="9.140625" style="2" customWidth="1"/>
  </cols>
  <sheetData>
    <row r="1" spans="6:8" ht="21" customHeight="1" hidden="1">
      <c r="F1" s="63"/>
      <c r="G1" s="63"/>
      <c r="H1" s="3"/>
    </row>
    <row r="2" spans="1:9" ht="50.25" customHeight="1">
      <c r="A2" s="65" t="s">
        <v>99</v>
      </c>
      <c r="B2" s="65"/>
      <c r="C2" s="65"/>
      <c r="D2" s="65"/>
      <c r="E2" s="65"/>
      <c r="F2" s="65"/>
      <c r="G2" s="65"/>
      <c r="H2" s="65"/>
      <c r="I2" s="65"/>
    </row>
    <row r="3" spans="6:9" ht="15">
      <c r="F3" s="3"/>
      <c r="G3" s="66" t="s">
        <v>10</v>
      </c>
      <c r="H3" s="66"/>
      <c r="I3" s="66"/>
    </row>
    <row r="4" spans="1:9" s="4" customFormat="1" ht="129.75" customHeight="1">
      <c r="A4" s="11" t="s">
        <v>9</v>
      </c>
      <c r="B4" s="12" t="s">
        <v>96</v>
      </c>
      <c r="C4" s="13" t="s">
        <v>29</v>
      </c>
      <c r="D4" s="13" t="s">
        <v>92</v>
      </c>
      <c r="E4" s="64" t="s">
        <v>91</v>
      </c>
      <c r="F4" s="14" t="s">
        <v>30</v>
      </c>
      <c r="G4" s="14" t="s">
        <v>93</v>
      </c>
      <c r="H4" s="61" t="s">
        <v>94</v>
      </c>
      <c r="I4" s="61" t="s">
        <v>95</v>
      </c>
    </row>
    <row r="5" spans="1:9" s="4" customFormat="1" ht="24" customHeight="1">
      <c r="A5" s="15" t="s">
        <v>36</v>
      </c>
      <c r="B5" s="16">
        <f>B37+B39</f>
        <v>1991041.6</v>
      </c>
      <c r="C5" s="17">
        <f>C37+C39</f>
        <v>2131529.6999999997</v>
      </c>
      <c r="D5" s="16">
        <f>D37+D39</f>
        <v>2120296</v>
      </c>
      <c r="E5" s="64"/>
      <c r="F5" s="18">
        <f>D5/C5*100</f>
        <v>99.47297473734474</v>
      </c>
      <c r="G5" s="19">
        <f>D5/B5*100</f>
        <v>106.49179806187877</v>
      </c>
      <c r="H5" s="59">
        <f>H6+H20+H39</f>
        <v>2271949.9507744107</v>
      </c>
      <c r="I5" s="59">
        <f>H5/B5*100</f>
        <v>114.10861283734155</v>
      </c>
    </row>
    <row r="6" spans="1:9" s="4" customFormat="1" ht="24" customHeight="1">
      <c r="A6" s="20" t="s">
        <v>13</v>
      </c>
      <c r="B6" s="21">
        <f>SUM(B7:B19)</f>
        <v>609469.7000000001</v>
      </c>
      <c r="C6" s="21">
        <f>SUM(C7:C19)</f>
        <v>512458.10000000003</v>
      </c>
      <c r="D6" s="21">
        <f>SUM(D7:D19)</f>
        <v>531193.4</v>
      </c>
      <c r="E6" s="21"/>
      <c r="F6" s="22">
        <f>D6/C6*100</f>
        <v>103.65596719029323</v>
      </c>
      <c r="G6" s="22">
        <f>D6/B6*100</f>
        <v>87.1566543833106</v>
      </c>
      <c r="H6" s="21">
        <f>H7+H8+H9+H10+H11+H12+H13+H14+H15+H17+H18</f>
        <v>683424.0507744108</v>
      </c>
      <c r="I6" s="55">
        <f>H6/B6*100</f>
        <v>112.13421286971456</v>
      </c>
    </row>
    <row r="7" spans="1:9" ht="16.5" customHeight="1">
      <c r="A7" s="10" t="s">
        <v>14</v>
      </c>
      <c r="B7" s="23">
        <v>409907.5</v>
      </c>
      <c r="C7" s="24">
        <v>315000</v>
      </c>
      <c r="D7" s="23">
        <v>331794.3</v>
      </c>
      <c r="E7" s="23">
        <f>C7/44.55*64.99</f>
        <v>459525.2525252525</v>
      </c>
      <c r="F7" s="25">
        <f>D7/C7*100</f>
        <v>105.3315238095238</v>
      </c>
      <c r="G7" s="25">
        <f>D7/B7*100</f>
        <v>80.94370071296572</v>
      </c>
      <c r="H7" s="58">
        <f>D7/44.55*64.99</f>
        <v>484024.95077441074</v>
      </c>
      <c r="I7" s="28">
        <f>H7/B7*100</f>
        <v>118.08150638239377</v>
      </c>
    </row>
    <row r="8" spans="1:9" ht="18" customHeight="1">
      <c r="A8" s="10" t="s">
        <v>17</v>
      </c>
      <c r="B8" s="23">
        <v>30365.3</v>
      </c>
      <c r="C8" s="27">
        <v>29075.2</v>
      </c>
      <c r="D8" s="23">
        <v>31067.2</v>
      </c>
      <c r="E8" s="23"/>
      <c r="F8" s="25">
        <f aca="true" t="shared" si="0" ref="F8:F18">D8/C8*100</f>
        <v>106.85119964780982</v>
      </c>
      <c r="G8" s="25">
        <f aca="true" t="shared" si="1" ref="G8:G19">D8/B8*100</f>
        <v>102.31152005743398</v>
      </c>
      <c r="H8" s="23">
        <f>D8</f>
        <v>31067.2</v>
      </c>
      <c r="I8" s="26">
        <f aca="true" t="shared" si="2" ref="I8:I19">H8/B8*100</f>
        <v>102.31152005743398</v>
      </c>
    </row>
    <row r="9" spans="1:9" ht="34.5" customHeight="1">
      <c r="A9" s="10" t="s">
        <v>25</v>
      </c>
      <c r="B9" s="23">
        <v>55884.1</v>
      </c>
      <c r="C9" s="24">
        <v>64000</v>
      </c>
      <c r="D9" s="23">
        <v>64756.7</v>
      </c>
      <c r="E9" s="23"/>
      <c r="F9" s="25">
        <f t="shared" si="0"/>
        <v>101.18234374999999</v>
      </c>
      <c r="G9" s="25">
        <f t="shared" si="1"/>
        <v>115.87678785200085</v>
      </c>
      <c r="H9" s="23">
        <f aca="true" t="shared" si="3" ref="H9:H19">D9</f>
        <v>64756.7</v>
      </c>
      <c r="I9" s="26">
        <f t="shared" si="2"/>
        <v>115.87678785200085</v>
      </c>
    </row>
    <row r="10" spans="1:9" ht="17.25" customHeight="1">
      <c r="A10" s="10" t="s">
        <v>0</v>
      </c>
      <c r="B10" s="23">
        <v>-75.1</v>
      </c>
      <c r="C10" s="24">
        <v>0</v>
      </c>
      <c r="D10" s="23">
        <v>-194.2</v>
      </c>
      <c r="E10" s="23"/>
      <c r="F10" s="25">
        <v>0</v>
      </c>
      <c r="G10" s="25">
        <f t="shared" si="1"/>
        <v>258.5885486018642</v>
      </c>
      <c r="H10" s="23">
        <f t="shared" si="3"/>
        <v>-194.2</v>
      </c>
      <c r="I10" s="26">
        <f t="shared" si="2"/>
        <v>258.5885486018642</v>
      </c>
    </row>
    <row r="11" spans="1:9" ht="18" customHeight="1">
      <c r="A11" s="10" t="s">
        <v>1</v>
      </c>
      <c r="B11" s="23">
        <v>23163.1</v>
      </c>
      <c r="C11" s="24">
        <v>19300</v>
      </c>
      <c r="D11" s="23">
        <v>19130.3</v>
      </c>
      <c r="E11" s="23"/>
      <c r="F11" s="25">
        <f t="shared" si="0"/>
        <v>99.12072538860103</v>
      </c>
      <c r="G11" s="25">
        <f t="shared" si="1"/>
        <v>82.5895497580203</v>
      </c>
      <c r="H11" s="23">
        <f t="shared" si="3"/>
        <v>19130.3</v>
      </c>
      <c r="I11" s="26">
        <f t="shared" si="2"/>
        <v>82.5895497580203</v>
      </c>
    </row>
    <row r="12" spans="1:9" ht="18" customHeight="1">
      <c r="A12" s="29" t="s">
        <v>16</v>
      </c>
      <c r="B12" s="23">
        <v>11241</v>
      </c>
      <c r="C12" s="24">
        <v>7600</v>
      </c>
      <c r="D12" s="23">
        <v>4972.8</v>
      </c>
      <c r="E12" s="23"/>
      <c r="F12" s="25">
        <f t="shared" si="0"/>
        <v>65.43157894736842</v>
      </c>
      <c r="G12" s="25">
        <f t="shared" si="1"/>
        <v>44.23805711235656</v>
      </c>
      <c r="H12" s="23">
        <f t="shared" si="3"/>
        <v>4972.8</v>
      </c>
      <c r="I12" s="26">
        <f t="shared" si="2"/>
        <v>44.23805711235656</v>
      </c>
    </row>
    <row r="13" spans="1:9" ht="15">
      <c r="A13" s="10" t="s">
        <v>22</v>
      </c>
      <c r="B13" s="23">
        <v>18314.4</v>
      </c>
      <c r="C13" s="24">
        <v>18300</v>
      </c>
      <c r="D13" s="23">
        <v>18097.2</v>
      </c>
      <c r="E13" s="23"/>
      <c r="F13" s="25">
        <f t="shared" si="0"/>
        <v>98.89180327868853</v>
      </c>
      <c r="G13" s="25">
        <f t="shared" si="1"/>
        <v>98.8140479622592</v>
      </c>
      <c r="H13" s="23">
        <f t="shared" si="3"/>
        <v>18097.2</v>
      </c>
      <c r="I13" s="26">
        <f t="shared" si="2"/>
        <v>98.8140479622592</v>
      </c>
    </row>
    <row r="14" spans="1:9" ht="15">
      <c r="A14" s="10" t="s">
        <v>18</v>
      </c>
      <c r="B14" s="23">
        <v>7091</v>
      </c>
      <c r="C14" s="24">
        <v>7000</v>
      </c>
      <c r="D14" s="23">
        <v>7557.5</v>
      </c>
      <c r="E14" s="23"/>
      <c r="F14" s="25">
        <f t="shared" si="0"/>
        <v>107.96428571428571</v>
      </c>
      <c r="G14" s="25">
        <f t="shared" si="1"/>
        <v>106.57876181074602</v>
      </c>
      <c r="H14" s="23">
        <f t="shared" si="3"/>
        <v>7557.5</v>
      </c>
      <c r="I14" s="26">
        <f t="shared" si="2"/>
        <v>106.57876181074602</v>
      </c>
    </row>
    <row r="15" spans="1:9" ht="15">
      <c r="A15" s="10" t="s">
        <v>23</v>
      </c>
      <c r="B15" s="23">
        <v>47082.8</v>
      </c>
      <c r="C15" s="24">
        <v>47000</v>
      </c>
      <c r="D15" s="23">
        <v>48355.5</v>
      </c>
      <c r="E15" s="23"/>
      <c r="F15" s="25">
        <f t="shared" si="0"/>
        <v>102.88404255319148</v>
      </c>
      <c r="G15" s="25">
        <f t="shared" si="1"/>
        <v>102.70311026531982</v>
      </c>
      <c r="H15" s="23">
        <f t="shared" si="3"/>
        <v>48355.5</v>
      </c>
      <c r="I15" s="26">
        <f t="shared" si="2"/>
        <v>102.70311026531982</v>
      </c>
    </row>
    <row r="16" spans="1:9" ht="46.5" customHeight="1" hidden="1">
      <c r="A16" s="10" t="s">
        <v>2</v>
      </c>
      <c r="B16" s="23"/>
      <c r="C16" s="24"/>
      <c r="D16" s="23"/>
      <c r="E16" s="23"/>
      <c r="F16" s="25" t="e">
        <f t="shared" si="0"/>
        <v>#DIV/0!</v>
      </c>
      <c r="G16" s="25" t="e">
        <f t="shared" si="1"/>
        <v>#DIV/0!</v>
      </c>
      <c r="H16" s="23">
        <f t="shared" si="3"/>
        <v>0</v>
      </c>
      <c r="I16" s="26" t="e">
        <f t="shared" si="2"/>
        <v>#DIV/0!</v>
      </c>
    </row>
    <row r="17" spans="1:9" ht="32.25" customHeight="1">
      <c r="A17" s="10" t="s">
        <v>11</v>
      </c>
      <c r="B17" s="23">
        <v>8.9</v>
      </c>
      <c r="C17" s="24">
        <v>32.9</v>
      </c>
      <c r="D17" s="23">
        <v>34.1</v>
      </c>
      <c r="E17" s="23"/>
      <c r="F17" s="25">
        <f t="shared" si="0"/>
        <v>103.64741641337388</v>
      </c>
      <c r="G17" s="25">
        <f t="shared" si="1"/>
        <v>383.14606741573033</v>
      </c>
      <c r="H17" s="23">
        <f t="shared" si="3"/>
        <v>34.1</v>
      </c>
      <c r="I17" s="26">
        <f t="shared" si="2"/>
        <v>383.14606741573033</v>
      </c>
    </row>
    <row r="18" spans="1:9" ht="19.5" customHeight="1">
      <c r="A18" s="10" t="s">
        <v>3</v>
      </c>
      <c r="B18" s="23">
        <v>6486.4</v>
      </c>
      <c r="C18" s="24">
        <v>5150</v>
      </c>
      <c r="D18" s="23">
        <v>5622</v>
      </c>
      <c r="E18" s="23"/>
      <c r="F18" s="25">
        <f t="shared" si="0"/>
        <v>109.16504854368931</v>
      </c>
      <c r="G18" s="25">
        <f t="shared" si="1"/>
        <v>86.67365564874198</v>
      </c>
      <c r="H18" s="23">
        <f t="shared" si="3"/>
        <v>5622</v>
      </c>
      <c r="I18" s="26">
        <f t="shared" si="2"/>
        <v>86.67365564874198</v>
      </c>
    </row>
    <row r="19" spans="1:9" ht="20.25" customHeight="1">
      <c r="A19" s="29" t="s">
        <v>15</v>
      </c>
      <c r="B19" s="23">
        <v>0.3</v>
      </c>
      <c r="C19" s="24">
        <v>0</v>
      </c>
      <c r="D19" s="23">
        <v>0</v>
      </c>
      <c r="E19" s="23"/>
      <c r="F19" s="25">
        <v>0</v>
      </c>
      <c r="G19" s="25">
        <f t="shared" si="1"/>
        <v>0</v>
      </c>
      <c r="H19" s="25">
        <f t="shared" si="3"/>
        <v>0</v>
      </c>
      <c r="I19" s="26">
        <f t="shared" si="2"/>
        <v>0</v>
      </c>
    </row>
    <row r="20" spans="1:9" s="4" customFormat="1" ht="16.5" customHeight="1">
      <c r="A20" s="20" t="s">
        <v>8</v>
      </c>
      <c r="B20" s="21">
        <f>SUM(B21:B36)</f>
        <v>115179.8</v>
      </c>
      <c r="C20" s="21">
        <f>SUM(C21:C36)</f>
        <v>107910.6</v>
      </c>
      <c r="D20" s="21">
        <f>SUM(D21:D36)</f>
        <v>122331.70000000001</v>
      </c>
      <c r="E20" s="21"/>
      <c r="F20" s="22">
        <f>D20/C20*100</f>
        <v>113.36393273691372</v>
      </c>
      <c r="G20" s="22">
        <f>D20/B20*100</f>
        <v>106.20933531747755</v>
      </c>
      <c r="H20" s="22">
        <f>H23+H24+H25+H26+H28+H29+H30+H31+H32+H35+H36</f>
        <v>121755</v>
      </c>
      <c r="I20" s="55">
        <f>H20/B20*100</f>
        <v>105.70863988303505</v>
      </c>
    </row>
    <row r="21" spans="1:9" ht="15">
      <c r="A21" s="10" t="s">
        <v>4</v>
      </c>
      <c r="B21" s="23"/>
      <c r="C21" s="24">
        <v>0</v>
      </c>
      <c r="D21" s="23"/>
      <c r="E21" s="23"/>
      <c r="F21" s="25"/>
      <c r="G21" s="25"/>
      <c r="H21" s="25"/>
      <c r="I21" s="26"/>
    </row>
    <row r="22" spans="1:9" ht="38.25" customHeight="1">
      <c r="A22" s="10" t="s">
        <v>12</v>
      </c>
      <c r="B22" s="23"/>
      <c r="C22" s="24">
        <v>0</v>
      </c>
      <c r="D22" s="23"/>
      <c r="E22" s="23"/>
      <c r="F22" s="25"/>
      <c r="G22" s="25"/>
      <c r="H22" s="25"/>
      <c r="I22" s="26"/>
    </row>
    <row r="23" spans="1:10" ht="15">
      <c r="A23" s="10" t="s">
        <v>21</v>
      </c>
      <c r="B23" s="23">
        <v>27245.5</v>
      </c>
      <c r="C23" s="24">
        <v>25800</v>
      </c>
      <c r="D23" s="23">
        <v>29095.4</v>
      </c>
      <c r="E23" s="23"/>
      <c r="F23" s="25">
        <f>D23/C23*100</f>
        <v>112.77286821705428</v>
      </c>
      <c r="G23" s="25">
        <f>D23/B23*100</f>
        <v>106.78974509552037</v>
      </c>
      <c r="H23" s="23">
        <f>D23</f>
        <v>29095.4</v>
      </c>
      <c r="I23" s="26">
        <f>H23/B23*100</f>
        <v>106.78974509552037</v>
      </c>
      <c r="J23" s="2">
        <f>B23+B24+B25+B27</f>
        <v>36659.00000000001</v>
      </c>
    </row>
    <row r="24" spans="1:11" ht="15">
      <c r="A24" s="10" t="s">
        <v>86</v>
      </c>
      <c r="B24" s="23">
        <v>6360.9</v>
      </c>
      <c r="C24" s="24">
        <v>3200</v>
      </c>
      <c r="D24" s="23">
        <v>3381.7</v>
      </c>
      <c r="E24" s="23"/>
      <c r="F24" s="25">
        <f aca="true" t="shared" si="4" ref="F24:F36">D24/C24*100</f>
        <v>105.678125</v>
      </c>
      <c r="G24" s="25">
        <f aca="true" t="shared" si="5" ref="G24:G36">D24/B24*100</f>
        <v>53.1638604599978</v>
      </c>
      <c r="H24" s="23">
        <f aca="true" t="shared" si="6" ref="H24:H32">D24</f>
        <v>3381.7</v>
      </c>
      <c r="I24" s="26">
        <f aca="true" t="shared" si="7" ref="I24:I36">H24/B24*100</f>
        <v>53.1638604599978</v>
      </c>
      <c r="K24" s="9"/>
    </row>
    <row r="25" spans="1:11" ht="110.25" customHeight="1">
      <c r="A25" s="10" t="s">
        <v>24</v>
      </c>
      <c r="B25" s="23">
        <v>2292.8</v>
      </c>
      <c r="C25" s="24">
        <v>2080</v>
      </c>
      <c r="D25" s="23">
        <v>2234</v>
      </c>
      <c r="E25" s="23"/>
      <c r="F25" s="25">
        <f t="shared" si="4"/>
        <v>107.40384615384615</v>
      </c>
      <c r="G25" s="25">
        <f t="shared" si="5"/>
        <v>97.4354501046755</v>
      </c>
      <c r="H25" s="23">
        <f t="shared" si="6"/>
        <v>2234</v>
      </c>
      <c r="I25" s="26">
        <f t="shared" si="7"/>
        <v>97.4354501046755</v>
      </c>
      <c r="K25" s="9"/>
    </row>
    <row r="26" spans="1:9" ht="32.25" customHeight="1">
      <c r="A26" s="10" t="s">
        <v>89</v>
      </c>
      <c r="B26" s="23">
        <v>0</v>
      </c>
      <c r="C26" s="24">
        <v>124</v>
      </c>
      <c r="D26" s="23">
        <v>124</v>
      </c>
      <c r="E26" s="23"/>
      <c r="F26" s="25">
        <f t="shared" si="4"/>
        <v>100</v>
      </c>
      <c r="G26" s="25">
        <v>0</v>
      </c>
      <c r="H26" s="23">
        <f t="shared" si="6"/>
        <v>124</v>
      </c>
      <c r="I26" s="26">
        <v>0</v>
      </c>
    </row>
    <row r="27" spans="1:9" ht="117" customHeight="1">
      <c r="A27" s="10" t="s">
        <v>97</v>
      </c>
      <c r="B27" s="23">
        <v>759.8</v>
      </c>
      <c r="C27" s="24">
        <v>81</v>
      </c>
      <c r="D27" s="23">
        <v>576.3</v>
      </c>
      <c r="E27" s="23"/>
      <c r="F27" s="25">
        <f t="shared" si="4"/>
        <v>711.4814814814814</v>
      </c>
      <c r="G27" s="25">
        <f t="shared" si="5"/>
        <v>75.84890760726508</v>
      </c>
      <c r="H27" s="23">
        <f t="shared" si="6"/>
        <v>576.3</v>
      </c>
      <c r="I27" s="26">
        <f t="shared" si="7"/>
        <v>75.84890760726508</v>
      </c>
    </row>
    <row r="28" spans="1:9" ht="25.5">
      <c r="A28" s="10" t="s">
        <v>5</v>
      </c>
      <c r="B28" s="23">
        <v>2973.2</v>
      </c>
      <c r="C28" s="27">
        <v>2800</v>
      </c>
      <c r="D28" s="23">
        <v>2644.1</v>
      </c>
      <c r="E28" s="23"/>
      <c r="F28" s="25">
        <f t="shared" si="4"/>
        <v>94.43214285714285</v>
      </c>
      <c r="G28" s="25">
        <f t="shared" si="5"/>
        <v>88.93111798735369</v>
      </c>
      <c r="H28" s="23">
        <f t="shared" si="6"/>
        <v>2644.1</v>
      </c>
      <c r="I28" s="26">
        <f t="shared" si="7"/>
        <v>88.93111798735369</v>
      </c>
    </row>
    <row r="29" spans="1:9" ht="25.5">
      <c r="A29" s="10" t="s">
        <v>6</v>
      </c>
      <c r="B29" s="23">
        <v>3583.1</v>
      </c>
      <c r="C29" s="24">
        <v>4953.7</v>
      </c>
      <c r="D29" s="23">
        <v>9218.4</v>
      </c>
      <c r="E29" s="23"/>
      <c r="F29" s="25">
        <f t="shared" si="4"/>
        <v>186.09120455417164</v>
      </c>
      <c r="G29" s="25">
        <f t="shared" si="5"/>
        <v>257.2744271720019</v>
      </c>
      <c r="H29" s="23">
        <f t="shared" si="6"/>
        <v>9218.4</v>
      </c>
      <c r="I29" s="26">
        <f t="shared" si="7"/>
        <v>257.2744271720019</v>
      </c>
    </row>
    <row r="30" spans="1:9" ht="28.5" customHeight="1">
      <c r="A30" s="10" t="s">
        <v>19</v>
      </c>
      <c r="B30" s="23">
        <v>1584.9</v>
      </c>
      <c r="C30" s="24">
        <v>2617.5</v>
      </c>
      <c r="D30" s="23">
        <v>3136.5</v>
      </c>
      <c r="E30" s="23"/>
      <c r="F30" s="25">
        <f t="shared" si="4"/>
        <v>119.82808022922636</v>
      </c>
      <c r="G30" s="25">
        <f t="shared" si="5"/>
        <v>197.89892106757523</v>
      </c>
      <c r="H30" s="23">
        <f t="shared" si="6"/>
        <v>3136.5</v>
      </c>
      <c r="I30" s="26">
        <f t="shared" si="7"/>
        <v>197.89892106757523</v>
      </c>
    </row>
    <row r="31" spans="1:9" ht="17.25" customHeight="1">
      <c r="A31" s="10" t="s">
        <v>20</v>
      </c>
      <c r="B31" s="23">
        <v>39816</v>
      </c>
      <c r="C31" s="27">
        <v>21826</v>
      </c>
      <c r="D31" s="23">
        <v>23505.2</v>
      </c>
      <c r="E31" s="23"/>
      <c r="F31" s="25">
        <f t="shared" si="4"/>
        <v>107.69357646843214</v>
      </c>
      <c r="G31" s="25">
        <f t="shared" si="5"/>
        <v>59.034558971267835</v>
      </c>
      <c r="H31" s="23">
        <f t="shared" si="6"/>
        <v>23505.2</v>
      </c>
      <c r="I31" s="26">
        <f t="shared" si="7"/>
        <v>59.034558971267835</v>
      </c>
    </row>
    <row r="32" spans="1:9" ht="15">
      <c r="A32" s="10" t="s">
        <v>7</v>
      </c>
      <c r="B32" s="23">
        <v>3839.9</v>
      </c>
      <c r="C32" s="24">
        <v>2000</v>
      </c>
      <c r="D32" s="23">
        <v>5984.1</v>
      </c>
      <c r="E32" s="23"/>
      <c r="F32" s="25">
        <f t="shared" si="4"/>
        <v>299.20500000000004</v>
      </c>
      <c r="G32" s="25">
        <f t="shared" si="5"/>
        <v>155.83999583322483</v>
      </c>
      <c r="H32" s="23">
        <f t="shared" si="6"/>
        <v>5984.1</v>
      </c>
      <c r="I32" s="26">
        <f t="shared" si="7"/>
        <v>155.83999583322483</v>
      </c>
    </row>
    <row r="33" spans="1:9" ht="34.5" customHeight="1">
      <c r="A33" s="10" t="s">
        <v>26</v>
      </c>
      <c r="B33" s="23"/>
      <c r="C33" s="24"/>
      <c r="D33" s="23"/>
      <c r="E33" s="23"/>
      <c r="F33" s="25"/>
      <c r="G33" s="25"/>
      <c r="H33" s="23"/>
      <c r="I33" s="26"/>
    </row>
    <row r="34" spans="1:9" ht="24" customHeight="1">
      <c r="A34" s="10" t="s">
        <v>98</v>
      </c>
      <c r="B34" s="23"/>
      <c r="C34" s="24">
        <v>0</v>
      </c>
      <c r="D34" s="23">
        <v>0.4</v>
      </c>
      <c r="E34" s="23"/>
      <c r="F34" s="25"/>
      <c r="G34" s="25"/>
      <c r="H34" s="23"/>
      <c r="I34" s="26"/>
    </row>
    <row r="35" spans="1:9" ht="30" customHeight="1">
      <c r="A35" s="10" t="s">
        <v>88</v>
      </c>
      <c r="B35" s="23">
        <v>-447.1</v>
      </c>
      <c r="C35" s="47">
        <v>0</v>
      </c>
      <c r="D35" s="23">
        <v>53.2</v>
      </c>
      <c r="E35" s="23"/>
      <c r="F35" s="25">
        <v>0</v>
      </c>
      <c r="G35" s="25">
        <f t="shared" si="5"/>
        <v>-11.89890404831134</v>
      </c>
      <c r="H35" s="23">
        <f>D35</f>
        <v>53.2</v>
      </c>
      <c r="I35" s="26">
        <f t="shared" si="7"/>
        <v>-11.89890404831134</v>
      </c>
    </row>
    <row r="36" spans="1:9" ht="18.75" customHeight="1">
      <c r="A36" s="10" t="s">
        <v>28</v>
      </c>
      <c r="B36" s="23">
        <v>27170.8</v>
      </c>
      <c r="C36" s="47">
        <v>42428.4</v>
      </c>
      <c r="D36" s="23">
        <v>42378.4</v>
      </c>
      <c r="E36" s="23"/>
      <c r="F36" s="25">
        <f t="shared" si="4"/>
        <v>99.88215440601107</v>
      </c>
      <c r="G36" s="25">
        <f t="shared" si="5"/>
        <v>155.970379966729</v>
      </c>
      <c r="H36" s="23">
        <f>D36</f>
        <v>42378.4</v>
      </c>
      <c r="I36" s="26">
        <f t="shared" si="7"/>
        <v>155.970379966729</v>
      </c>
    </row>
    <row r="37" spans="1:9" s="5" customFormat="1" ht="24.75" customHeight="1">
      <c r="A37" s="48" t="s">
        <v>40</v>
      </c>
      <c r="B37" s="49">
        <f>B6+B20</f>
        <v>724649.5000000001</v>
      </c>
      <c r="C37" s="49">
        <f>C6+C20</f>
        <v>620368.7000000001</v>
      </c>
      <c r="D37" s="49">
        <f>D6+D20</f>
        <v>653525.1000000001</v>
      </c>
      <c r="E37" s="49"/>
      <c r="F37" s="50">
        <f>D37/C37*100</f>
        <v>105.34462812195393</v>
      </c>
      <c r="G37" s="50">
        <f>D37/B37*100</f>
        <v>90.18499288276608</v>
      </c>
      <c r="H37" s="50">
        <f>H6+H20</f>
        <v>805179.0507744108</v>
      </c>
      <c r="I37" s="57">
        <f>H37/B37*100</f>
        <v>111.1128967555226</v>
      </c>
    </row>
    <row r="38" spans="1:9" s="5" customFormat="1" ht="32.25" customHeight="1">
      <c r="A38" s="52" t="s">
        <v>27</v>
      </c>
      <c r="B38" s="53">
        <f>B37-B36</f>
        <v>697478.7000000001</v>
      </c>
      <c r="C38" s="53">
        <f>C37-C36</f>
        <v>577940.3</v>
      </c>
      <c r="D38" s="53">
        <f>D37-D36</f>
        <v>611146.7000000001</v>
      </c>
      <c r="E38" s="53"/>
      <c r="F38" s="54">
        <f>D38/C38*100</f>
        <v>105.74564535471917</v>
      </c>
      <c r="G38" s="54">
        <f>D38/B38*100</f>
        <v>87.62227434328818</v>
      </c>
      <c r="H38" s="54">
        <f>H37-H36</f>
        <v>762800.6507744108</v>
      </c>
      <c r="I38" s="51">
        <f>H38/B38*100</f>
        <v>109.36544023128027</v>
      </c>
    </row>
    <row r="39" spans="1:9" s="5" customFormat="1" ht="34.5" customHeight="1">
      <c r="A39" s="48" t="s">
        <v>39</v>
      </c>
      <c r="B39" s="49">
        <f>B40+B46+B47</f>
        <v>1266392.0999999999</v>
      </c>
      <c r="C39" s="49">
        <f>C40+C46+C47+C45</f>
        <v>1511160.9999999998</v>
      </c>
      <c r="D39" s="49">
        <f>D40+D46+D47+D45</f>
        <v>1466770.9000000001</v>
      </c>
      <c r="E39" s="49"/>
      <c r="F39" s="50">
        <f aca="true" t="shared" si="8" ref="F39:F47">D39/C39*100</f>
        <v>97.06251683308399</v>
      </c>
      <c r="G39" s="50">
        <f>D39/B39*100</f>
        <v>115.82280874935972</v>
      </c>
      <c r="H39" s="50">
        <f>H40+H45+H46+H47</f>
        <v>1466770.9000000001</v>
      </c>
      <c r="I39" s="57">
        <f>H39/B39*100</f>
        <v>115.82280874935972</v>
      </c>
    </row>
    <row r="40" spans="1:9" s="5" customFormat="1" ht="36" customHeight="1">
      <c r="A40" s="43" t="s">
        <v>31</v>
      </c>
      <c r="B40" s="44">
        <f>B41+B42+B43+B44+B45</f>
        <v>1266354.5</v>
      </c>
      <c r="C40" s="44">
        <f>C41+C42+C43+C44</f>
        <v>1514063.5</v>
      </c>
      <c r="D40" s="44">
        <f>D41+D42+D43+D44</f>
        <v>1475890.3000000003</v>
      </c>
      <c r="E40" s="44"/>
      <c r="F40" s="22">
        <f t="shared" si="8"/>
        <v>97.47875832156315</v>
      </c>
      <c r="G40" s="22">
        <f>D40/B40*100</f>
        <v>116.54637781126851</v>
      </c>
      <c r="H40" s="22">
        <f>H41+H42+H43+H44</f>
        <v>1475890.3000000003</v>
      </c>
      <c r="I40" s="56">
        <f aca="true" t="shared" si="9" ref="I40:I47">H40/B40*100</f>
        <v>116.54637781126851</v>
      </c>
    </row>
    <row r="41" spans="1:9" s="5" customFormat="1" ht="21" customHeight="1">
      <c r="A41" s="45" t="s">
        <v>32</v>
      </c>
      <c r="B41" s="46">
        <v>2776.5</v>
      </c>
      <c r="C41" s="46">
        <v>198891.9</v>
      </c>
      <c r="D41" s="46">
        <v>198891.9</v>
      </c>
      <c r="E41" s="46"/>
      <c r="F41" s="25">
        <f t="shared" si="8"/>
        <v>100</v>
      </c>
      <c r="G41" s="25">
        <f aca="true" t="shared" si="10" ref="G41:G47">D41/B41*100</f>
        <v>7163.403565640195</v>
      </c>
      <c r="H41" s="46">
        <f>D41</f>
        <v>198891.9</v>
      </c>
      <c r="I41" s="33">
        <f t="shared" si="9"/>
        <v>7163.403565640195</v>
      </c>
    </row>
    <row r="42" spans="1:9" s="5" customFormat="1" ht="20.25" customHeight="1">
      <c r="A42" s="45" t="s">
        <v>33</v>
      </c>
      <c r="B42" s="46">
        <v>550750.2</v>
      </c>
      <c r="C42" s="46">
        <v>632921.9</v>
      </c>
      <c r="D42" s="46">
        <v>595061.8</v>
      </c>
      <c r="E42" s="46"/>
      <c r="F42" s="25">
        <f t="shared" si="8"/>
        <v>94.01820350978534</v>
      </c>
      <c r="G42" s="25">
        <f t="shared" si="10"/>
        <v>108.04568023761045</v>
      </c>
      <c r="H42" s="46">
        <f>D42</f>
        <v>595061.8</v>
      </c>
      <c r="I42" s="33">
        <f t="shared" si="9"/>
        <v>108.04568023761045</v>
      </c>
    </row>
    <row r="43" spans="1:9" s="5" customFormat="1" ht="21.75" customHeight="1">
      <c r="A43" s="45" t="s">
        <v>34</v>
      </c>
      <c r="B43" s="46">
        <v>677572.3</v>
      </c>
      <c r="C43" s="46">
        <v>631489.6</v>
      </c>
      <c r="D43" s="46">
        <v>631176.5</v>
      </c>
      <c r="E43" s="46"/>
      <c r="F43" s="25">
        <f t="shared" si="8"/>
        <v>99.95041881924897</v>
      </c>
      <c r="G43" s="25">
        <f t="shared" si="10"/>
        <v>93.15264216084394</v>
      </c>
      <c r="H43" s="46">
        <f>D43</f>
        <v>631176.5</v>
      </c>
      <c r="I43" s="33">
        <f t="shared" si="9"/>
        <v>93.15264216084394</v>
      </c>
    </row>
    <row r="44" spans="1:9" s="5" customFormat="1" ht="22.5" customHeight="1">
      <c r="A44" s="45" t="s">
        <v>35</v>
      </c>
      <c r="B44" s="46">
        <v>34818.3</v>
      </c>
      <c r="C44" s="46">
        <v>50760.1</v>
      </c>
      <c r="D44" s="46">
        <v>50760.1</v>
      </c>
      <c r="E44" s="46"/>
      <c r="F44" s="25">
        <f t="shared" si="8"/>
        <v>100</v>
      </c>
      <c r="G44" s="25">
        <f t="shared" si="10"/>
        <v>145.7856931556107</v>
      </c>
      <c r="H44" s="46">
        <f>D44</f>
        <v>50760.1</v>
      </c>
      <c r="I44" s="33">
        <f t="shared" si="9"/>
        <v>145.7856931556107</v>
      </c>
    </row>
    <row r="45" spans="1:9" s="5" customFormat="1" ht="22.5" customHeight="1">
      <c r="A45" s="45" t="s">
        <v>42</v>
      </c>
      <c r="B45" s="46">
        <v>437.2</v>
      </c>
      <c r="C45" s="46">
        <v>-33.3</v>
      </c>
      <c r="D45" s="46">
        <v>-33.3</v>
      </c>
      <c r="E45" s="46"/>
      <c r="F45" s="25">
        <f t="shared" si="8"/>
        <v>100</v>
      </c>
      <c r="G45" s="25">
        <f t="shared" si="10"/>
        <v>-7.616651418115279</v>
      </c>
      <c r="H45" s="46">
        <f>D45</f>
        <v>-33.3</v>
      </c>
      <c r="I45" s="33">
        <f t="shared" si="9"/>
        <v>-7.616651418115279</v>
      </c>
    </row>
    <row r="46" spans="1:9" s="5" customFormat="1" ht="54.75" customHeight="1">
      <c r="A46" s="8" t="s">
        <v>37</v>
      </c>
      <c r="B46" s="7">
        <v>4765.7</v>
      </c>
      <c r="C46" s="7">
        <v>1175.9</v>
      </c>
      <c r="D46" s="7">
        <v>1175.9</v>
      </c>
      <c r="E46" s="7"/>
      <c r="F46" s="60">
        <f t="shared" si="8"/>
        <v>100</v>
      </c>
      <c r="G46" s="6">
        <f t="shared" si="10"/>
        <v>24.674234634995912</v>
      </c>
      <c r="H46" s="7">
        <v>1175.9</v>
      </c>
      <c r="I46" s="51">
        <f t="shared" si="9"/>
        <v>24.674234634995912</v>
      </c>
    </row>
    <row r="47" spans="1:9" s="5" customFormat="1" ht="54" customHeight="1">
      <c r="A47" s="8" t="s">
        <v>38</v>
      </c>
      <c r="B47" s="7">
        <v>-4728.1</v>
      </c>
      <c r="C47" s="7">
        <v>-4045.1</v>
      </c>
      <c r="D47" s="7">
        <v>-10262</v>
      </c>
      <c r="E47" s="7"/>
      <c r="F47" s="60">
        <f t="shared" si="8"/>
        <v>253.68964920521125</v>
      </c>
      <c r="G47" s="6">
        <f t="shared" si="10"/>
        <v>217.04278674308915</v>
      </c>
      <c r="H47" s="7">
        <f>D47</f>
        <v>-10262</v>
      </c>
      <c r="I47" s="51">
        <f t="shared" si="9"/>
        <v>217.04278674308915</v>
      </c>
    </row>
    <row r="48" spans="1:9" ht="20.25" customHeight="1">
      <c r="A48" s="15" t="s">
        <v>41</v>
      </c>
      <c r="B48" s="30">
        <f>B49+B58+B62+B68+B57+B73+B74+B81+B84+B89</f>
        <v>1908384.4999999998</v>
      </c>
      <c r="C48" s="30">
        <f>C49+C58+C62+C68+C57+C73+C74+C81+C84+C89</f>
        <v>2312393.5999999996</v>
      </c>
      <c r="D48" s="30">
        <f>D49+D58+D62+D68+D57+D73+D74+D81+D84+D89</f>
        <v>2131268</v>
      </c>
      <c r="E48" s="30"/>
      <c r="F48" s="18">
        <f>D48/C48*100</f>
        <v>92.16718122727897</v>
      </c>
      <c r="G48" s="18">
        <f>D48/B48*100</f>
        <v>111.679171571557</v>
      </c>
      <c r="H48" s="18">
        <f>H49+H57+H58+H62+H68+H73+H74+H81+H84+H89</f>
        <v>2131268</v>
      </c>
      <c r="I48" s="18">
        <f>H48/B48*100</f>
        <v>111.679171571557</v>
      </c>
    </row>
    <row r="49" spans="1:9" ht="20.25" customHeight="1">
      <c r="A49" s="31" t="s">
        <v>73</v>
      </c>
      <c r="B49" s="32">
        <f>B50+B51+B53+B56+B52+B55</f>
        <v>122904.29999999999</v>
      </c>
      <c r="C49" s="32">
        <f>C50+C51+C53+C54+C56+C52+C55</f>
        <v>154525.8</v>
      </c>
      <c r="D49" s="32">
        <f>D50+D51+D53+D54+D56+D52+D55</f>
        <v>136721.3</v>
      </c>
      <c r="E49" s="32"/>
      <c r="F49" s="25">
        <f>D49/C49*100</f>
        <v>88.47797584610466</v>
      </c>
      <c r="G49" s="25">
        <f aca="true" t="shared" si="11" ref="G49:G91">D49/B49*100</f>
        <v>111.24208022013875</v>
      </c>
      <c r="H49" s="32">
        <f>H50+H51+H53+H54+H56+H52+H55</f>
        <v>136721.3</v>
      </c>
      <c r="I49" s="56">
        <f>H49/B49*100</f>
        <v>111.24208022013875</v>
      </c>
    </row>
    <row r="50" spans="1:9" ht="20.25" customHeight="1">
      <c r="A50" s="34" t="s">
        <v>87</v>
      </c>
      <c r="B50" s="35">
        <v>1.5</v>
      </c>
      <c r="C50" s="35">
        <v>0</v>
      </c>
      <c r="D50" s="35">
        <v>0</v>
      </c>
      <c r="E50" s="35"/>
      <c r="F50" s="25">
        <v>0</v>
      </c>
      <c r="G50" s="25">
        <v>0</v>
      </c>
      <c r="H50" s="35">
        <f>D50</f>
        <v>0</v>
      </c>
      <c r="I50" s="33">
        <f aca="true" t="shared" si="12" ref="I50:I91">H50/B50*100</f>
        <v>0</v>
      </c>
    </row>
    <row r="51" spans="1:9" ht="20.25" customHeight="1">
      <c r="A51" s="34" t="s">
        <v>43</v>
      </c>
      <c r="B51" s="35">
        <v>78838.1</v>
      </c>
      <c r="C51" s="35">
        <v>99228.3</v>
      </c>
      <c r="D51" s="35">
        <v>98330.4</v>
      </c>
      <c r="E51" s="35"/>
      <c r="F51" s="25">
        <f aca="true" t="shared" si="13" ref="F51:F91">D51/C51*100</f>
        <v>99.0951170180281</v>
      </c>
      <c r="G51" s="25">
        <f t="shared" si="11"/>
        <v>124.72446697726099</v>
      </c>
      <c r="H51" s="35">
        <f aca="true" t="shared" si="14" ref="H51:H56">D51</f>
        <v>98330.4</v>
      </c>
      <c r="I51" s="33">
        <f t="shared" si="12"/>
        <v>124.72446697726099</v>
      </c>
    </row>
    <row r="52" spans="1:9" ht="20.25" customHeight="1">
      <c r="A52" s="34" t="s">
        <v>81</v>
      </c>
      <c r="B52" s="35">
        <v>129.4</v>
      </c>
      <c r="C52" s="35">
        <v>5.5</v>
      </c>
      <c r="D52" s="35">
        <v>5.5</v>
      </c>
      <c r="E52" s="35"/>
      <c r="F52" s="25">
        <f>D52/C52*100</f>
        <v>100</v>
      </c>
      <c r="G52" s="25">
        <f>D52/B52*100</f>
        <v>4.250386398763524</v>
      </c>
      <c r="H52" s="35">
        <f t="shared" si="14"/>
        <v>5.5</v>
      </c>
      <c r="I52" s="33">
        <f t="shared" si="12"/>
        <v>4.250386398763524</v>
      </c>
    </row>
    <row r="53" spans="1:9" ht="20.25" customHeight="1">
      <c r="A53" s="34" t="s">
        <v>44</v>
      </c>
      <c r="B53" s="35">
        <v>7538.2</v>
      </c>
      <c r="C53" s="35">
        <v>7713.5</v>
      </c>
      <c r="D53" s="35">
        <v>7713.5</v>
      </c>
      <c r="E53" s="35"/>
      <c r="F53" s="25">
        <f>D53/C53*100</f>
        <v>100</v>
      </c>
      <c r="G53" s="25">
        <f>D53/B53*100</f>
        <v>102.32548884349049</v>
      </c>
      <c r="H53" s="35">
        <f t="shared" si="14"/>
        <v>7713.5</v>
      </c>
      <c r="I53" s="33">
        <f t="shared" si="12"/>
        <v>102.32548884349049</v>
      </c>
    </row>
    <row r="54" spans="1:9" ht="20.25" customHeight="1">
      <c r="A54" s="34" t="s">
        <v>90</v>
      </c>
      <c r="B54" s="35">
        <v>0</v>
      </c>
      <c r="C54" s="35">
        <v>835</v>
      </c>
      <c r="D54" s="35">
        <v>835</v>
      </c>
      <c r="E54" s="35"/>
      <c r="F54" s="25">
        <f>D54/C54*100</f>
        <v>100</v>
      </c>
      <c r="G54" s="25">
        <v>0</v>
      </c>
      <c r="H54" s="35">
        <f t="shared" si="14"/>
        <v>835</v>
      </c>
      <c r="I54" s="33">
        <v>0</v>
      </c>
    </row>
    <row r="55" spans="1:9" ht="20.25" customHeight="1">
      <c r="A55" s="34" t="s">
        <v>82</v>
      </c>
      <c r="B55" s="35">
        <v>0</v>
      </c>
      <c r="C55" s="35">
        <v>16551.3</v>
      </c>
      <c r="D55" s="35">
        <v>0</v>
      </c>
      <c r="E55" s="35"/>
      <c r="F55" s="25">
        <f>D55/C55*100</f>
        <v>0</v>
      </c>
      <c r="G55" s="25">
        <v>0</v>
      </c>
      <c r="H55" s="35">
        <f t="shared" si="14"/>
        <v>0</v>
      </c>
      <c r="I55" s="33">
        <v>0</v>
      </c>
    </row>
    <row r="56" spans="1:9" ht="20.25" customHeight="1">
      <c r="A56" s="34" t="s">
        <v>45</v>
      </c>
      <c r="B56" s="35">
        <v>36397.1</v>
      </c>
      <c r="C56" s="35">
        <v>30192.2</v>
      </c>
      <c r="D56" s="35">
        <v>29836.9</v>
      </c>
      <c r="E56" s="35"/>
      <c r="F56" s="25">
        <f>D56/C56*100</f>
        <v>98.823205993601</v>
      </c>
      <c r="G56" s="25">
        <f>D56/B56*100</f>
        <v>81.9760365523627</v>
      </c>
      <c r="H56" s="35">
        <f t="shared" si="14"/>
        <v>29836.9</v>
      </c>
      <c r="I56" s="33">
        <f t="shared" si="12"/>
        <v>81.9760365523627</v>
      </c>
    </row>
    <row r="57" spans="1:9" ht="20.25" customHeight="1">
      <c r="A57" s="31" t="s">
        <v>46</v>
      </c>
      <c r="B57" s="32">
        <v>3245.1</v>
      </c>
      <c r="C57" s="32">
        <v>3279.2</v>
      </c>
      <c r="D57" s="32">
        <v>3279.2</v>
      </c>
      <c r="E57" s="32"/>
      <c r="F57" s="22">
        <f t="shared" si="13"/>
        <v>100</v>
      </c>
      <c r="G57" s="22">
        <f t="shared" si="11"/>
        <v>101.05081507503621</v>
      </c>
      <c r="H57" s="32">
        <f>D57</f>
        <v>3279.2</v>
      </c>
      <c r="I57" s="56">
        <f t="shared" si="12"/>
        <v>101.05081507503621</v>
      </c>
    </row>
    <row r="58" spans="1:9" ht="20.25" customHeight="1">
      <c r="A58" s="31" t="s">
        <v>74</v>
      </c>
      <c r="B58" s="32">
        <v>18504.9</v>
      </c>
      <c r="C58" s="32">
        <f>C59+C60+C61</f>
        <v>15422.8</v>
      </c>
      <c r="D58" s="32">
        <f>D59+D60+D61</f>
        <v>14117.7</v>
      </c>
      <c r="E58" s="32"/>
      <c r="F58" s="22">
        <f t="shared" si="13"/>
        <v>91.53785304873306</v>
      </c>
      <c r="G58" s="22">
        <f t="shared" si="11"/>
        <v>76.2916849050792</v>
      </c>
      <c r="H58" s="32">
        <f>H59+H60+H61</f>
        <v>14117.7</v>
      </c>
      <c r="I58" s="56">
        <f t="shared" si="12"/>
        <v>76.2916849050792</v>
      </c>
    </row>
    <row r="59" spans="1:9" ht="20.25" customHeight="1">
      <c r="A59" s="34" t="s">
        <v>47</v>
      </c>
      <c r="B59" s="35">
        <v>2468.9</v>
      </c>
      <c r="C59" s="35">
        <v>2609.4</v>
      </c>
      <c r="D59" s="35">
        <v>2609.4</v>
      </c>
      <c r="E59" s="35"/>
      <c r="F59" s="25">
        <f t="shared" si="13"/>
        <v>100</v>
      </c>
      <c r="G59" s="25">
        <f t="shared" si="11"/>
        <v>105.69079347077646</v>
      </c>
      <c r="H59" s="35">
        <f>D59</f>
        <v>2609.4</v>
      </c>
      <c r="I59" s="33">
        <f t="shared" si="12"/>
        <v>105.69079347077646</v>
      </c>
    </row>
    <row r="60" spans="1:9" ht="20.25" customHeight="1">
      <c r="A60" s="34" t="s">
        <v>48</v>
      </c>
      <c r="B60" s="35">
        <v>11664.1</v>
      </c>
      <c r="C60" s="35">
        <v>9483.9</v>
      </c>
      <c r="D60" s="35">
        <v>9159</v>
      </c>
      <c r="E60" s="35"/>
      <c r="F60" s="25">
        <f t="shared" si="13"/>
        <v>96.57419416063013</v>
      </c>
      <c r="G60" s="25">
        <f t="shared" si="11"/>
        <v>78.52298934336982</v>
      </c>
      <c r="H60" s="35">
        <f>D60</f>
        <v>9159</v>
      </c>
      <c r="I60" s="33">
        <f t="shared" si="12"/>
        <v>78.52298934336982</v>
      </c>
    </row>
    <row r="61" spans="1:9" ht="20.25" customHeight="1">
      <c r="A61" s="34" t="s">
        <v>49</v>
      </c>
      <c r="B61" s="35">
        <v>4372</v>
      </c>
      <c r="C61" s="35">
        <v>3329.5</v>
      </c>
      <c r="D61" s="35">
        <v>2349.3</v>
      </c>
      <c r="E61" s="35"/>
      <c r="F61" s="25">
        <f t="shared" si="13"/>
        <v>70.56014416579066</v>
      </c>
      <c r="G61" s="25">
        <f t="shared" si="11"/>
        <v>53.73513266239708</v>
      </c>
      <c r="H61" s="35">
        <f>D61</f>
        <v>2349.3</v>
      </c>
      <c r="I61" s="33">
        <f t="shared" si="12"/>
        <v>53.73513266239708</v>
      </c>
    </row>
    <row r="62" spans="1:9" ht="20.25" customHeight="1">
      <c r="A62" s="31" t="s">
        <v>75</v>
      </c>
      <c r="B62" s="32">
        <f>B63+B64+B66+B67+B65</f>
        <v>355905.2</v>
      </c>
      <c r="C62" s="32">
        <f>C63+C64+C66+C67+C65</f>
        <v>410175.4</v>
      </c>
      <c r="D62" s="32">
        <f>D63+D64+D66+D67+D65</f>
        <v>400057.10000000003</v>
      </c>
      <c r="E62" s="32"/>
      <c r="F62" s="22">
        <f t="shared" si="13"/>
        <v>97.53317727001668</v>
      </c>
      <c r="G62" s="22">
        <f t="shared" si="11"/>
        <v>112.40552259421892</v>
      </c>
      <c r="H62" s="32">
        <f>H63+H64+H66+H67+H65</f>
        <v>400057.10000000003</v>
      </c>
      <c r="I62" s="56">
        <f t="shared" si="12"/>
        <v>112.40552259421892</v>
      </c>
    </row>
    <row r="63" spans="1:9" ht="20.25" customHeight="1">
      <c r="A63" s="34" t="s">
        <v>50</v>
      </c>
      <c r="B63" s="35">
        <v>1058.6</v>
      </c>
      <c r="C63" s="35">
        <v>2567</v>
      </c>
      <c r="D63" s="35">
        <v>2567</v>
      </c>
      <c r="E63" s="35"/>
      <c r="F63" s="25">
        <f t="shared" si="13"/>
        <v>100</v>
      </c>
      <c r="G63" s="36">
        <f t="shared" si="11"/>
        <v>242.49008123937278</v>
      </c>
      <c r="H63" s="35">
        <f>D63</f>
        <v>2567</v>
      </c>
      <c r="I63" s="33">
        <f t="shared" si="12"/>
        <v>242.49008123937278</v>
      </c>
    </row>
    <row r="64" spans="1:9" ht="20.25" customHeight="1">
      <c r="A64" s="34" t="s">
        <v>51</v>
      </c>
      <c r="B64" s="35">
        <v>3336.7</v>
      </c>
      <c r="C64" s="35">
        <v>2052.5</v>
      </c>
      <c r="D64" s="35">
        <v>1862</v>
      </c>
      <c r="E64" s="35"/>
      <c r="F64" s="25">
        <f>D64/C64*100</f>
        <v>90.71863580998783</v>
      </c>
      <c r="G64" s="36">
        <f>D64/B64*100</f>
        <v>55.80363832529146</v>
      </c>
      <c r="H64" s="35">
        <f>D64</f>
        <v>1862</v>
      </c>
      <c r="I64" s="33">
        <f t="shared" si="12"/>
        <v>55.80363832529146</v>
      </c>
    </row>
    <row r="65" spans="1:9" ht="20.25" customHeight="1">
      <c r="A65" s="34" t="s">
        <v>83</v>
      </c>
      <c r="B65" s="35">
        <v>0</v>
      </c>
      <c r="C65" s="35">
        <v>0</v>
      </c>
      <c r="D65" s="35">
        <v>0</v>
      </c>
      <c r="E65" s="35"/>
      <c r="F65" s="25">
        <v>0</v>
      </c>
      <c r="G65" s="36">
        <v>0</v>
      </c>
      <c r="H65" s="35">
        <f>D65</f>
        <v>0</v>
      </c>
      <c r="I65" s="33">
        <v>0</v>
      </c>
    </row>
    <row r="66" spans="1:9" ht="20.25" customHeight="1">
      <c r="A66" s="34" t="s">
        <v>52</v>
      </c>
      <c r="B66" s="35">
        <v>334504.4</v>
      </c>
      <c r="C66" s="35">
        <v>395097.2</v>
      </c>
      <c r="D66" s="35">
        <v>385227.7</v>
      </c>
      <c r="E66" s="35"/>
      <c r="F66" s="25">
        <f>D66/C66*100</f>
        <v>97.5020071010374</v>
      </c>
      <c r="G66" s="36">
        <f>D66/B66*100</f>
        <v>115.16371683003273</v>
      </c>
      <c r="H66" s="35">
        <f>D66</f>
        <v>385227.7</v>
      </c>
      <c r="I66" s="33">
        <f t="shared" si="12"/>
        <v>115.16371683003273</v>
      </c>
    </row>
    <row r="67" spans="1:9" ht="20.25" customHeight="1">
      <c r="A67" s="34" t="s">
        <v>53</v>
      </c>
      <c r="B67" s="35">
        <v>17005.5</v>
      </c>
      <c r="C67" s="35">
        <v>10458.7</v>
      </c>
      <c r="D67" s="35">
        <v>10400.4</v>
      </c>
      <c r="E67" s="35"/>
      <c r="F67" s="25">
        <f>D67/C67*100</f>
        <v>99.44256934418235</v>
      </c>
      <c r="G67" s="36">
        <f>D67/B67*100</f>
        <v>61.15903678221751</v>
      </c>
      <c r="H67" s="35">
        <f>D67</f>
        <v>10400.4</v>
      </c>
      <c r="I67" s="33">
        <f t="shared" si="12"/>
        <v>61.15903678221751</v>
      </c>
    </row>
    <row r="68" spans="1:9" ht="20.25" customHeight="1">
      <c r="A68" s="31" t="s">
        <v>76</v>
      </c>
      <c r="B68" s="32">
        <f>B69+B70+B71+B72</f>
        <v>340914</v>
      </c>
      <c r="C68" s="32">
        <f>C69+C70+C71+C72</f>
        <v>415279.7</v>
      </c>
      <c r="D68" s="32">
        <f>D69+D70+D71+D72</f>
        <v>318597.2</v>
      </c>
      <c r="E68" s="32"/>
      <c r="F68" s="22">
        <f t="shared" si="13"/>
        <v>76.71870308132085</v>
      </c>
      <c r="G68" s="22">
        <f t="shared" si="11"/>
        <v>93.45383293147246</v>
      </c>
      <c r="H68" s="32">
        <f>H69+H70+H71+H72</f>
        <v>318597.2</v>
      </c>
      <c r="I68" s="56">
        <f t="shared" si="12"/>
        <v>93.45383293147246</v>
      </c>
    </row>
    <row r="69" spans="1:9" ht="20.25" customHeight="1">
      <c r="A69" s="34" t="s">
        <v>54</v>
      </c>
      <c r="B69" s="35">
        <v>34222.2</v>
      </c>
      <c r="C69" s="35">
        <v>33859.5</v>
      </c>
      <c r="D69" s="35">
        <v>32748.2</v>
      </c>
      <c r="E69" s="35"/>
      <c r="F69" s="25">
        <f t="shared" si="13"/>
        <v>96.71790782498265</v>
      </c>
      <c r="G69" s="25">
        <f t="shared" si="11"/>
        <v>95.69285434600933</v>
      </c>
      <c r="H69" s="35">
        <f>D69</f>
        <v>32748.2</v>
      </c>
      <c r="I69" s="33">
        <f t="shared" si="12"/>
        <v>95.69285434600933</v>
      </c>
    </row>
    <row r="70" spans="1:9" ht="20.25" customHeight="1">
      <c r="A70" s="34" t="s">
        <v>55</v>
      </c>
      <c r="B70" s="35">
        <v>159388.5</v>
      </c>
      <c r="C70" s="35">
        <v>190553</v>
      </c>
      <c r="D70" s="62">
        <v>145429.2</v>
      </c>
      <c r="E70" s="35"/>
      <c r="F70" s="25">
        <f t="shared" si="13"/>
        <v>76.31955413979313</v>
      </c>
      <c r="G70" s="25">
        <f t="shared" si="11"/>
        <v>91.24196538646139</v>
      </c>
      <c r="H70" s="35">
        <f>D70</f>
        <v>145429.2</v>
      </c>
      <c r="I70" s="33">
        <f t="shared" si="12"/>
        <v>91.24196538646139</v>
      </c>
    </row>
    <row r="71" spans="1:9" ht="21.75" customHeight="1">
      <c r="A71" s="34" t="s">
        <v>56</v>
      </c>
      <c r="B71" s="35">
        <v>147303.3</v>
      </c>
      <c r="C71" s="35">
        <v>190867.2</v>
      </c>
      <c r="D71" s="35">
        <v>140419.8</v>
      </c>
      <c r="E71" s="35"/>
      <c r="F71" s="25">
        <f t="shared" si="13"/>
        <v>73.56937179358212</v>
      </c>
      <c r="G71" s="25">
        <f t="shared" si="11"/>
        <v>95.32698860107004</v>
      </c>
      <c r="H71" s="35">
        <f>D71</f>
        <v>140419.8</v>
      </c>
      <c r="I71" s="33">
        <f t="shared" si="12"/>
        <v>95.32698860107004</v>
      </c>
    </row>
    <row r="72" spans="1:9" ht="20.25" customHeight="1" hidden="1">
      <c r="A72" s="34" t="s">
        <v>57</v>
      </c>
      <c r="B72" s="35">
        <v>0</v>
      </c>
      <c r="C72" s="35">
        <v>0</v>
      </c>
      <c r="D72" s="35">
        <v>0</v>
      </c>
      <c r="E72" s="35"/>
      <c r="F72" s="25">
        <v>0</v>
      </c>
      <c r="G72" s="25" t="e">
        <f t="shared" si="11"/>
        <v>#DIV/0!</v>
      </c>
      <c r="H72" s="35">
        <f>D72</f>
        <v>0</v>
      </c>
      <c r="I72" s="33"/>
    </row>
    <row r="73" spans="1:9" ht="20.25" customHeight="1">
      <c r="A73" s="31" t="s">
        <v>58</v>
      </c>
      <c r="B73" s="32">
        <v>2901.2</v>
      </c>
      <c r="C73" s="32">
        <v>3578.2</v>
      </c>
      <c r="D73" s="32">
        <v>2968.7</v>
      </c>
      <c r="E73" s="32"/>
      <c r="F73" s="22">
        <f t="shared" si="13"/>
        <v>82.96629590296797</v>
      </c>
      <c r="G73" s="60">
        <f t="shared" si="11"/>
        <v>102.32662346615193</v>
      </c>
      <c r="H73" s="32">
        <f>D73</f>
        <v>2968.7</v>
      </c>
      <c r="I73" s="56">
        <f t="shared" si="12"/>
        <v>102.32662346615193</v>
      </c>
    </row>
    <row r="74" spans="1:9" ht="20.25" customHeight="1">
      <c r="A74" s="31" t="s">
        <v>77</v>
      </c>
      <c r="B74" s="37">
        <f>B75+B76+B77+B78+B79+B80</f>
        <v>856159.6</v>
      </c>
      <c r="C74" s="32">
        <f>C75+C76+C77+C78+C79+C80</f>
        <v>983274.8999999999</v>
      </c>
      <c r="D74" s="32">
        <f>D75+D76+D77+D78+D79+D80</f>
        <v>974549</v>
      </c>
      <c r="E74" s="32"/>
      <c r="F74" s="22">
        <f t="shared" si="13"/>
        <v>99.11256760444105</v>
      </c>
      <c r="G74" s="22">
        <f t="shared" si="11"/>
        <v>113.82795917957354</v>
      </c>
      <c r="H74" s="32">
        <f>H75+H76+H77+H78+H79+H80</f>
        <v>974549</v>
      </c>
      <c r="I74" s="56">
        <f t="shared" si="12"/>
        <v>113.82795917957354</v>
      </c>
    </row>
    <row r="75" spans="1:9" ht="20.25" customHeight="1">
      <c r="A75" s="34" t="s">
        <v>59</v>
      </c>
      <c r="B75" s="35">
        <v>231110.4</v>
      </c>
      <c r="C75" s="35">
        <v>226136.6</v>
      </c>
      <c r="D75" s="35">
        <v>225925.9</v>
      </c>
      <c r="E75" s="35"/>
      <c r="F75" s="25">
        <f t="shared" si="13"/>
        <v>99.90682622804093</v>
      </c>
      <c r="G75" s="25">
        <f t="shared" si="11"/>
        <v>97.75669982830716</v>
      </c>
      <c r="H75" s="35">
        <f aca="true" t="shared" si="15" ref="H75:H80">D75</f>
        <v>225925.9</v>
      </c>
      <c r="I75" s="33">
        <f t="shared" si="12"/>
        <v>97.75669982830716</v>
      </c>
    </row>
    <row r="76" spans="1:9" ht="20.25" customHeight="1">
      <c r="A76" s="34" t="s">
        <v>60</v>
      </c>
      <c r="B76" s="35">
        <v>548657.4</v>
      </c>
      <c r="C76" s="35">
        <v>657388.5</v>
      </c>
      <c r="D76" s="35">
        <v>654609.2</v>
      </c>
      <c r="E76" s="35"/>
      <c r="F76" s="25">
        <f t="shared" si="13"/>
        <v>99.5772210800767</v>
      </c>
      <c r="G76" s="25">
        <f t="shared" si="11"/>
        <v>119.31110379628524</v>
      </c>
      <c r="H76" s="35">
        <f t="shared" si="15"/>
        <v>654609.2</v>
      </c>
      <c r="I76" s="33">
        <f t="shared" si="12"/>
        <v>119.31110379628524</v>
      </c>
    </row>
    <row r="77" spans="1:9" ht="20.25" customHeight="1">
      <c r="A77" s="34" t="s">
        <v>61</v>
      </c>
      <c r="B77" s="35">
        <v>62460.7</v>
      </c>
      <c r="C77" s="35">
        <v>77180.2</v>
      </c>
      <c r="D77" s="35">
        <v>72033.3</v>
      </c>
      <c r="E77" s="35"/>
      <c r="F77" s="25">
        <f t="shared" si="13"/>
        <v>93.3313207273368</v>
      </c>
      <c r="G77" s="25">
        <f t="shared" si="11"/>
        <v>115.32579686106625</v>
      </c>
      <c r="H77" s="35">
        <f t="shared" si="15"/>
        <v>72033.3</v>
      </c>
      <c r="I77" s="33">
        <f t="shared" si="12"/>
        <v>115.32579686106625</v>
      </c>
    </row>
    <row r="78" spans="1:9" ht="20.25" customHeight="1">
      <c r="A78" s="34" t="s">
        <v>63</v>
      </c>
      <c r="B78" s="35">
        <v>114.9</v>
      </c>
      <c r="C78" s="35">
        <v>57.7</v>
      </c>
      <c r="D78" s="35">
        <v>27.9</v>
      </c>
      <c r="E78" s="35"/>
      <c r="F78" s="25">
        <f>D78/C78*100</f>
        <v>48.353552859618716</v>
      </c>
      <c r="G78" s="25">
        <v>0</v>
      </c>
      <c r="H78" s="35">
        <f t="shared" si="15"/>
        <v>27.9</v>
      </c>
      <c r="I78" s="33">
        <v>0</v>
      </c>
    </row>
    <row r="79" spans="1:9" ht="20.25" customHeight="1">
      <c r="A79" s="34" t="s">
        <v>62</v>
      </c>
      <c r="B79" s="35">
        <v>6950.6</v>
      </c>
      <c r="C79" s="35">
        <v>0</v>
      </c>
      <c r="D79" s="35">
        <v>0</v>
      </c>
      <c r="E79" s="35"/>
      <c r="F79" s="25">
        <v>0</v>
      </c>
      <c r="G79" s="25">
        <f t="shared" si="11"/>
        <v>0</v>
      </c>
      <c r="H79" s="35">
        <f t="shared" si="15"/>
        <v>0</v>
      </c>
      <c r="I79" s="33">
        <f t="shared" si="12"/>
        <v>0</v>
      </c>
    </row>
    <row r="80" spans="1:9" ht="20.25" customHeight="1">
      <c r="A80" s="34" t="s">
        <v>64</v>
      </c>
      <c r="B80" s="35">
        <v>6865.6</v>
      </c>
      <c r="C80" s="35">
        <v>22511.9</v>
      </c>
      <c r="D80" s="35">
        <v>21952.7</v>
      </c>
      <c r="E80" s="35"/>
      <c r="F80" s="25">
        <f t="shared" si="13"/>
        <v>97.51598043701331</v>
      </c>
      <c r="G80" s="25">
        <f t="shared" si="11"/>
        <v>319.74918433931487</v>
      </c>
      <c r="H80" s="35">
        <f t="shared" si="15"/>
        <v>21952.7</v>
      </c>
      <c r="I80" s="33">
        <f t="shared" si="12"/>
        <v>319.74918433931487</v>
      </c>
    </row>
    <row r="81" spans="1:9" ht="20.25" customHeight="1">
      <c r="A81" s="31" t="s">
        <v>78</v>
      </c>
      <c r="B81" s="32">
        <f>B82+B83</f>
        <v>136111</v>
      </c>
      <c r="C81" s="32">
        <f>C82+C83</f>
        <v>201201.1</v>
      </c>
      <c r="D81" s="32">
        <f>D82+D83</f>
        <v>155449.8</v>
      </c>
      <c r="E81" s="32"/>
      <c r="F81" s="22">
        <f t="shared" si="13"/>
        <v>77.26090960735303</v>
      </c>
      <c r="G81" s="22">
        <f t="shared" si="11"/>
        <v>114.20810955764044</v>
      </c>
      <c r="H81" s="32">
        <f>H82+H83</f>
        <v>155449.8</v>
      </c>
      <c r="I81" s="56">
        <f t="shared" si="12"/>
        <v>114.20810955764044</v>
      </c>
    </row>
    <row r="82" spans="1:9" ht="20.25" customHeight="1">
      <c r="A82" s="34" t="s">
        <v>65</v>
      </c>
      <c r="B82" s="35">
        <v>132637.1</v>
      </c>
      <c r="C82" s="35">
        <v>195703.1</v>
      </c>
      <c r="D82" s="35">
        <v>150172.9</v>
      </c>
      <c r="E82" s="35"/>
      <c r="F82" s="25">
        <f t="shared" si="13"/>
        <v>76.73506449310204</v>
      </c>
      <c r="G82" s="25">
        <f t="shared" si="11"/>
        <v>113.22088616231807</v>
      </c>
      <c r="H82" s="35">
        <f>D82</f>
        <v>150172.9</v>
      </c>
      <c r="I82" s="33">
        <f t="shared" si="12"/>
        <v>113.22088616231807</v>
      </c>
    </row>
    <row r="83" spans="1:9" ht="20.25" customHeight="1">
      <c r="A83" s="34" t="s">
        <v>66</v>
      </c>
      <c r="B83" s="35">
        <v>3473.9</v>
      </c>
      <c r="C83" s="35">
        <v>5498</v>
      </c>
      <c r="D83" s="35">
        <v>5276.9</v>
      </c>
      <c r="E83" s="35"/>
      <c r="F83" s="25">
        <f t="shared" si="13"/>
        <v>95.97853765005456</v>
      </c>
      <c r="G83" s="25">
        <f t="shared" si="11"/>
        <v>151.90132128155673</v>
      </c>
      <c r="H83" s="35">
        <f>D83</f>
        <v>5276.9</v>
      </c>
      <c r="I83" s="33">
        <f t="shared" si="12"/>
        <v>151.90132128155673</v>
      </c>
    </row>
    <row r="84" spans="1:9" ht="20.25" customHeight="1">
      <c r="A84" s="31" t="s">
        <v>79</v>
      </c>
      <c r="B84" s="32">
        <f>B85+B86+B87+B88</f>
        <v>61212</v>
      </c>
      <c r="C84" s="32">
        <f>C85+C86+C87+C88</f>
        <v>93770.7</v>
      </c>
      <c r="D84" s="32">
        <f>D85+D86+D87+D88</f>
        <v>93709.7</v>
      </c>
      <c r="E84" s="32"/>
      <c r="F84" s="22">
        <f t="shared" si="13"/>
        <v>99.93494769688186</v>
      </c>
      <c r="G84" s="22">
        <f t="shared" si="11"/>
        <v>153.09040710971703</v>
      </c>
      <c r="H84" s="32">
        <f>H85+H86+H87+H88</f>
        <v>93709.7</v>
      </c>
      <c r="I84" s="56">
        <f t="shared" si="12"/>
        <v>153.09040710971703</v>
      </c>
    </row>
    <row r="85" spans="1:9" ht="20.25" customHeight="1">
      <c r="A85" s="34" t="s">
        <v>67</v>
      </c>
      <c r="B85" s="35">
        <v>727.1</v>
      </c>
      <c r="C85" s="35">
        <v>743.8</v>
      </c>
      <c r="D85" s="35">
        <v>697.7</v>
      </c>
      <c r="E85" s="35"/>
      <c r="F85" s="25">
        <f t="shared" si="13"/>
        <v>93.8020973379941</v>
      </c>
      <c r="G85" s="36">
        <f t="shared" si="11"/>
        <v>95.95653967817357</v>
      </c>
      <c r="H85" s="35">
        <f>D85</f>
        <v>697.7</v>
      </c>
      <c r="I85" s="33">
        <f t="shared" si="12"/>
        <v>95.95653967817357</v>
      </c>
    </row>
    <row r="86" spans="1:9" ht="20.25" customHeight="1">
      <c r="A86" s="34" t="s">
        <v>68</v>
      </c>
      <c r="B86" s="35">
        <v>13229.9</v>
      </c>
      <c r="C86" s="35">
        <v>30136.3</v>
      </c>
      <c r="D86" s="35">
        <v>30125.2</v>
      </c>
      <c r="E86" s="35"/>
      <c r="F86" s="25">
        <f t="shared" si="13"/>
        <v>99.96316734303814</v>
      </c>
      <c r="G86" s="36">
        <f t="shared" si="11"/>
        <v>227.7054248331431</v>
      </c>
      <c r="H86" s="35">
        <f>D86</f>
        <v>30125.2</v>
      </c>
      <c r="I86" s="33">
        <f t="shared" si="12"/>
        <v>227.7054248331431</v>
      </c>
    </row>
    <row r="87" spans="1:9" ht="20.25" customHeight="1">
      <c r="A87" s="34" t="s">
        <v>69</v>
      </c>
      <c r="B87" s="35">
        <v>47165.3</v>
      </c>
      <c r="C87" s="35">
        <v>62769.8</v>
      </c>
      <c r="D87" s="35">
        <v>62766</v>
      </c>
      <c r="E87" s="35"/>
      <c r="F87" s="25">
        <f t="shared" si="13"/>
        <v>99.99394613333163</v>
      </c>
      <c r="G87" s="36">
        <f t="shared" si="11"/>
        <v>133.07664745056215</v>
      </c>
      <c r="H87" s="35">
        <f>D87</f>
        <v>62766</v>
      </c>
      <c r="I87" s="33">
        <f t="shared" si="12"/>
        <v>133.07664745056215</v>
      </c>
    </row>
    <row r="88" spans="1:9" ht="20.25" customHeight="1">
      <c r="A88" s="34" t="s">
        <v>70</v>
      </c>
      <c r="B88" s="35">
        <v>89.7</v>
      </c>
      <c r="C88" s="35">
        <v>120.8</v>
      </c>
      <c r="D88" s="35">
        <v>120.8</v>
      </c>
      <c r="E88" s="35"/>
      <c r="F88" s="25">
        <f t="shared" si="13"/>
        <v>100</v>
      </c>
      <c r="G88" s="36">
        <f t="shared" si="11"/>
        <v>134.67112597547379</v>
      </c>
      <c r="H88" s="35">
        <f>D88</f>
        <v>120.8</v>
      </c>
      <c r="I88" s="33">
        <f t="shared" si="12"/>
        <v>134.67112597547379</v>
      </c>
    </row>
    <row r="89" spans="1:9" ht="20.25" customHeight="1">
      <c r="A89" s="31" t="s">
        <v>80</v>
      </c>
      <c r="B89" s="32">
        <f>B90+B91</f>
        <v>10527.2</v>
      </c>
      <c r="C89" s="32">
        <f>C90+C91</f>
        <v>31885.800000000003</v>
      </c>
      <c r="D89" s="32">
        <f>D90+D91</f>
        <v>31818.3</v>
      </c>
      <c r="E89" s="32"/>
      <c r="F89" s="22">
        <f t="shared" si="13"/>
        <v>99.78830702068005</v>
      </c>
      <c r="G89" s="22">
        <f t="shared" si="11"/>
        <v>302.24846112926514</v>
      </c>
      <c r="H89" s="32">
        <f>H90+H91</f>
        <v>31818.3</v>
      </c>
      <c r="I89" s="56">
        <f t="shared" si="12"/>
        <v>302.24846112926514</v>
      </c>
    </row>
    <row r="90" spans="1:9" ht="20.25" customHeight="1">
      <c r="A90" s="34" t="s">
        <v>71</v>
      </c>
      <c r="B90" s="35">
        <v>3314.4</v>
      </c>
      <c r="C90" s="35">
        <v>22396.9</v>
      </c>
      <c r="D90" s="35">
        <v>22347.1</v>
      </c>
      <c r="E90" s="35"/>
      <c r="F90" s="25">
        <f t="shared" si="13"/>
        <v>99.77764779947223</v>
      </c>
      <c r="G90" s="36">
        <f t="shared" si="11"/>
        <v>674.2426985276369</v>
      </c>
      <c r="H90" s="35">
        <f>D90</f>
        <v>22347.1</v>
      </c>
      <c r="I90" s="33">
        <f t="shared" si="12"/>
        <v>674.2426985276369</v>
      </c>
    </row>
    <row r="91" spans="1:9" ht="20.25" customHeight="1">
      <c r="A91" s="34" t="s">
        <v>72</v>
      </c>
      <c r="B91" s="35">
        <v>7212.8</v>
      </c>
      <c r="C91" s="35">
        <v>9488.9</v>
      </c>
      <c r="D91" s="35">
        <v>9471.2</v>
      </c>
      <c r="E91" s="35"/>
      <c r="F91" s="25">
        <f t="shared" si="13"/>
        <v>99.81346626057817</v>
      </c>
      <c r="G91" s="36">
        <f t="shared" si="11"/>
        <v>131.31100266193434</v>
      </c>
      <c r="H91" s="35">
        <f>D91</f>
        <v>9471.2</v>
      </c>
      <c r="I91" s="33">
        <f t="shared" si="12"/>
        <v>131.31100266193434</v>
      </c>
    </row>
    <row r="92" spans="1:9" ht="20.25" customHeight="1">
      <c r="A92" s="38" t="s">
        <v>84</v>
      </c>
      <c r="B92" s="39">
        <f>B5-B48</f>
        <v>82657.10000000033</v>
      </c>
      <c r="C92" s="39">
        <f>C5-C48</f>
        <v>-180863.8999999999</v>
      </c>
      <c r="D92" s="39">
        <f>D5-D48</f>
        <v>-10972</v>
      </c>
      <c r="E92" s="39"/>
      <c r="F92" s="40" t="s">
        <v>85</v>
      </c>
      <c r="G92" s="40" t="s">
        <v>85</v>
      </c>
      <c r="H92" s="39">
        <f>H5-H48</f>
        <v>140681.95077441074</v>
      </c>
      <c r="I92" s="40" t="s">
        <v>85</v>
      </c>
    </row>
    <row r="93" spans="1:9" ht="20.25" customHeight="1">
      <c r="A93" s="41"/>
      <c r="B93" s="41"/>
      <c r="C93" s="41"/>
      <c r="D93" s="41"/>
      <c r="E93" s="41"/>
      <c r="F93" s="42"/>
      <c r="G93" s="42"/>
      <c r="H93" s="42"/>
      <c r="I93" s="42"/>
    </row>
  </sheetData>
  <sheetProtection/>
  <mergeCells count="4">
    <mergeCell ref="F1:G1"/>
    <mergeCell ref="E4:E5"/>
    <mergeCell ref="A2:I2"/>
    <mergeCell ref="G3:I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</dc:creator>
  <cp:keywords/>
  <dc:description/>
  <cp:lastModifiedBy>Чеб. р-н Иванова М.И.</cp:lastModifiedBy>
  <cp:lastPrinted>2024-01-03T10:19:58Z</cp:lastPrinted>
  <dcterms:created xsi:type="dcterms:W3CDTF">2008-11-10T05:44:55Z</dcterms:created>
  <dcterms:modified xsi:type="dcterms:W3CDTF">2024-01-26T12:16:53Z</dcterms:modified>
  <cp:category/>
  <cp:version/>
  <cp:contentType/>
  <cp:contentStatus/>
</cp:coreProperties>
</file>