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6050" yWindow="150" windowWidth="12495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Z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<sst xmlns="http://schemas.openxmlformats.org/spreadsheetml/2006/main" count="317" uniqueCount="248">
  <si>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</si>
  <si>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</si>
  <si>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</si>
  <si>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</si>
  <si>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</si>
  <si>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</si>
  <si>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</si>
  <si>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</si>
  <si>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</si>
  <si>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</si>
  <si>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</si>
  <si>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</si>
  <si>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</si>
  <si>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</si>
  <si>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</si>
  <si>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</si>
  <si>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</si>
  <si>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</si>
  <si>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</si>
  <si>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</si>
  <si>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</si>
  <si>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</si>
  <si>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</si>
  <si>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</si>
  <si>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</si>
  <si>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</si>
  <si>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</si>
  <si>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</si>
  <si>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</si>
  <si>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</si>
  <si>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</si>
  <si>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</si>
  <si>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</si>
  <si>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</si>
  <si>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</si>
  <si>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</si>
  <si>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</si>
  <si>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</si>
  <si>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</si>
  <si>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</si>
  <si>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</si>
  <si>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</si>
  <si>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</si>
  <si>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</si>
  <si>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</si>
  <si>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</si>
  <si>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</si>
  <si>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</si>
  <si>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</si>
  <si>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</si>
  <si>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</si>
  <si>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</si>
  <si>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</si>
  <si>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</si>
  <si>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</si>
  <si>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</si>
  <si>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</si>
  <si>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</si>
  <si>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</si>
  <si>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</si>
  <si>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</si>
  <si>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</si>
  <si>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</si>
  <si>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</si>
  <si>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</si>
  <si>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</si>
  <si>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</si>
  <si>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</si>
  <si>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</si>
  <si>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</si>
  <si>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</si>
  <si>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</si>
  <si>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</si>
  <si>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</si>
  <si>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</si>
  <si>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</si>
  <si>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</si>
  <si>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</si>
  <si>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</si>
  <si>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</si>
  <si>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</si>
  <si>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</si>
  <si>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</si>
  <si>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</si>
  <si>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</si>
  <si>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</si>
  <si>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</si>
  <si>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</si>
  <si>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</si>
  <si>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</si>
  <si>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</si>
  <si>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</si>
  <si>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</si>
  <si>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</si>
  <si>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</si>
  <si>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</si>
  <si>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</si>
  <si>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</si>
  <si>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</si>
  <si>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</si>
  <si>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</si>
  <si>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</si>
  <si>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</si>
  <si>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</si>
  <si>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</si>
  <si>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</si>
  <si>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</si>
  <si>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</si>
  <si>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</si>
  <si>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</si>
  <si>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</si>
  <si>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</si>
  <si>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</si>
  <si>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</si>
  <si>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</si>
  <si>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</si>
  <si>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</si>
  <si>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</si>
  <si>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</si>
  <si>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</si>
  <si>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</si>
  <si>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</si>
  <si>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</si>
  <si>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</si>
  <si>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</si>
  <si>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</si>
  <si>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</si>
  <si>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</si>
  <si>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</si>
  <si>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</si>
  <si>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</si>
  <si>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</si>
  <si>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</si>
  <si>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</si>
  <si>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</si>
  <si>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</si>
  <si>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</si>
  <si>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</si>
  <si>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</si>
  <si>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</si>
  <si>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</si>
  <si>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</si>
  <si>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</si>
  <si>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</si>
  <si>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</si>
  <si>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</si>
  <si>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</si>
  <si>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</si>
  <si>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</si>
  <si>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</si>
  <si>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</si>
  <si>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</si>
  <si>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</si>
  <si>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</si>
  <si>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</si>
  <si>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</si>
  <si>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</si>
  <si>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</si>
  <si>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</si>
  <si>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</si>
  <si>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</si>
  <si>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</si>
  <si>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</si>
  <si>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</si>
  <si>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</si>
  <si>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</si>
  <si>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</si>
  <si>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</si>
  <si>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</si>
  <si>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</si>
  <si>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</si>
  <si>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</si>
  <si>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</si>
  <si>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</si>
  <si>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</si>
  <si>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</si>
  <si>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</si>
  <si>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</si>
  <si>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</si>
  <si>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</si>
  <si>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</si>
  <si>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</si>
  <si>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</si>
  <si>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</si>
  <si>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</si>
  <si>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</si>
  <si>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</si>
  <si>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</si>
  <si>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</si>
  <si>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</si>
  <si>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</si>
  <si>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</si>
  <si>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</si>
  <si>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</si>
  <si>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</si>
  <si>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</si>
  <si>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</si>
  <si>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</si>
  <si>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</si>
  <si>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</si>
  <si>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</si>
  <si>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</si>
  <si>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</si>
  <si>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</si>
  <si>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</si>
  <si>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</si>
  <si>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</si>
  <si>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</si>
  <si>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</si>
  <si>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</si>
  <si>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</si>
  <si>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</si>
  <si>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</si>
  <si>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</si>
  <si>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</si>
  <si>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</si>
  <si>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</si>
  <si>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</si>
  <si>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</si>
  <si>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</si>
  <si>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</si>
  <si>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</si>
  <si>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</si>
  <si>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</si>
  <si>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</si>
  <si>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</si>
  <si>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</si>
  <si>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</si>
  <si>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</si>
  <si>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</si>
  <si>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</si>
  <si>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</si>
  <si>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</si>
  <si>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</si>
  <si>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</si>
  <si>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</si>
  <si>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</si>
  <si>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</si>
  <si>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</si>
  <si>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</si>
  <si>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</si>
  <si>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</si>
  <si>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</si>
  <si>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</si>
  <si>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</si>
  <si>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</si>
  <si>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</si>
  <si>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14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</si>
</sst>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220" activePane="bottomRight" state="frozen"/>
      <selection activeCell="A2" sqref="A2"/>
      <selection pane="topRight" activeCell="F2" sqref="F2"/>
      <selection pane="bottomLeft" activeCell="A7" sqref="A7"/>
      <selection pane="bottomRight" activeCell="E232" sqref="E232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4" t="s">
        <v>247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5" t="s">
        <v>3</v>
      </c>
      <c r="B4" s="308" t="s">
        <v>245</v>
      </c>
      <c r="C4" s="301"/>
      <c r="D4" s="311" t="s">
        <v>216</v>
      </c>
      <c r="E4" s="311" t="s">
        <v>194</v>
      </c>
      <c r="F4" s="311" t="s">
        <v>195</v>
      </c>
      <c r="G4" s="311" t="s">
        <v>240</v>
      </c>
      <c r="H4" s="319" t="s">
        <v>197</v>
      </c>
      <c r="I4" s="314" t="s">
        <v>4</v>
      </c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6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6"/>
      <c r="B5" s="309"/>
      <c r="C5" s="302"/>
      <c r="D5" s="312"/>
      <c r="E5" s="312"/>
      <c r="F5" s="312"/>
      <c r="G5" s="312"/>
      <c r="H5" s="321"/>
      <c r="I5" s="317" t="s">
        <v>5</v>
      </c>
      <c r="J5" s="317" t="s">
        <v>6</v>
      </c>
      <c r="K5" s="317" t="s">
        <v>7</v>
      </c>
      <c r="L5" s="317" t="s">
        <v>8</v>
      </c>
      <c r="M5" s="317" t="s">
        <v>9</v>
      </c>
      <c r="N5" s="317" t="s">
        <v>10</v>
      </c>
      <c r="O5" s="317" t="s">
        <v>11</v>
      </c>
      <c r="P5" s="317" t="s">
        <v>12</v>
      </c>
      <c r="Q5" s="317" t="s">
        <v>13</v>
      </c>
      <c r="R5" s="317" t="s">
        <v>14</v>
      </c>
      <c r="S5" s="317" t="s">
        <v>15</v>
      </c>
      <c r="T5" s="317" t="s">
        <v>16</v>
      </c>
      <c r="U5" s="317" t="s">
        <v>17</v>
      </c>
      <c r="V5" s="317" t="s">
        <v>18</v>
      </c>
      <c r="W5" s="317" t="s">
        <v>19</v>
      </c>
      <c r="X5" s="317" t="s">
        <v>20</v>
      </c>
      <c r="Y5" s="317" t="s">
        <v>21</v>
      </c>
      <c r="Z5" s="319" t="s">
        <v>22</v>
      </c>
      <c r="AA5" s="317" t="s">
        <v>23</v>
      </c>
      <c r="AB5" s="317" t="s">
        <v>24</v>
      </c>
      <c r="AC5" s="317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7"/>
      <c r="B6" s="310"/>
      <c r="C6" s="303" t="s">
        <v>223</v>
      </c>
      <c r="D6" s="313"/>
      <c r="E6" s="313"/>
      <c r="F6" s="313"/>
      <c r="G6" s="313"/>
      <c r="H6" s="320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18"/>
      <c r="AB6" s="318"/>
      <c r="AC6" s="318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3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9688</v>
      </c>
      <c r="F102" s="176"/>
      <c r="G102" s="176"/>
      <c r="H102" s="184">
        <v>10</v>
      </c>
      <c r="I102" s="177">
        <v>4831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290636</v>
      </c>
      <c r="C104" s="200">
        <v>285548</v>
      </c>
      <c r="D104" s="200">
        <v>284098</v>
      </c>
      <c r="E104" s="200">
        <f>SUM(I104:AC104)</f>
        <v>275739.2</v>
      </c>
      <c r="F104" s="201">
        <f>E104/B104</f>
        <v>0.94874413355537512</v>
      </c>
      <c r="G104" s="201">
        <f>E104/C104</f>
        <v>0.96564920783896235</v>
      </c>
      <c r="H104" s="202">
        <v>21</v>
      </c>
      <c r="I104" s="207">
        <v>19618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4.0937596105305306E-2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16.2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276011.27</v>
      </c>
      <c r="F105" s="201">
        <f t="shared" ref="F105:F106" si="41">E105/B105</f>
        <v>0.94198262181283299</v>
      </c>
      <c r="G105" s="201"/>
      <c r="H105" s="202"/>
      <c r="I105" s="207">
        <f>I103-I102-I101</f>
        <v>20063.759999999998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0.99901427938069343</v>
      </c>
      <c r="F106" s="201">
        <f t="shared" si="41"/>
        <v>1.0142276948027344</v>
      </c>
      <c r="G106" s="201"/>
      <c r="H106" s="206"/>
      <c r="I106" s="235">
        <f>I104/I105</f>
        <v>0.97778282834324182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1.0094012767350697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199">
        <v>4473</v>
      </c>
      <c r="C107" s="200"/>
      <c r="D107" s="200"/>
      <c r="E107" s="203">
        <f>SUM(I107:AC107)</f>
        <v>272.06999999999607</v>
      </c>
      <c r="F107" s="201">
        <f>E107/B107</f>
        <v>6.0824949698188253E-2</v>
      </c>
      <c r="G107" s="201"/>
      <c r="H107" s="202"/>
      <c r="I107" s="207">
        <f>I105-I104</f>
        <v>445.7599999999984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-0.34586687249605513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0">
        <v>159791</v>
      </c>
      <c r="C108" s="200">
        <v>161250</v>
      </c>
      <c r="D108" s="200"/>
      <c r="E108" s="203">
        <f t="shared" si="36"/>
        <v>160833.1</v>
      </c>
      <c r="F108" s="201">
        <f>E108/B108</f>
        <v>1.006521643897341</v>
      </c>
      <c r="G108" s="201">
        <f t="shared" ref="G108:G185" si="47">E108/C108</f>
        <v>0.99741457364341091</v>
      </c>
      <c r="H108" s="202">
        <v>21</v>
      </c>
      <c r="I108" s="207">
        <v>18301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3.5421813047189915E-2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0">
        <v>9604</v>
      </c>
      <c r="C109" s="200">
        <v>7568</v>
      </c>
      <c r="D109" s="200"/>
      <c r="E109" s="203">
        <f t="shared" si="36"/>
        <v>7116.4</v>
      </c>
      <c r="F109" s="201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0"/>
      <c r="C110" s="200">
        <v>7568</v>
      </c>
      <c r="D110" s="200"/>
      <c r="E110" s="203">
        <f t="shared" si="36"/>
        <v>7433</v>
      </c>
      <c r="F110" s="201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0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0">
        <v>91564</v>
      </c>
      <c r="C112" s="200">
        <v>76549</v>
      </c>
      <c r="D112" s="200"/>
      <c r="E112" s="203">
        <f t="shared" si="36"/>
        <v>71913.299999999988</v>
      </c>
      <c r="F112" s="201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0"/>
      <c r="C113" s="200">
        <v>76549</v>
      </c>
      <c r="D113" s="200"/>
      <c r="E113" s="203"/>
      <c r="F113" s="201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0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0">
        <v>2593</v>
      </c>
      <c r="C115" s="200">
        <v>1010</v>
      </c>
      <c r="D115" s="200"/>
      <c r="E115" s="200">
        <f>SUM(I115:AC115)</f>
        <v>668</v>
      </c>
      <c r="F115" s="201">
        <f t="shared" ref="F115:F128" si="51">E115/B115</f>
        <v>0.25761666023910529</v>
      </c>
      <c r="G115" s="201">
        <f t="shared" si="47"/>
        <v>0.66138613861386142</v>
      </c>
      <c r="H115" s="202">
        <v>8</v>
      </c>
      <c r="I115" s="209">
        <v>60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0"/>
      <c r="C116" s="200">
        <v>1010</v>
      </c>
      <c r="D116" s="200"/>
      <c r="E116" s="200"/>
      <c r="F116" s="201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0"/>
      <c r="C117" s="200"/>
      <c r="D117" s="200"/>
      <c r="E117" s="211" t="e">
        <f>E115/E116*100</f>
        <v>#DIV/0!</v>
      </c>
      <c r="F117" s="211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26.785714285714285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0">
        <v>200</v>
      </c>
      <c r="C118" s="200">
        <v>944</v>
      </c>
      <c r="D118" s="200"/>
      <c r="E118" s="200">
        <f t="shared" si="36"/>
        <v>590</v>
      </c>
      <c r="F118" s="201">
        <f t="shared" si="51"/>
        <v>2.95</v>
      </c>
      <c r="G118" s="201">
        <f t="shared" si="47"/>
        <v>0.625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/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62.5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274453.27</v>
      </c>
      <c r="F121" s="203">
        <f>F105-F116-F119</f>
        <v>0.94198262181283299</v>
      </c>
      <c r="G121" s="203">
        <f>G105-G116-G119</f>
        <v>0</v>
      </c>
      <c r="H121" s="203">
        <f>H105-H116-H119</f>
        <v>0</v>
      </c>
      <c r="I121" s="207">
        <f>I105-I116-I119</f>
        <v>19555.759999999998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1.0046854242254064</v>
      </c>
      <c r="F122" s="213">
        <f t="shared" si="55"/>
        <v>1.0071779580493001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1.0031826939991082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290636</v>
      </c>
      <c r="C126" s="200">
        <v>285548</v>
      </c>
      <c r="D126" s="200">
        <v>284098</v>
      </c>
      <c r="E126" s="200">
        <f t="shared" si="36"/>
        <v>275739.2</v>
      </c>
      <c r="F126" s="201">
        <f t="shared" si="51"/>
        <v>0.94874413355537512</v>
      </c>
      <c r="G126" s="201">
        <f t="shared" si="47"/>
        <v>0.96564920783896235</v>
      </c>
      <c r="H126" s="202">
        <v>21</v>
      </c>
      <c r="I126" s="222">
        <v>19618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4.0937596105305306E-2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0.99189450225418163</v>
      </c>
      <c r="C127" s="201"/>
      <c r="D127" s="201"/>
      <c r="E127" s="201">
        <f>E126/E105</f>
        <v>0.99901427938069343</v>
      </c>
      <c r="F127" s="201">
        <f>F126/F105</f>
        <v>1.0071779580493001</v>
      </c>
      <c r="G127" s="201"/>
      <c r="H127" s="213"/>
      <c r="I127" s="264">
        <f t="shared" ref="I127:AC127" si="56">I126/I105</f>
        <v>0.97778282834324182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1.0094012767350697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0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0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0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199">
        <v>2593</v>
      </c>
      <c r="C131" s="200">
        <v>1010</v>
      </c>
      <c r="D131" s="200"/>
      <c r="E131" s="200">
        <f t="shared" si="36"/>
        <v>668</v>
      </c>
      <c r="F131" s="201">
        <f t="shared" si="57"/>
        <v>0.25761666023910529</v>
      </c>
      <c r="G131" s="201">
        <f t="shared" si="47"/>
        <v>0.66138613861386142</v>
      </c>
      <c r="H131" s="202">
        <v>8</v>
      </c>
      <c r="I131" s="214">
        <v>60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0">
        <v>200</v>
      </c>
      <c r="C132" s="200">
        <v>944</v>
      </c>
      <c r="D132" s="200"/>
      <c r="E132" s="200">
        <f t="shared" si="36"/>
        <v>590</v>
      </c>
      <c r="F132" s="201">
        <f t="shared" si="57"/>
        <v>2.95</v>
      </c>
      <c r="G132" s="201">
        <f t="shared" si="47"/>
        <v>0.625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/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973093</v>
      </c>
      <c r="C133" s="200"/>
      <c r="D133" s="200"/>
      <c r="E133" s="222">
        <f t="shared" si="36"/>
        <v>780445.6</v>
      </c>
      <c r="F133" s="259">
        <f t="shared" si="57"/>
        <v>0.80202570566225428</v>
      </c>
      <c r="G133" s="259"/>
      <c r="H133" s="279">
        <v>21</v>
      </c>
      <c r="I133" s="222">
        <v>59246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3.991078942593821E-2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199">
        <v>564260</v>
      </c>
      <c r="C135" s="200"/>
      <c r="D135" s="200"/>
      <c r="E135" s="203">
        <f t="shared" si="36"/>
        <v>480621.40000000008</v>
      </c>
      <c r="F135" s="201">
        <f t="shared" si="57"/>
        <v>0.85177294155176708</v>
      </c>
      <c r="G135" s="201"/>
      <c r="H135" s="202">
        <v>21</v>
      </c>
      <c r="I135" s="207">
        <v>56692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3.6706438789450485E-2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199">
        <v>30441</v>
      </c>
      <c r="C136" s="200"/>
      <c r="D136" s="200"/>
      <c r="E136" s="203">
        <f t="shared" si="36"/>
        <v>17880.25</v>
      </c>
      <c r="F136" s="201">
        <f t="shared" si="57"/>
        <v>0.58737393646726455</v>
      </c>
      <c r="G136" s="201"/>
      <c r="H136" s="202">
        <v>16</v>
      </c>
      <c r="I136" s="207">
        <v>711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199">
        <v>290686</v>
      </c>
      <c r="C137" s="200"/>
      <c r="D137" s="200"/>
      <c r="E137" s="203">
        <f t="shared" si="36"/>
        <v>201118.9</v>
      </c>
      <c r="F137" s="201">
        <f t="shared" si="57"/>
        <v>0.69187680177235911</v>
      </c>
      <c r="G137" s="201"/>
      <c r="H137" s="202">
        <v>20</v>
      </c>
      <c r="I137" s="207">
        <v>784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0">
        <v>3607</v>
      </c>
      <c r="C138" s="200"/>
      <c r="D138" s="200"/>
      <c r="E138" s="200">
        <f t="shared" si="36"/>
        <v>997.44</v>
      </c>
      <c r="F138" s="201">
        <f t="shared" si="57"/>
        <v>0.27652897144441363</v>
      </c>
      <c r="G138" s="201"/>
      <c r="H138" s="202">
        <v>7</v>
      </c>
      <c r="I138" s="214">
        <v>91.44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/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0">
        <v>1000</v>
      </c>
      <c r="C139" s="200"/>
      <c r="D139" s="200"/>
      <c r="E139" s="200">
        <f t="shared" si="36"/>
        <v>4390</v>
      </c>
      <c r="F139" s="201">
        <f t="shared" si="57"/>
        <v>4.3899999999999997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38.471829426676237</v>
      </c>
      <c r="F144" s="211"/>
      <c r="G144" s="201"/>
      <c r="H144" s="211"/>
      <c r="I144" s="263">
        <f t="shared" ref="I144:AC144" si="58">I140/I133*100</f>
        <v>35.240184991391828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0.96316682193379788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33.481502635599171</v>
      </c>
      <c r="C151" s="211"/>
      <c r="D151" s="211"/>
      <c r="E151" s="211">
        <f>E133/E126*10</f>
        <v>28.30375949447884</v>
      </c>
      <c r="F151" s="201">
        <f t="shared" si="57"/>
        <v>0.84535511450985179</v>
      </c>
      <c r="G151" s="201"/>
      <c r="H151" s="263"/>
      <c r="I151" s="263">
        <f t="shared" ref="I151:AC151" si="59">I133/I126*10</f>
        <v>30.199816495055561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0.9749177583186418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18">
        <f>B135/B128*10</f>
        <v>35.312376792184793</v>
      </c>
      <c r="C152" s="211"/>
      <c r="D152" s="211"/>
      <c r="E152" s="208">
        <f>E135/E128*10</f>
        <v>29.899598805811195</v>
      </c>
      <c r="F152" s="201">
        <f t="shared" si="57"/>
        <v>0.84671725672196796</v>
      </c>
      <c r="G152" s="201"/>
      <c r="H152" s="208"/>
      <c r="I152" s="208">
        <f t="shared" ref="I152:AC152" si="60">I135/I128*10</f>
        <v>30.775745073557353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1.0356995214769347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18">
        <f>B135/B128*10</f>
        <v>35.312376792184793</v>
      </c>
      <c r="C153" s="218"/>
      <c r="D153" s="218"/>
      <c r="E153" s="219">
        <f>E136/E129*10</f>
        <v>25.125414535439269</v>
      </c>
      <c r="F153" s="201">
        <f t="shared" si="57"/>
        <v>0.71151864637443307</v>
      </c>
      <c r="G153" s="201"/>
      <c r="H153" s="219"/>
      <c r="I153" s="219">
        <f t="shared" ref="I153:AC153" si="61">I136/I129*10</f>
        <v>23.700000000000003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18">
        <f>B137/B130*10</f>
        <v>31.746756367131187</v>
      </c>
      <c r="C154" s="218"/>
      <c r="D154" s="218"/>
      <c r="E154" s="219">
        <f>E137/E130*10</f>
        <v>27.654218625174117</v>
      </c>
      <c r="F154" s="201">
        <f t="shared" si="57"/>
        <v>0.87108800361745764</v>
      </c>
      <c r="G154" s="201"/>
      <c r="H154" s="219"/>
      <c r="I154" s="219">
        <f t="shared" ref="I154:AC154" si="62">I137/I130*10</f>
        <v>20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0.98314385415547956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18">
        <f>B138/B131*10</f>
        <v>13.9105283455457</v>
      </c>
      <c r="C155" s="211"/>
      <c r="D155" s="211"/>
      <c r="E155" s="203">
        <f>E138/E131*10</f>
        <v>14.931736526946109</v>
      </c>
      <c r="F155" s="201">
        <f t="shared" si="57"/>
        <v>1.0734126092146177</v>
      </c>
      <c r="G155" s="201"/>
      <c r="H155" s="203"/>
      <c r="I155" s="207">
        <f t="shared" ref="I155:AB155" si="63">I138/I131*10</f>
        <v>15.24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7">
        <f t="shared" si="63"/>
        <v>0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0">
        <f t="shared" ref="B156:C156" si="64">B139/B132*10</f>
        <v>50</v>
      </c>
      <c r="C156" s="200">
        <f t="shared" si="64"/>
        <v>0</v>
      </c>
      <c r="D156" s="200"/>
      <c r="E156" s="200">
        <f>E139/E132*10</f>
        <v>74.406779661016941</v>
      </c>
      <c r="F156" s="201">
        <f t="shared" si="57"/>
        <v>1.4881355932203388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0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0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13130.438095238096</v>
      </c>
      <c r="F159" s="200"/>
      <c r="G159" s="201"/>
      <c r="H159" s="207"/>
      <c r="I159" s="207">
        <f>I126/21</f>
        <v>934.19047619047615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4.0937596105305306E-2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124791</v>
      </c>
      <c r="C168" s="203"/>
      <c r="D168" s="200"/>
      <c r="E168" s="203">
        <f t="shared" si="36"/>
        <v>113561</v>
      </c>
      <c r="F168" s="201">
        <f>E168/B168</f>
        <v>0.9100095359440985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241.28190255220417</v>
      </c>
      <c r="C169" s="204"/>
      <c r="D169" s="227"/>
      <c r="E169" s="204">
        <f>E168/E165*10</f>
        <v>251.29674706793537</v>
      </c>
      <c r="F169" s="201">
        <f t="shared" ref="F169:F179" si="74">E169/B169</f>
        <v>1.0415068200714488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831</v>
      </c>
      <c r="C174" s="200">
        <v>824</v>
      </c>
      <c r="D174" s="200">
        <v>824</v>
      </c>
      <c r="E174" s="200">
        <f>SUM(I174:AC174)</f>
        <v>792.49</v>
      </c>
      <c r="F174" s="201">
        <f t="shared" si="74"/>
        <v>0.95365824308062574</v>
      </c>
      <c r="G174" s="201">
        <f t="shared" si="47"/>
        <v>0.96175970873786409</v>
      </c>
      <c r="H174" s="202">
        <v>17</v>
      </c>
      <c r="I174" s="263">
        <v>24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3.7855367260154704E-2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0.95766869682907951</v>
      </c>
      <c r="F175" s="201"/>
      <c r="G175" s="201"/>
      <c r="H175" s="235"/>
      <c r="I175" s="235">
        <f>I174/I173</f>
        <v>1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1.0442024505041074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30859</v>
      </c>
      <c r="C177" s="203"/>
      <c r="D177" s="200"/>
      <c r="E177" s="203">
        <f>SUM(I177:AC177)</f>
        <v>32445.73</v>
      </c>
      <c r="F177" s="201">
        <f t="shared" si="74"/>
        <v>1.0514187109109174</v>
      </c>
      <c r="G177" s="201"/>
      <c r="H177" s="202">
        <v>17</v>
      </c>
      <c r="I177" s="207">
        <v>619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371.34777376654631</v>
      </c>
      <c r="C179" s="231"/>
      <c r="D179" s="236"/>
      <c r="E179" s="231">
        <f>E177/E174*10</f>
        <v>409.41500839127309</v>
      </c>
      <c r="F179" s="201">
        <f t="shared" si="74"/>
        <v>1.1025110080467544</v>
      </c>
      <c r="G179" s="201"/>
      <c r="H179" s="202"/>
      <c r="I179" s="208">
        <f>I177/I174*10</f>
        <v>257.91666666666669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1.8050144348732482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35.030000000000086</v>
      </c>
      <c r="F180" s="203"/>
      <c r="G180" s="201" t="e">
        <f t="shared" si="47"/>
        <v>#DIV/0!</v>
      </c>
      <c r="H180" s="203"/>
      <c r="I180" s="207">
        <f t="shared" ref="I180:AE180" si="87">I173-I174</f>
        <v>0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-1.2641066259706027E-3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/>
      <c r="T185" s="238"/>
      <c r="U185" s="238"/>
      <c r="V185" s="238"/>
      <c r="W185" s="238">
        <v>40</v>
      </c>
      <c r="X185" s="238"/>
      <c r="Y185" s="238">
        <v>115</v>
      </c>
      <c r="Z185" s="238"/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29493</v>
      </c>
      <c r="C187" s="239">
        <v>45354</v>
      </c>
      <c r="D187" s="240">
        <v>45354</v>
      </c>
      <c r="E187" s="240">
        <f t="shared" ref="E187:T187" si="93">E198+E201+E218+E204+E213+E207+E210+E221</f>
        <v>39334</v>
      </c>
      <c r="F187" s="201">
        <f>E187/B187</f>
        <v>1.3336723968399282</v>
      </c>
      <c r="G187" s="201">
        <f>E187/D187</f>
        <v>0.86726639326189536</v>
      </c>
      <c r="H187" s="240">
        <v>21</v>
      </c>
      <c r="I187" s="270">
        <f t="shared" si="93"/>
        <v>5970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520</v>
      </c>
      <c r="S187" s="270">
        <f t="shared" si="93"/>
        <v>1774</v>
      </c>
      <c r="T187" s="270">
        <f t="shared" si="93"/>
        <v>263</v>
      </c>
      <c r="U187" s="270">
        <f t="shared" ref="U187:AC187" si="94">U198+U201+U218+U204+U213+U207+U210+U221</f>
        <v>3130</v>
      </c>
      <c r="V187" s="270">
        <f t="shared" si="94"/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2.4914831952000813E-2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0.93237253182259938</v>
      </c>
      <c r="F188" s="242"/>
      <c r="G188" s="201"/>
      <c r="H188" s="242"/>
      <c r="I188" s="271">
        <f>I187/I186</f>
        <v>0.69653482674133704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0.70844686648501365</v>
      </c>
      <c r="S188" s="271">
        <f t="shared" si="96"/>
        <v>0.84961685823754785</v>
      </c>
      <c r="T188" s="271">
        <f t="shared" si="96"/>
        <v>0.53238866396761131</v>
      </c>
      <c r="U188" s="271">
        <f t="shared" si="96"/>
        <v>0.77552031714568881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1.0067835398075271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2853</v>
      </c>
      <c r="F189" s="243">
        <f t="shared" ref="F189:G189" si="97">F186-F187</f>
        <v>-1.3336723968399282</v>
      </c>
      <c r="G189" s="243" t="e">
        <f t="shared" si="97"/>
        <v>#DIV/0!</v>
      </c>
      <c r="H189" s="243"/>
      <c r="I189" s="272">
        <f>I186-I184-I185-I187</f>
        <v>2601</v>
      </c>
      <c r="J189" s="272">
        <f t="shared" ref="J189:AC189" si="98">J186-J184-J185-J187</f>
        <v>20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43.5</v>
      </c>
      <c r="R189" s="272">
        <f t="shared" si="98"/>
        <v>214</v>
      </c>
      <c r="S189" s="272">
        <f t="shared" si="98"/>
        <v>314</v>
      </c>
      <c r="T189" s="272">
        <f t="shared" si="98"/>
        <v>231</v>
      </c>
      <c r="U189" s="272">
        <f t="shared" si="98"/>
        <v>906</v>
      </c>
      <c r="V189" s="272">
        <f t="shared" si="98"/>
        <v>221.5</v>
      </c>
      <c r="W189" s="272">
        <f t="shared" si="98"/>
        <v>0</v>
      </c>
      <c r="X189" s="272">
        <f t="shared" si="98"/>
        <v>64</v>
      </c>
      <c r="Y189" s="272">
        <f t="shared" si="98"/>
        <v>0</v>
      </c>
      <c r="Z189" s="272">
        <f t="shared" si="98"/>
        <v>215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93289.300000000017</v>
      </c>
      <c r="F190" s="213">
        <f>E190/B190</f>
        <v>2.8420198019801988</v>
      </c>
      <c r="G190" s="201"/>
      <c r="H190" s="202">
        <v>21</v>
      </c>
      <c r="I190" s="249">
        <f>I199+I202+I205+I219+I208+I214+I211+I222</f>
        <v>7971.3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370</v>
      </c>
      <c r="S190" s="249">
        <f t="shared" si="99"/>
        <v>1279</v>
      </c>
      <c r="T190" s="249">
        <f>T199+T202+T205+T219+T208+T214+T211+T222+259</f>
        <v>499</v>
      </c>
      <c r="U190" s="249">
        <f t="shared" si="99"/>
        <v>3127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8.1413409683640022E-3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11.129759603973824</v>
      </c>
      <c r="C197" s="231"/>
      <c r="D197" s="236"/>
      <c r="E197" s="231">
        <f>E190/E187*10</f>
        <v>23.717216657344796</v>
      </c>
      <c r="F197" s="201">
        <f>E197/B197</f>
        <v>2.1309729501144559</v>
      </c>
      <c r="G197" s="201"/>
      <c r="H197" s="238"/>
      <c r="I197" s="238">
        <f t="shared" ref="I197:AC197" si="100">I190/I187*10</f>
        <v>13.352261306532665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7.2096956031567085</v>
      </c>
      <c r="T197" s="238">
        <f t="shared" si="100"/>
        <v>18.973384030418249</v>
      </c>
      <c r="U197" s="238">
        <f t="shared" si="100"/>
        <v>9.9904153354632577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0.32676684249962207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24610</v>
      </c>
      <c r="F198" s="201">
        <f t="shared" ref="F198:F219" si="101">E198/B198</f>
        <v>1.8995060203766594</v>
      </c>
      <c r="G198" s="201">
        <f>E198/D198</f>
        <v>0.86994945031637738</v>
      </c>
      <c r="H198" s="202">
        <v>20</v>
      </c>
      <c r="I198" s="269">
        <v>5307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263</v>
      </c>
      <c r="U198" s="269">
        <v>2305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1.7838277123120683E-2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29999.899999999998</v>
      </c>
      <c r="F199" s="201">
        <f t="shared" si="101"/>
        <v>1.5966735856086007</v>
      </c>
      <c r="G199" s="201"/>
      <c r="H199" s="202">
        <v>20</v>
      </c>
      <c r="I199" s="212">
        <v>6709.8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240</v>
      </c>
      <c r="U199" s="273">
        <v>2645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1.2116707055690186E-2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12.190125965054854</v>
      </c>
      <c r="F200" s="201">
        <f t="shared" si="101"/>
        <v>0.84057305872186217</v>
      </c>
      <c r="G200" s="201"/>
      <c r="H200" s="231"/>
      <c r="I200" s="238">
        <f t="shared" ref="I200:J200" si="103">I199/I198*10</f>
        <v>12.643301300169586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11.475054229934925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0.67925321330418109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6750</v>
      </c>
      <c r="F201" s="201">
        <f t="shared" si="101"/>
        <v>0.81561140647655872</v>
      </c>
      <c r="G201" s="201">
        <f>E201/D201</f>
        <v>0.98828696925329429</v>
      </c>
      <c r="H201" s="202">
        <v>14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/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5.2592592592592594E-2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6373</v>
      </c>
      <c r="C202" s="203"/>
      <c r="D202" s="200"/>
      <c r="E202" s="203">
        <f>SUM(I202:AC202)</f>
        <v>4168.9000000000005</v>
      </c>
      <c r="F202" s="201">
        <f t="shared" si="101"/>
        <v>0.65415032166954346</v>
      </c>
      <c r="G202" s="201"/>
      <c r="H202" s="202">
        <v>13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/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6.3565928662237037E-2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7.7005799903334946</v>
      </c>
      <c r="C203" s="231"/>
      <c r="D203" s="231"/>
      <c r="E203" s="246">
        <f t="shared" ref="E203:N203" si="106">E202/E201*10</f>
        <v>6.1761481481481493</v>
      </c>
      <c r="F203" s="201">
        <f t="shared" si="101"/>
        <v>0.8020367499462433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/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1.2086479393523941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1078</v>
      </c>
      <c r="F204" s="201">
        <f t="shared" si="101"/>
        <v>0.96768402154398558</v>
      </c>
      <c r="G204" s="201">
        <f>E204/D204</f>
        <v>0.94395796847635727</v>
      </c>
      <c r="H204" s="202">
        <v>8</v>
      </c>
      <c r="I204" s="284">
        <v>623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8.3487940630797772E-3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1852.5</v>
      </c>
      <c r="F205" s="201">
        <f t="shared" si="101"/>
        <v>1.2542315504400812</v>
      </c>
      <c r="G205" s="201"/>
      <c r="H205" s="202">
        <v>8</v>
      </c>
      <c r="I205" s="219">
        <v>1236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8.6369770580296892E-3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17.18460111317254</v>
      </c>
      <c r="F206" s="201">
        <f t="shared" si="101"/>
        <v>1.2961168341282472</v>
      </c>
      <c r="G206" s="201"/>
      <c r="H206" s="202"/>
      <c r="I206" s="219">
        <f t="shared" si="110"/>
        <v>19.839486356340288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1.0345179187284452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895</v>
      </c>
      <c r="C210" s="200"/>
      <c r="D210" s="200">
        <v>916</v>
      </c>
      <c r="E210" s="200">
        <f t="shared" si="78"/>
        <v>916.5</v>
      </c>
      <c r="F210" s="201">
        <f t="shared" si="101"/>
        <v>1.024022346368715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29965</v>
      </c>
      <c r="C211" s="203"/>
      <c r="D211" s="203"/>
      <c r="E211" s="203">
        <f t="shared" si="78"/>
        <v>46605</v>
      </c>
      <c r="F211" s="213">
        <f t="shared" si="101"/>
        <v>1.5553145336225596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334.80446927374305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15.188287044104648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4856</v>
      </c>
      <c r="C213" s="200"/>
      <c r="D213" s="200">
        <v>4039</v>
      </c>
      <c r="E213" s="200">
        <f t="shared" si="78"/>
        <v>3782</v>
      </c>
      <c r="F213" s="201">
        <f t="shared" si="101"/>
        <v>0.77883031301482697</v>
      </c>
      <c r="G213" s="201">
        <f>E213/D213</f>
        <v>0.93637038871007672</v>
      </c>
      <c r="H213" s="202">
        <v>5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/>
      <c r="S213" s="269">
        <v>9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8675</v>
      </c>
      <c r="F214" s="213">
        <f t="shared" si="101"/>
        <v>0.92395356267973161</v>
      </c>
      <c r="G214" s="201"/>
      <c r="H214" s="202">
        <v>5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>
        <v>9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19.33484349258649</v>
      </c>
      <c r="C215" s="231"/>
      <c r="D215" s="231"/>
      <c r="E215" s="231">
        <f t="shared" si="118"/>
        <v>22.937599153886833</v>
      </c>
      <c r="F215" s="231">
        <f t="shared" si="118"/>
        <v>11.863348758256947</v>
      </c>
      <c r="G215" s="201"/>
      <c r="H215" s="249">
        <v>5</v>
      </c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1">
        <f t="shared" ref="S215" si="121">S214/S213*10</f>
        <v>10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19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1267</v>
      </c>
      <c r="F218" s="201">
        <f t="shared" si="101"/>
        <v>1.8204022988505748</v>
      </c>
      <c r="G218" s="201"/>
      <c r="H218" s="202">
        <v>8</v>
      </c>
      <c r="I218" s="269"/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7.1033938437253349E-2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1201.4000000000001</v>
      </c>
      <c r="F219" s="213">
        <f t="shared" si="101"/>
        <v>1.3016251354279524</v>
      </c>
      <c r="G219" s="201"/>
      <c r="H219" s="202">
        <v>8</v>
      </c>
      <c r="I219" s="214"/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6.6588979523888786E-2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9.4822415153906867</v>
      </c>
      <c r="F220" s="237">
        <f t="shared" si="123"/>
        <v>7.1502059531006701</v>
      </c>
      <c r="G220" s="201"/>
      <c r="H220" s="237"/>
      <c r="I220" s="224"/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0.93742485618630123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930.5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/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9.3498119290703924E-2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527.6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6.6338134950720246E-2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5.6700698549167114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/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0.70951304105339297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120166</v>
      </c>
      <c r="F235" s="201">
        <f t="shared" si="128"/>
        <v>0.76067910768997038</v>
      </c>
      <c r="G235" s="201"/>
      <c r="H235" s="202">
        <v>17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12351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2.4965464440856816E-2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3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115620.5</v>
      </c>
      <c r="F260" s="201">
        <f t="shared" si="142"/>
        <v>1.0763806136888359</v>
      </c>
      <c r="G260" s="201"/>
      <c r="H260" s="230">
        <v>21</v>
      </c>
      <c r="I260" s="226">
        <v>1689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3.5421919123338856E-2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52029.224999999999</v>
      </c>
      <c r="F262" s="201">
        <f t="shared" si="142"/>
        <v>1.0763806136888359</v>
      </c>
      <c r="G262" s="201" t="e">
        <f t="shared" si="145"/>
        <v>#DIV/0!</v>
      </c>
      <c r="H262" s="230"/>
      <c r="I262" s="226">
        <f>I260*0.45</f>
        <v>760.05000000000007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3.5421919123338856E-2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1.0814173721716225</v>
      </c>
      <c r="F263" s="201">
        <f t="shared" si="142"/>
        <v>1.7084002719930844</v>
      </c>
      <c r="G263" s="201" t="e">
        <f t="shared" si="145"/>
        <v>#DIV/0!</v>
      </c>
      <c r="H263" s="262"/>
      <c r="I263" s="275">
        <f t="shared" ref="I263:AB263" si="149">I260/I261</f>
        <v>1.3984875248399204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1.0406785782634533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244906.32800000001</v>
      </c>
      <c r="F277" s="215">
        <f t="shared" ref="F277:F288" si="157">E277/B277</f>
        <v>1.1715589013405465</v>
      </c>
      <c r="G277" s="201"/>
      <c r="H277" s="230">
        <v>21</v>
      </c>
      <c r="I277" s="226">
        <f>I275+I273+I270+I266+I262</f>
        <v>922.05000000000007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0.14155931895724636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32.888386227790171</v>
      </c>
      <c r="F279" s="215">
        <f>E279/B279</f>
        <v>1.1589427497465286</v>
      </c>
      <c r="G279" s="201"/>
      <c r="H279" s="230">
        <v>21</v>
      </c>
      <c r="I279" s="284">
        <f>I277/I278*10</f>
        <v>28.502318392581145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1.013834295699775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4"/>
      <c r="B290" s="324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</row>
    <row r="291" spans="1:46" ht="20.25" hidden="1" customHeight="1" x14ac:dyDescent="0.25">
      <c r="A291" s="322"/>
      <c r="B291" s="323"/>
      <c r="C291" s="323"/>
      <c r="D291" s="323"/>
      <c r="E291" s="323"/>
      <c r="F291" s="323"/>
      <c r="G291" s="323"/>
      <c r="H291" s="323"/>
      <c r="I291" s="323"/>
      <c r="J291" s="323"/>
      <c r="K291" s="323"/>
      <c r="L291" s="323"/>
      <c r="M291" s="323"/>
      <c r="N291" s="323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2024-11-14T08:06:31Z</cp:lastPrinted>
  <dcterms:created xsi:type="dcterms:W3CDTF">2017-06-08T05:54:08Z</dcterms:created>
  <dcterms:modified xsi:type="dcterms:W3CDTF">2024-11-14T08:06:36Z</dcterms:modified>
</cp:coreProperties>
</file>