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alatr_finotdel05\Desktop\Отчеты\Расходы по программам\Свод программ на 2024\"/>
    </mc:Choice>
  </mc:AlternateContent>
  <bookViews>
    <workbookView xWindow="120" yWindow="120" windowWidth="9720" windowHeight="7320"/>
  </bookViews>
  <sheets>
    <sheet name="Лист1" sheetId="3" r:id="rId1"/>
  </sheets>
  <definedNames>
    <definedName name="_xlnm._FilterDatabase" localSheetId="0" hidden="1">Лист1!$A$4:$N$182</definedName>
    <definedName name="_xlnm.Print_Area" localSheetId="0">Лист1!$B$1:$N$187</definedName>
  </definedNames>
  <calcPr calcId="162913"/>
</workbook>
</file>

<file path=xl/calcChain.xml><?xml version="1.0" encoding="utf-8"?>
<calcChain xmlns="http://schemas.openxmlformats.org/spreadsheetml/2006/main">
  <c r="N156" i="3" l="1"/>
  <c r="M156" i="3"/>
  <c r="E155" i="3"/>
  <c r="F155" i="3"/>
  <c r="G155" i="3"/>
  <c r="H155" i="3"/>
  <c r="I155" i="3"/>
  <c r="J155" i="3"/>
  <c r="K155" i="3"/>
  <c r="L155" i="3"/>
  <c r="D155" i="3"/>
  <c r="E142" i="3"/>
  <c r="F142" i="3"/>
  <c r="G142" i="3"/>
  <c r="H142" i="3"/>
  <c r="I142" i="3"/>
  <c r="J142" i="3"/>
  <c r="K142" i="3"/>
  <c r="L142" i="3"/>
  <c r="D142" i="3"/>
  <c r="N146" i="3"/>
  <c r="M146" i="3"/>
  <c r="N140" i="3"/>
  <c r="M140" i="3"/>
  <c r="E138" i="3"/>
  <c r="F138" i="3"/>
  <c r="G138" i="3"/>
  <c r="H138" i="3"/>
  <c r="I138" i="3"/>
  <c r="J138" i="3"/>
  <c r="K138" i="3"/>
  <c r="L138" i="3"/>
  <c r="D138" i="3"/>
  <c r="E132" i="3"/>
  <c r="F132" i="3"/>
  <c r="G132" i="3"/>
  <c r="H132" i="3"/>
  <c r="I132" i="3"/>
  <c r="J132" i="3"/>
  <c r="K132" i="3"/>
  <c r="L132" i="3"/>
  <c r="D132" i="3"/>
  <c r="N134" i="3"/>
  <c r="M134" i="3"/>
  <c r="N107" i="3"/>
  <c r="M107" i="3"/>
  <c r="M155" i="3" l="1"/>
  <c r="N155" i="3"/>
  <c r="D78" i="3"/>
  <c r="N77" i="3"/>
  <c r="M77" i="3"/>
  <c r="L76" i="3"/>
  <c r="K76" i="3"/>
  <c r="J76" i="3"/>
  <c r="I76" i="3"/>
  <c r="H76" i="3"/>
  <c r="G76" i="3"/>
  <c r="F76" i="3"/>
  <c r="E76" i="3"/>
  <c r="D76" i="3"/>
  <c r="M76" i="3" l="1"/>
  <c r="N76" i="3"/>
  <c r="E14" i="3"/>
  <c r="F14" i="3"/>
  <c r="G14" i="3"/>
  <c r="H14" i="3"/>
  <c r="I14" i="3"/>
  <c r="J14" i="3"/>
  <c r="K14" i="3"/>
  <c r="L14" i="3"/>
  <c r="D14" i="3"/>
  <c r="N17" i="3"/>
  <c r="M17" i="3"/>
  <c r="N16" i="3"/>
  <c r="N15" i="3"/>
  <c r="M15" i="3"/>
  <c r="M16" i="3"/>
  <c r="M14" i="3" l="1"/>
  <c r="N14" i="3"/>
  <c r="E167" i="3"/>
  <c r="F167" i="3"/>
  <c r="G167" i="3"/>
  <c r="H167" i="3"/>
  <c r="I167" i="3"/>
  <c r="J167" i="3"/>
  <c r="K167" i="3"/>
  <c r="L167" i="3"/>
  <c r="D167" i="3"/>
  <c r="E121" i="3"/>
  <c r="F121" i="3"/>
  <c r="G121" i="3"/>
  <c r="H121" i="3"/>
  <c r="I121" i="3"/>
  <c r="J121" i="3"/>
  <c r="K121" i="3"/>
  <c r="L121" i="3"/>
  <c r="D121" i="3"/>
  <c r="E119" i="3"/>
  <c r="F119" i="3"/>
  <c r="G119" i="3"/>
  <c r="H119" i="3"/>
  <c r="I119" i="3"/>
  <c r="J119" i="3"/>
  <c r="K119" i="3"/>
  <c r="L119" i="3"/>
  <c r="E117" i="3"/>
  <c r="F117" i="3"/>
  <c r="G117" i="3"/>
  <c r="H117" i="3"/>
  <c r="I117" i="3"/>
  <c r="J117" i="3"/>
  <c r="K117" i="3"/>
  <c r="L117" i="3"/>
  <c r="E113" i="3"/>
  <c r="F113" i="3"/>
  <c r="G113" i="3"/>
  <c r="H113" i="3"/>
  <c r="I113" i="3"/>
  <c r="J113" i="3"/>
  <c r="K113" i="3"/>
  <c r="L113" i="3"/>
  <c r="D113" i="3"/>
  <c r="E93" i="3"/>
  <c r="F93" i="3"/>
  <c r="G93" i="3"/>
  <c r="H93" i="3"/>
  <c r="I93" i="3"/>
  <c r="J93" i="3"/>
  <c r="K93" i="3"/>
  <c r="L93" i="3"/>
  <c r="D93" i="3"/>
  <c r="N102" i="3"/>
  <c r="M102" i="3"/>
  <c r="E60" i="3"/>
  <c r="D60" i="3"/>
  <c r="G60" i="3"/>
  <c r="H60" i="3"/>
  <c r="I60" i="3"/>
  <c r="J60" i="3"/>
  <c r="K60" i="3"/>
  <c r="L60" i="3"/>
  <c r="F60" i="3"/>
  <c r="N61" i="3"/>
  <c r="M61" i="3"/>
  <c r="I92" i="3" l="1"/>
  <c r="F92" i="3"/>
  <c r="G92" i="3"/>
  <c r="E92" i="3"/>
  <c r="L92" i="3"/>
  <c r="H92" i="3"/>
  <c r="J92" i="3"/>
  <c r="K92" i="3"/>
  <c r="M60" i="3"/>
  <c r="N60" i="3"/>
  <c r="N176" i="3"/>
  <c r="M176" i="3"/>
  <c r="E148" i="3"/>
  <c r="F148" i="3"/>
  <c r="G148" i="3"/>
  <c r="H148" i="3"/>
  <c r="I148" i="3"/>
  <c r="J148" i="3"/>
  <c r="K148" i="3"/>
  <c r="L148" i="3"/>
  <c r="N149" i="3"/>
  <c r="M149" i="3"/>
  <c r="D148" i="3"/>
  <c r="D150" i="3"/>
  <c r="E150" i="3"/>
  <c r="F150" i="3"/>
  <c r="G150" i="3"/>
  <c r="H150" i="3"/>
  <c r="I150" i="3"/>
  <c r="J150" i="3"/>
  <c r="K150" i="3"/>
  <c r="L150" i="3"/>
  <c r="M151" i="3"/>
  <c r="N151" i="3"/>
  <c r="E81" i="3"/>
  <c r="F81" i="3"/>
  <c r="G81" i="3"/>
  <c r="H81" i="3"/>
  <c r="I81" i="3"/>
  <c r="J81" i="3"/>
  <c r="K81" i="3"/>
  <c r="L81" i="3"/>
  <c r="D81" i="3"/>
  <c r="N82" i="3"/>
  <c r="M82" i="3"/>
  <c r="N72" i="3"/>
  <c r="M72" i="3"/>
  <c r="N58" i="3"/>
  <c r="M58" i="3"/>
  <c r="N50" i="3"/>
  <c r="M50" i="3"/>
  <c r="M150" i="3" l="1"/>
  <c r="M148" i="3"/>
  <c r="N150" i="3"/>
  <c r="N148" i="3"/>
  <c r="D180" i="3"/>
  <c r="E180" i="3"/>
  <c r="F180" i="3"/>
  <c r="F179" i="3" s="1"/>
  <c r="G180" i="3"/>
  <c r="G179" i="3" s="1"/>
  <c r="H180" i="3"/>
  <c r="H179" i="3" s="1"/>
  <c r="I180" i="3"/>
  <c r="I179" i="3" s="1"/>
  <c r="J180" i="3"/>
  <c r="J179" i="3" s="1"/>
  <c r="K180" i="3"/>
  <c r="K179" i="3" s="1"/>
  <c r="L180" i="3"/>
  <c r="L179" i="3" s="1"/>
  <c r="N181" i="3"/>
  <c r="N170" i="3"/>
  <c r="M170" i="3"/>
  <c r="D153" i="3"/>
  <c r="D159" i="3"/>
  <c r="D164" i="3"/>
  <c r="D172" i="3"/>
  <c r="N154" i="3"/>
  <c r="L153" i="3"/>
  <c r="K153" i="3"/>
  <c r="J153" i="3"/>
  <c r="I153" i="3"/>
  <c r="I152" i="3" s="1"/>
  <c r="H153" i="3"/>
  <c r="G153" i="3"/>
  <c r="F153" i="3"/>
  <c r="E153" i="3"/>
  <c r="N120" i="3"/>
  <c r="M120" i="3"/>
  <c r="D119" i="3"/>
  <c r="D117" i="3"/>
  <c r="I126" i="3"/>
  <c r="I129" i="3"/>
  <c r="I135" i="3"/>
  <c r="I137" i="3"/>
  <c r="I141" i="3"/>
  <c r="I159" i="3"/>
  <c r="I164" i="3"/>
  <c r="I174" i="3"/>
  <c r="I172" i="3" s="1"/>
  <c r="F65" i="3"/>
  <c r="N71" i="3"/>
  <c r="M71" i="3"/>
  <c r="I35" i="3"/>
  <c r="D152" i="3" l="1"/>
  <c r="D92" i="3"/>
  <c r="N153" i="3"/>
  <c r="N180" i="3"/>
  <c r="M180" i="3"/>
  <c r="D179" i="3"/>
  <c r="M179" i="3" s="1"/>
  <c r="E179" i="3"/>
  <c r="M181" i="3"/>
  <c r="I158" i="3"/>
  <c r="I166" i="3"/>
  <c r="D166" i="3"/>
  <c r="M119" i="3"/>
  <c r="D158" i="3"/>
  <c r="I125" i="3"/>
  <c r="N119" i="3"/>
  <c r="E159" i="3"/>
  <c r="F159" i="3"/>
  <c r="G159" i="3"/>
  <c r="H159" i="3"/>
  <c r="J159" i="3"/>
  <c r="K159" i="3"/>
  <c r="L159" i="3"/>
  <c r="N118" i="3"/>
  <c r="M118" i="3"/>
  <c r="N110" i="3"/>
  <c r="M110" i="3"/>
  <c r="N57" i="3"/>
  <c r="M57" i="3"/>
  <c r="E56" i="3"/>
  <c r="F56" i="3"/>
  <c r="G56" i="3"/>
  <c r="H56" i="3"/>
  <c r="I56" i="3"/>
  <c r="J56" i="3"/>
  <c r="K56" i="3"/>
  <c r="L56" i="3"/>
  <c r="D56" i="3"/>
  <c r="E7" i="3"/>
  <c r="F7" i="3"/>
  <c r="G7" i="3"/>
  <c r="H7" i="3"/>
  <c r="I7" i="3"/>
  <c r="J7" i="3"/>
  <c r="K7" i="3"/>
  <c r="L7" i="3"/>
  <c r="D7" i="3"/>
  <c r="N8" i="3"/>
  <c r="M8" i="3"/>
  <c r="N179" i="3" l="1"/>
  <c r="N117" i="3"/>
  <c r="M117" i="3"/>
  <c r="N169" i="3"/>
  <c r="L126" i="3"/>
  <c r="J126" i="3"/>
  <c r="E126" i="3"/>
  <c r="D126" i="3"/>
  <c r="F126" i="3"/>
  <c r="N127" i="3"/>
  <c r="M127" i="3"/>
  <c r="E172" i="3" l="1"/>
  <c r="N175" i="3"/>
  <c r="M175" i="3"/>
  <c r="N162" i="3"/>
  <c r="E141" i="3"/>
  <c r="F141" i="3"/>
  <c r="G141" i="3"/>
  <c r="H141" i="3"/>
  <c r="J141" i="3"/>
  <c r="K141" i="3"/>
  <c r="L141" i="3"/>
  <c r="D141" i="3"/>
  <c r="N144" i="3"/>
  <c r="M144" i="3"/>
  <c r="N7" i="3"/>
  <c r="N10" i="3"/>
  <c r="M10" i="3"/>
  <c r="N11" i="3"/>
  <c r="M11" i="3"/>
  <c r="M169" i="3" l="1"/>
  <c r="M7" i="3"/>
  <c r="N177" i="3"/>
  <c r="M177" i="3"/>
  <c r="N114" i="3"/>
  <c r="M114" i="3"/>
  <c r="N115" i="3"/>
  <c r="M115" i="3"/>
  <c r="N109" i="3"/>
  <c r="M109" i="3"/>
  <c r="N95" i="3"/>
  <c r="M95" i="3"/>
  <c r="N40" i="3"/>
  <c r="M40" i="3"/>
  <c r="N9" i="3"/>
  <c r="M9" i="3"/>
  <c r="N173" i="3" l="1"/>
  <c r="N104" i="3"/>
  <c r="M104" i="3"/>
  <c r="N74" i="3"/>
  <c r="M74" i="3"/>
  <c r="N53" i="3"/>
  <c r="M53" i="3"/>
  <c r="F47" i="3"/>
  <c r="N49" i="3"/>
  <c r="M49" i="3"/>
  <c r="E38" i="3"/>
  <c r="F38" i="3"/>
  <c r="G38" i="3"/>
  <c r="H38" i="3"/>
  <c r="I38" i="3"/>
  <c r="J38" i="3"/>
  <c r="K38" i="3"/>
  <c r="L38" i="3"/>
  <c r="D38" i="3"/>
  <c r="N38" i="3" l="1"/>
  <c r="M38" i="3"/>
  <c r="E84" i="3"/>
  <c r="F84" i="3"/>
  <c r="G84" i="3"/>
  <c r="H84" i="3"/>
  <c r="I84" i="3"/>
  <c r="J84" i="3"/>
  <c r="K84" i="3"/>
  <c r="L84" i="3"/>
  <c r="D84" i="3"/>
  <c r="N59" i="3"/>
  <c r="M59" i="3"/>
  <c r="N41" i="3"/>
  <c r="M41" i="3"/>
  <c r="M56" i="3" l="1"/>
  <c r="N56" i="3"/>
  <c r="N70" i="3"/>
  <c r="M70" i="3"/>
  <c r="M54" i="3"/>
  <c r="D43" i="3"/>
  <c r="D47" i="3"/>
  <c r="D46" i="3" s="1"/>
  <c r="D62" i="3"/>
  <c r="D55" i="3" s="1"/>
  <c r="D65" i="3"/>
  <c r="D64" i="3" s="1"/>
  <c r="D87" i="3"/>
  <c r="D90" i="3"/>
  <c r="D129" i="3"/>
  <c r="D135" i="3"/>
  <c r="D137" i="3"/>
  <c r="D86" i="3" l="1"/>
  <c r="D80" i="3"/>
  <c r="D125" i="3"/>
  <c r="E152" i="3" l="1"/>
  <c r="F152" i="3"/>
  <c r="G152" i="3"/>
  <c r="H152" i="3"/>
  <c r="J152" i="3"/>
  <c r="K152" i="3"/>
  <c r="L152" i="3"/>
  <c r="M84" i="3" l="1"/>
  <c r="N84" i="3"/>
  <c r="N157" i="3"/>
  <c r="N161" i="3"/>
  <c r="F62" i="3"/>
  <c r="F55" i="3" s="1"/>
  <c r="G62" i="3"/>
  <c r="G55" i="3" s="1"/>
  <c r="H62" i="3"/>
  <c r="H55" i="3" s="1"/>
  <c r="I62" i="3"/>
  <c r="I55" i="3" s="1"/>
  <c r="J62" i="3"/>
  <c r="J55" i="3" s="1"/>
  <c r="K62" i="3"/>
  <c r="K55" i="3" s="1"/>
  <c r="L62" i="3"/>
  <c r="L55" i="3" s="1"/>
  <c r="E62" i="3"/>
  <c r="E55" i="3" s="1"/>
  <c r="N63" i="3"/>
  <c r="M63" i="3"/>
  <c r="M55" i="3" l="1"/>
  <c r="M162" i="3"/>
  <c r="N55" i="3"/>
  <c r="M62" i="3"/>
  <c r="N62" i="3"/>
  <c r="E129" i="3"/>
  <c r="F129" i="3"/>
  <c r="G129" i="3"/>
  <c r="H129" i="3"/>
  <c r="J129" i="3"/>
  <c r="K129" i="3"/>
  <c r="L129" i="3"/>
  <c r="L80" i="3"/>
  <c r="L43" i="3"/>
  <c r="J43" i="3"/>
  <c r="I43" i="3"/>
  <c r="I37" i="3" s="1"/>
  <c r="F43" i="3"/>
  <c r="F37" i="3" s="1"/>
  <c r="E43" i="3"/>
  <c r="L32" i="3"/>
  <c r="J32" i="3"/>
  <c r="I32" i="3"/>
  <c r="F32" i="3"/>
  <c r="E32" i="3"/>
  <c r="D32" i="3"/>
  <c r="N33" i="3"/>
  <c r="M33" i="3"/>
  <c r="N25" i="3"/>
  <c r="M25" i="3"/>
  <c r="L137" i="3"/>
  <c r="J137" i="3"/>
  <c r="F137" i="3"/>
  <c r="E137" i="3"/>
  <c r="E135" i="3"/>
  <c r="F135" i="3"/>
  <c r="G135" i="3"/>
  <c r="H135" i="3"/>
  <c r="J135" i="3"/>
  <c r="K135" i="3"/>
  <c r="L135" i="3"/>
  <c r="E90" i="3"/>
  <c r="F90" i="3"/>
  <c r="G90" i="3"/>
  <c r="H90" i="3"/>
  <c r="I90" i="3"/>
  <c r="J90" i="3"/>
  <c r="K90" i="3"/>
  <c r="L90" i="3"/>
  <c r="E87" i="3"/>
  <c r="F87" i="3"/>
  <c r="G87" i="3"/>
  <c r="H87" i="3"/>
  <c r="I87" i="3"/>
  <c r="J87" i="3"/>
  <c r="K87" i="3"/>
  <c r="L87" i="3"/>
  <c r="E65" i="3"/>
  <c r="G65" i="3"/>
  <c r="H65" i="3"/>
  <c r="I65" i="3"/>
  <c r="J65" i="3"/>
  <c r="K65" i="3"/>
  <c r="L65" i="3"/>
  <c r="E47" i="3"/>
  <c r="E46" i="3" s="1"/>
  <c r="F46" i="3"/>
  <c r="G47" i="3"/>
  <c r="G46" i="3" s="1"/>
  <c r="H47" i="3"/>
  <c r="H46" i="3" s="1"/>
  <c r="I47" i="3"/>
  <c r="I46" i="3" s="1"/>
  <c r="J47" i="3"/>
  <c r="J46" i="3" s="1"/>
  <c r="K47" i="3"/>
  <c r="K46" i="3" s="1"/>
  <c r="L47" i="3"/>
  <c r="L46" i="3" s="1"/>
  <c r="G43" i="3"/>
  <c r="H43" i="3"/>
  <c r="K43" i="3"/>
  <c r="E35" i="3"/>
  <c r="F35" i="3"/>
  <c r="G35" i="3"/>
  <c r="H35" i="3"/>
  <c r="J35" i="3"/>
  <c r="K35" i="3"/>
  <c r="L35" i="3"/>
  <c r="D35" i="3"/>
  <c r="G32" i="3"/>
  <c r="H32" i="3"/>
  <c r="K32" i="3"/>
  <c r="E30" i="3"/>
  <c r="F30" i="3"/>
  <c r="G30" i="3"/>
  <c r="H30" i="3"/>
  <c r="I30" i="3"/>
  <c r="J30" i="3"/>
  <c r="K30" i="3"/>
  <c r="L30" i="3"/>
  <c r="D30" i="3"/>
  <c r="E24" i="3"/>
  <c r="F24" i="3"/>
  <c r="G24" i="3"/>
  <c r="H24" i="3"/>
  <c r="I24" i="3"/>
  <c r="J24" i="3"/>
  <c r="K24" i="3"/>
  <c r="L24" i="3"/>
  <c r="D24" i="3"/>
  <c r="E21" i="3"/>
  <c r="F21" i="3"/>
  <c r="G21" i="3"/>
  <c r="H21" i="3"/>
  <c r="I21" i="3"/>
  <c r="J21" i="3"/>
  <c r="K21" i="3"/>
  <c r="L21" i="3"/>
  <c r="D21" i="3"/>
  <c r="D18" i="3"/>
  <c r="E6" i="3"/>
  <c r="F6" i="3"/>
  <c r="G6" i="3"/>
  <c r="H6" i="3"/>
  <c r="I6" i="3"/>
  <c r="J6" i="3"/>
  <c r="K6" i="3"/>
  <c r="L6" i="3"/>
  <c r="D6" i="3"/>
  <c r="N128" i="3"/>
  <c r="N108" i="3"/>
  <c r="M108" i="3"/>
  <c r="M42" i="3"/>
  <c r="N42" i="3"/>
  <c r="N85" i="3"/>
  <c r="N92" i="3" l="1"/>
  <c r="M92" i="3"/>
  <c r="M32" i="3"/>
  <c r="N32" i="3"/>
  <c r="M43" i="3"/>
  <c r="E166" i="3"/>
  <c r="N43" i="3"/>
  <c r="M129" i="3"/>
  <c r="K125" i="3"/>
  <c r="G125" i="3"/>
  <c r="H86" i="3"/>
  <c r="F80" i="3"/>
  <c r="J80" i="3"/>
  <c r="F125" i="3"/>
  <c r="L37" i="3"/>
  <c r="L86" i="3"/>
  <c r="J37" i="3"/>
  <c r="D37" i="3"/>
  <c r="D23" i="3"/>
  <c r="H37" i="3"/>
  <c r="K37" i="3"/>
  <c r="I86" i="3"/>
  <c r="E86" i="3"/>
  <c r="J86" i="3"/>
  <c r="F86" i="3"/>
  <c r="M81" i="3"/>
  <c r="I80" i="3"/>
  <c r="K86" i="3"/>
  <c r="G86" i="3"/>
  <c r="E80" i="3"/>
  <c r="G37" i="3"/>
  <c r="J125" i="3"/>
  <c r="N126" i="3"/>
  <c r="L125" i="3"/>
  <c r="E37" i="3"/>
  <c r="N37" i="3" s="1"/>
  <c r="H125" i="3"/>
  <c r="D13" i="3"/>
  <c r="N159" i="3"/>
  <c r="N129" i="3"/>
  <c r="N81" i="3"/>
  <c r="E125" i="3"/>
  <c r="N111" i="3"/>
  <c r="M111" i="3"/>
  <c r="N73" i="3"/>
  <c r="M73" i="3"/>
  <c r="J18" i="3"/>
  <c r="J13" i="3" s="1"/>
  <c r="I18" i="3"/>
  <c r="I13" i="3" s="1"/>
  <c r="F18" i="3"/>
  <c r="F13" i="3" s="1"/>
  <c r="E18" i="3"/>
  <c r="E13" i="3" s="1"/>
  <c r="N19" i="3"/>
  <c r="M19" i="3"/>
  <c r="N112" i="3"/>
  <c r="M112" i="3"/>
  <c r="N103" i="3"/>
  <c r="M103" i="3"/>
  <c r="L18" i="3"/>
  <c r="L13" i="3" s="1"/>
  <c r="N12" i="3"/>
  <c r="M12" i="3"/>
  <c r="N100" i="3"/>
  <c r="M100" i="3"/>
  <c r="L78" i="3"/>
  <c r="L64" i="3" s="1"/>
  <c r="L164" i="3"/>
  <c r="L158" i="3" s="1"/>
  <c r="L174" i="3"/>
  <c r="J78" i="3"/>
  <c r="J64" i="3" s="1"/>
  <c r="J164" i="3"/>
  <c r="J158" i="3" s="1"/>
  <c r="J174" i="3"/>
  <c r="I78" i="3"/>
  <c r="I64" i="3" s="1"/>
  <c r="F78" i="3"/>
  <c r="F64" i="3" s="1"/>
  <c r="F164" i="3"/>
  <c r="F158" i="3" s="1"/>
  <c r="F174" i="3"/>
  <c r="F172" i="3" s="1"/>
  <c r="E78" i="3"/>
  <c r="E64" i="3" s="1"/>
  <c r="E164" i="3"/>
  <c r="E158" i="3" s="1"/>
  <c r="G174" i="3"/>
  <c r="G172" i="3" s="1"/>
  <c r="H174" i="3"/>
  <c r="H172" i="3" s="1"/>
  <c r="K174" i="3"/>
  <c r="K172" i="3" s="1"/>
  <c r="M96" i="3"/>
  <c r="N96" i="3"/>
  <c r="N171" i="3"/>
  <c r="N54" i="3"/>
  <c r="N94" i="3"/>
  <c r="M94" i="3"/>
  <c r="G18" i="3"/>
  <c r="G13" i="3" s="1"/>
  <c r="G78" i="3"/>
  <c r="G64" i="3" s="1"/>
  <c r="G80" i="3"/>
  <c r="G137" i="3"/>
  <c r="G164" i="3"/>
  <c r="G158" i="3" s="1"/>
  <c r="H18" i="3"/>
  <c r="H13" i="3" s="1"/>
  <c r="H78" i="3"/>
  <c r="H64" i="3" s="1"/>
  <c r="H80" i="3"/>
  <c r="H137" i="3"/>
  <c r="H164" i="3"/>
  <c r="H158" i="3" s="1"/>
  <c r="K18" i="3"/>
  <c r="K13" i="3" s="1"/>
  <c r="K78" i="3"/>
  <c r="K64" i="3" s="1"/>
  <c r="K80" i="3"/>
  <c r="K137" i="3"/>
  <c r="K164" i="3"/>
  <c r="K158" i="3" s="1"/>
  <c r="N165" i="3"/>
  <c r="N136" i="3"/>
  <c r="N135" i="3" s="1"/>
  <c r="N131" i="3"/>
  <c r="N101" i="3"/>
  <c r="N105" i="3"/>
  <c r="N106" i="3"/>
  <c r="N116" i="3"/>
  <c r="N113" i="3" s="1"/>
  <c r="N122" i="3"/>
  <c r="M101" i="3"/>
  <c r="M105" i="3"/>
  <c r="M106" i="3"/>
  <c r="N123" i="3"/>
  <c r="N124" i="3"/>
  <c r="N89" i="3"/>
  <c r="M89" i="3"/>
  <c r="N75" i="3"/>
  <c r="M75" i="3"/>
  <c r="N67" i="3"/>
  <c r="M67" i="3"/>
  <c r="M44" i="3"/>
  <c r="N39" i="3"/>
  <c r="M39" i="3"/>
  <c r="N45" i="3"/>
  <c r="M45" i="3"/>
  <c r="N44" i="3"/>
  <c r="N52" i="3"/>
  <c r="M52" i="3"/>
  <c r="N34" i="3"/>
  <c r="N36" i="3"/>
  <c r="N35" i="3" s="1"/>
  <c r="M34" i="3"/>
  <c r="M36" i="3"/>
  <c r="M35" i="3" s="1"/>
  <c r="M22" i="3"/>
  <c r="M21" i="3" s="1"/>
  <c r="N22" i="3"/>
  <c r="N21" i="3" s="1"/>
  <c r="N178" i="3"/>
  <c r="N168" i="3"/>
  <c r="N20" i="3"/>
  <c r="N26" i="3"/>
  <c r="N27" i="3"/>
  <c r="N28" i="3"/>
  <c r="N29" i="3"/>
  <c r="N31" i="3"/>
  <c r="N30" i="3" s="1"/>
  <c r="N48" i="3"/>
  <c r="N51" i="3"/>
  <c r="N66" i="3"/>
  <c r="N68" i="3"/>
  <c r="N69" i="3"/>
  <c r="N79" i="3"/>
  <c r="N83" i="3"/>
  <c r="N88" i="3"/>
  <c r="N91" i="3"/>
  <c r="N90" i="3" s="1"/>
  <c r="N97" i="3"/>
  <c r="N98" i="3"/>
  <c r="N99" i="3"/>
  <c r="N130" i="3"/>
  <c r="N133" i="3"/>
  <c r="N132" i="3" s="1"/>
  <c r="N139" i="3"/>
  <c r="N138" i="3" s="1"/>
  <c r="N143" i="3"/>
  <c r="N145" i="3"/>
  <c r="N147" i="3"/>
  <c r="N163" i="3"/>
  <c r="M20" i="3"/>
  <c r="M26" i="3"/>
  <c r="M27" i="3"/>
  <c r="M28" i="3"/>
  <c r="M29" i="3"/>
  <c r="M31" i="3"/>
  <c r="M30" i="3" s="1"/>
  <c r="M48" i="3"/>
  <c r="M51" i="3"/>
  <c r="M66" i="3"/>
  <c r="M68" i="3"/>
  <c r="M69" i="3"/>
  <c r="M79" i="3"/>
  <c r="M83" i="3"/>
  <c r="M85" i="3"/>
  <c r="M88" i="3"/>
  <c r="M91" i="3"/>
  <c r="M90" i="3" s="1"/>
  <c r="M97" i="3"/>
  <c r="M98" i="3"/>
  <c r="M99" i="3"/>
  <c r="N160" i="3"/>
  <c r="F23" i="3"/>
  <c r="I23" i="3"/>
  <c r="N142" i="3" l="1"/>
  <c r="M37" i="3"/>
  <c r="M24" i="3"/>
  <c r="I182" i="3"/>
  <c r="J172" i="3"/>
  <c r="J166" i="3" s="1"/>
  <c r="L172" i="3"/>
  <c r="L166" i="3" s="1"/>
  <c r="M93" i="3"/>
  <c r="N93" i="3"/>
  <c r="N141" i="3"/>
  <c r="M87" i="3"/>
  <c r="M86" i="3" s="1"/>
  <c r="N80" i="3"/>
  <c r="G166" i="3"/>
  <c r="N152" i="3"/>
  <c r="M78" i="3"/>
  <c r="N78" i="3"/>
  <c r="F166" i="3"/>
  <c r="F182" i="3" s="1"/>
  <c r="N18" i="3"/>
  <c r="N137" i="3"/>
  <c r="N174" i="3"/>
  <c r="N172" i="3" s="1"/>
  <c r="M18" i="3"/>
  <c r="N164" i="3"/>
  <c r="N158" i="3" s="1"/>
  <c r="N87" i="3"/>
  <c r="N86" i="3" s="1"/>
  <c r="M141" i="3"/>
  <c r="K166" i="3"/>
  <c r="M47" i="3"/>
  <c r="M46" i="3" s="1"/>
  <c r="N47" i="3"/>
  <c r="N46" i="3" s="1"/>
  <c r="H166" i="3"/>
  <c r="M80" i="3"/>
  <c r="N125" i="3"/>
  <c r="N121" i="3"/>
  <c r="M65" i="3"/>
  <c r="M64" i="3" s="1"/>
  <c r="N24" i="3"/>
  <c r="M6" i="3"/>
  <c r="N6" i="3"/>
  <c r="N167" i="3"/>
  <c r="K23" i="3"/>
  <c r="G23" i="3"/>
  <c r="L23" i="3"/>
  <c r="N65" i="3"/>
  <c r="N64" i="3" s="1"/>
  <c r="H23" i="3"/>
  <c r="E23" i="3"/>
  <c r="E182" i="3" s="1"/>
  <c r="H182" i="3" l="1"/>
  <c r="K182" i="3"/>
  <c r="G182" i="3"/>
  <c r="L182" i="3"/>
  <c r="M13" i="3"/>
  <c r="N166" i="3"/>
  <c r="N23" i="3"/>
  <c r="N182" i="3" l="1"/>
  <c r="J23" i="3"/>
  <c r="J182" i="3" l="1"/>
  <c r="M23" i="3"/>
  <c r="M159" i="3"/>
  <c r="M122" i="3"/>
  <c r="M123" i="3"/>
  <c r="M124" i="3"/>
  <c r="M126" i="3"/>
  <c r="M128" i="3"/>
  <c r="M130" i="3"/>
  <c r="M131" i="3"/>
  <c r="M133" i="3"/>
  <c r="M132" i="3" s="1"/>
  <c r="M136" i="3"/>
  <c r="M135" i="3" s="1"/>
  <c r="M139" i="3"/>
  <c r="M138" i="3" s="1"/>
  <c r="M143" i="3"/>
  <c r="M145" i="3"/>
  <c r="M147" i="3"/>
  <c r="M160" i="3"/>
  <c r="M161" i="3"/>
  <c r="M163" i="3"/>
  <c r="M164" i="3"/>
  <c r="M165" i="3"/>
  <c r="M168" i="3"/>
  <c r="M171" i="3"/>
  <c r="M173" i="3"/>
  <c r="M174" i="3"/>
  <c r="M178" i="3"/>
  <c r="M116" i="3"/>
  <c r="M113" i="3" s="1"/>
  <c r="M142" i="3" l="1"/>
  <c r="M158" i="3"/>
  <c r="M167" i="3"/>
  <c r="M172" i="3"/>
  <c r="M137" i="3"/>
  <c r="M125" i="3"/>
  <c r="M121" i="3"/>
  <c r="M166" i="3" l="1"/>
  <c r="M157" i="3" l="1"/>
  <c r="M154" i="3" l="1"/>
  <c r="M153" i="3" l="1"/>
  <c r="M152" i="3" s="1"/>
  <c r="D182" i="3"/>
  <c r="M182" i="3" l="1"/>
  <c r="N13" i="3"/>
</calcChain>
</file>

<file path=xl/sharedStrings.xml><?xml version="1.0" encoding="utf-8"?>
<sst xmlns="http://schemas.openxmlformats.org/spreadsheetml/2006/main" count="428" uniqueCount="408">
  <si>
    <t xml:space="preserve">Муниципальная программа "Развитие потенциала муниципального управления" </t>
  </si>
  <si>
    <t>Подпрограмма "Совершенствование муниципального управления в сфере юстиции" муниципальной программы  "Развитие потенциала муниципального управления"</t>
  </si>
  <si>
    <t>Обеспечение реализации муниципальной программы "Развитие потенциала государственного управления"</t>
  </si>
  <si>
    <t>932.0505.   А2Э0100200</t>
  </si>
  <si>
    <t>966.0113.   А410273570</t>
  </si>
  <si>
    <t>966.0113.   А420273610</t>
  </si>
  <si>
    <t>966.0113.   А420273620</t>
  </si>
  <si>
    <t>932.0503.   А510277400</t>
  </si>
  <si>
    <t>932.0503.   А510277420</t>
  </si>
  <si>
    <t>957.0801.  Ц41024А410</t>
  </si>
  <si>
    <t>957.0801.  Ц410370760</t>
  </si>
  <si>
    <t>957.0113.   Ц410440750</t>
  </si>
  <si>
    <t>957.0801.   Ц410740390</t>
  </si>
  <si>
    <t>957.0804.   Ц4Э0100200</t>
  </si>
  <si>
    <t>974.1105.   Ц510171390</t>
  </si>
  <si>
    <t>974.0703.   Ц520170340</t>
  </si>
  <si>
    <t>974.0709.   Ц610172260</t>
  </si>
  <si>
    <t>966.0113.   Ц610172270</t>
  </si>
  <si>
    <t>974.0702.   Ц710170550</t>
  </si>
  <si>
    <t>957.0703.   Ц710170560</t>
  </si>
  <si>
    <t>974.0701.   Ц710170670</t>
  </si>
  <si>
    <t>974.0709.   Ц7Э0100200</t>
  </si>
  <si>
    <t>974.0709.   Ц7Э0100600</t>
  </si>
  <si>
    <t>903.0309.   Ц8Э0100600</t>
  </si>
  <si>
    <t>932.0409.   Ч210474770</t>
  </si>
  <si>
    <t>903.0111.   Ч410173430</t>
  </si>
  <si>
    <t>992.1301.   Ч410573490</t>
  </si>
  <si>
    <t>Муниципальная  программа "Формирование современной городской среды на территории Чувашской Республики"</t>
  </si>
  <si>
    <t>Подпрограмма "Благоустройство дворовых и общественых территорий" муниципальной программы "Формирование современной городской среды на территории Чувашской Республики"</t>
  </si>
  <si>
    <t xml:space="preserve">Муниципальная программа "Развитие культуры и туризма" </t>
  </si>
  <si>
    <t>Подпрограмма "Развитие культуры в Чувашской Республике" муниципальной программы "Развитие культуры и туризма"</t>
  </si>
  <si>
    <t>Обеспечение реализации муниципальной "Развитие культуры и туризма"</t>
  </si>
  <si>
    <t>Муниципальная  программа "Развитие физической культуры и спорта"</t>
  </si>
  <si>
    <t>Подпрограмма "Развитие физической культуры и массового спорта" муниципальной программы "Развитие физической культуры и спорта"</t>
  </si>
  <si>
    <t>Подпрограмма "Развитие спорта высших достижений и системы подготовки спортивного резерва" муниципальной программы "Развитие физической культуры и спорта"</t>
  </si>
  <si>
    <t>Муниципальная программа "Содействие занятости населения"</t>
  </si>
  <si>
    <t>Подпрограмма "Активная политика занятости населения и социальная поддержка безработных граждан" муниципальной программы "Содействие занятости населения"</t>
  </si>
  <si>
    <t xml:space="preserve">Муниципальная программа  "Развитие сельского хозяйства и регулирование рынка сельскохозяйственной продукции, сырья и продовольствия" </t>
  </si>
  <si>
    <t>Подпрограмма "Развитие ветеринарии" муниципальной программы  "Развитие сельского хозяйства и регулирование рынка сельскохозяйственной продукции, сырья и продовольствия"</t>
  </si>
  <si>
    <t>Подпрограмма "Безопасный труд" муниципальной программы "Содействие занятости населения</t>
  </si>
  <si>
    <t xml:space="preserve">Муниципальная программа "Развитие образования" </t>
  </si>
  <si>
    <t>Подпрограмма "Муниципальная поддержка развития образования" муниципальной программы "Развитие образования"</t>
  </si>
  <si>
    <t>Подпрограмма "Молодежь Чувашской Республики" муниципальной программы "Развитие образования"</t>
  </si>
  <si>
    <t>Обеспечение реализации муниципальной программы  "Развитие образования"</t>
  </si>
  <si>
    <t xml:space="preserve">Муниципальная программа  "Повышение безопасности жизнедеятельности населения и территорий Чувашской Республики" </t>
  </si>
  <si>
    <t>Подпрограмма "Профилактика терроризма и экстремистской деятельности в Чувашской Республике"муниципальной программы "Повышение безопасности жизнедеятельности населения и территорий Чувашской Республики"</t>
  </si>
  <si>
    <t>Подпрограмма "Построение (развитие) аппаратно-программного комплекса "Безопасный город" на территории Чувашской Республики" муниципальной программы "Повышение безопасности жизнедеятельности населения и территорий Чувашской Республики"</t>
  </si>
  <si>
    <t>Обеспечение реализации муниципальной программы  "Повышение безопасности жизнедеятельности населения и территорий Чувашской Республики"</t>
  </si>
  <si>
    <t>Наименование программы</t>
  </si>
  <si>
    <t>касса</t>
  </si>
  <si>
    <t>1.</t>
  </si>
  <si>
    <t>2.</t>
  </si>
  <si>
    <t>3.</t>
  </si>
  <si>
    <t>4.1</t>
  </si>
  <si>
    <t>Всего  консолидированный бюджет</t>
  </si>
  <si>
    <t>Всего по программам:</t>
  </si>
  <si>
    <t>целевая статья</t>
  </si>
  <si>
    <t>Республиканский  бюджет</t>
  </si>
  <si>
    <t>Федеральный  бюджет</t>
  </si>
  <si>
    <t>2.1</t>
  </si>
  <si>
    <t>план</t>
  </si>
  <si>
    <t>3.2</t>
  </si>
  <si>
    <t>3.1</t>
  </si>
  <si>
    <t>5.1</t>
  </si>
  <si>
    <t>2.2</t>
  </si>
  <si>
    <t>1.1</t>
  </si>
  <si>
    <t>6.1</t>
  </si>
  <si>
    <t>Муниципальная программа "Модернизация и развитие сферы жилищно-коммунального хозяйства"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</si>
  <si>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</t>
  </si>
  <si>
    <t>Муниципальная программа "Обеспечение граждан в Чувашской Республике доступным и комфортным жильем"</t>
  </si>
  <si>
    <t>Подпрограмма "Поддержка строительства жилья в Чувашской Республике"муниципальной программы "Обеспечение граждан в Чувашской Республике доступным и комфортным жильем"</t>
  </si>
  <si>
    <t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государственной программы Чувашской Республики "Обеспечение граждан в Чувашской Ресублике доступным и комфортным жильем"</t>
  </si>
  <si>
    <t>2.3</t>
  </si>
  <si>
    <t>Обеспечение реализации муниципальной программы "Обеспечение граждан в Чувашской Республике доступным и комфортным жильем"</t>
  </si>
  <si>
    <t>Муниципальная программа "Обеспечение общественного порядка и противодействие преступности"</t>
  </si>
  <si>
    <t>Подпрограмма "Профилактика правонарушений" муниципальная программы "Обеспечение общественного порядка и противодействие преступности"</t>
  </si>
  <si>
    <t>Подпрограмма "Профилактика незаконного потребления наркотических средств и психотропных веществ, наркомании в Чувашской Республике" муниципальной программы "Обеспечение общественного порядка и противодействие преступности"</t>
  </si>
  <si>
    <t>Подпрограмма "Предупреждение детской беспризорности, безнадзорности и правонарушений несовершеннолетних" муниципальной программы "Обеспечение общественного порядка и противодействие преступности"</t>
  </si>
  <si>
    <t>3.3</t>
  </si>
  <si>
    <t>3.4</t>
  </si>
  <si>
    <t>Обеспечение реализации муниципальной программы "Обеспечение общественного порядка и противодействие преступности"</t>
  </si>
  <si>
    <t>Муниципальная программа "Развитие земельных и имущественных отношений"</t>
  </si>
  <si>
    <t>Подпрограмма "Управление муниципальным имуществом" муниципальной программы "Развитие земельных и имущественных отношений"</t>
  </si>
  <si>
    <t>Подпрограмма "Формирование эффективного государственного сектора экономики Чувашской Республики"муниципальной программы "Развитие земельных и имущественных отношений"</t>
  </si>
  <si>
    <t>Муниципальная программа "Развитие транспортной системы"</t>
  </si>
  <si>
    <t>Подпрограмма "Безопасные и качественные автомобильные дороги" муниципальной программы "Развитие транспортной системы"</t>
  </si>
  <si>
    <t>Содержание автомобильных дорог общего пользования местного значения в границах городского округа</t>
  </si>
  <si>
    <t xml:space="preserve">Муниципальная программа "Управление общественными финансами и муниципальным долгом" </t>
  </si>
  <si>
    <t>Подпрограмма "Совершенствование бюджетной политики и обеспечение сбалансированности бюджета" муниципальной программы "Управление общественными финансами и муниципальным долгом"</t>
  </si>
  <si>
    <t>Обеспечение реализации муниципальной программы "Управление общественными финансами и муниципальным долгом"</t>
  </si>
  <si>
    <t>Основное мероприятие "Улучшение потребительских и эксплуатационных характеристик жилищного фонда, обеспечивающих гражданам безопасные и комфортные условия проживания"</t>
  </si>
  <si>
    <r>
      <t>Основное мероприятие "Общепрограммные расходы"</t>
    </r>
    <r>
      <rPr>
        <sz val="11"/>
        <color indexed="8"/>
        <rFont val="Times New Roman"/>
        <family val="1"/>
        <charset val="204"/>
      </rPr>
      <t>Обеспечение функций муниципальных органов</t>
    </r>
  </si>
  <si>
    <r>
      <t xml:space="preserve">Основное мероприятие "Дальнейшее развитие многоуровневой системы профилактики правонарушений"     </t>
    </r>
    <r>
      <rPr>
        <sz val="11"/>
        <color indexed="8"/>
        <rFont val="Times New Roman"/>
        <family val="1"/>
        <charset val="204"/>
      </rPr>
      <t>Материальное стимулирование деятельности народных дружинников</t>
    </r>
  </si>
  <si>
    <r>
      <t xml:space="preserve">Основное мероприятие "Дальнейшее развитие многоуровневой системы профилактики правонарушений"    </t>
    </r>
    <r>
      <rPr>
        <sz val="11"/>
        <color indexed="8"/>
        <rFont val="Times New Roman"/>
        <family val="1"/>
        <charset val="204"/>
      </rPr>
      <t>Материально-техническое обеспечение деятельности народных дружинников</t>
    </r>
  </si>
  <si>
    <r>
      <t xml:space="preserve">Основное мероприятие "Профилактика и предупреждение рецидивной преступности, ресоциализация и адаптация лиц, освободившихся из мест лишения свободы, и лиц, осужденных к уголовным наказаниям, не связанным с лишением свободы"               </t>
    </r>
    <r>
      <rPr>
        <sz val="11"/>
        <color indexed="8"/>
        <rFont val="Times New Roman"/>
        <family val="1"/>
        <charset val="204"/>
      </rPr>
      <t>Реализация мероприятий, направленных на предупреждение рецидивной преступности, ресоциализацию и адаптацию лиц, освободившихся из мест лишения свободы</t>
    </r>
  </si>
  <si>
    <r>
      <t xml:space="preserve">Основное мероприятие "Профилактика и предупреждение бытовой преступности, а также преступлений, совершенных в состоянии алкогольного опьянения" </t>
    </r>
    <r>
      <rPr>
        <sz val="11"/>
        <color indexed="8"/>
        <rFont val="Times New Roman"/>
        <family val="1"/>
        <charset val="204"/>
      </rPr>
      <t>Реализация мероприятий, направленных на профилактику и предупреждение бытовой преступности, а также преступлений, совершенных в состоянии алкогольного и наркотического опьянения</t>
    </r>
  </si>
  <si>
    <r>
      <t>Основное мероприятие "Информационно-методическое обеспечение профилактики правонарушений и повышение уровня правовой культуры населения"</t>
    </r>
    <r>
      <rPr>
        <sz val="11"/>
        <color indexed="8"/>
        <rFont val="Times New Roman"/>
        <family val="1"/>
        <charset val="204"/>
      </rPr>
      <t>Обеспечение создания и размещения в средствах массовой информации информационных материалов, направленных на предупреждение отдельных видов преступлений, социальной рекламы</t>
    </r>
  </si>
  <si>
    <r>
      <t>Основное мероприятие "Совершенствование системы мер по сокращению спроса на наркотики</t>
    </r>
    <r>
      <rPr>
        <sz val="11"/>
        <color indexed="8"/>
        <rFont val="Times New Roman"/>
        <family val="1"/>
        <charset val="204"/>
      </rPr>
      <t>"                     Комплексные меры противодействия злоупотреблению наркотическими средствами и их незаконному обороту в Чувашской Республике</t>
    </r>
  </si>
  <si>
    <r>
      <t xml:space="preserve">Основное мероприятие "Предупреждение безнадзорности, беспризорности, правонарушений и антиобщественных действий несовершеннолетних, выявление и устранение причин и условий, способствующих развитию этих негативных явлений"    </t>
    </r>
    <r>
      <rPr>
        <sz val="11"/>
        <color indexed="8"/>
        <rFont val="Times New Roman"/>
        <family val="1"/>
        <charset val="204"/>
      </rPr>
      <t>Осуществление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</t>
    </r>
  </si>
  <si>
    <r>
      <t xml:space="preserve">Основное мероприятие "Общепрограммные расходы"     </t>
    </r>
    <r>
      <rPr>
        <sz val="11"/>
        <color indexed="8"/>
        <rFont val="Times New Roman"/>
        <family val="1"/>
        <charset val="204"/>
      </rPr>
      <t>Обеспечение деятельности административных комиссий для рассмотрения дел об административных правонарушениях</t>
    </r>
  </si>
  <si>
    <r>
      <t xml:space="preserve">Основное мероприятие "Создание условий для максимального вовлечения в хозяйственный оборот муниципального имущества, в том числе земельных участков"             </t>
    </r>
    <r>
      <rPr>
        <sz val="11"/>
        <color indexed="8"/>
        <rFont val="Times New Roman"/>
        <family val="1"/>
        <charset val="204"/>
      </rPr>
      <t xml:space="preserve"> Проведение кадастровых работ в отношении объектов капитального строительства, находящихся в муниципальной собственности, и внесение сведений в Единый государственный реестр недвижимости</t>
    </r>
  </si>
  <si>
    <r>
      <t xml:space="preserve">Основное мероприятие "Создание условий для максимального вовлечения в хозяйственный оборот муниципального имущества, в том числе земельных участков"            </t>
    </r>
    <r>
      <rPr>
        <sz val="11"/>
        <color indexed="8"/>
        <rFont val="Times New Roman"/>
        <family val="1"/>
        <charset val="204"/>
      </rPr>
      <t>Проведение землеустроительных (кадастровых) работ по земельным участкам, находящимся в собственности муниципального образования, и внесение сведений в кадастр недвижимости</t>
    </r>
  </si>
  <si>
    <r>
      <t>Основное мероприятие "Эффективное управление муниципальным имуществом"</t>
    </r>
    <r>
      <rPr>
        <sz val="11"/>
        <color indexed="8"/>
        <rFont val="Times New Roman"/>
        <family val="1"/>
        <charset val="204"/>
      </rPr>
      <t>Вовлечение в хозяйственный оборот объектов казны Чувашской Республики на условиях приоритетности рыночных механизмов и прозрачности процедур передачи объектов в пользование</t>
    </r>
  </si>
  <si>
    <r>
      <t>Основное мероприятие "Эффективное управление муниципальным имуществом"</t>
    </r>
    <r>
      <rPr>
        <sz val="11"/>
        <color indexed="8"/>
        <rFont val="Times New Roman"/>
        <family val="1"/>
        <charset val="204"/>
      </rPr>
      <t>Обеспечение гарантий прав на муниципальное имущество, в том числе на землю, и защита прав и законных интересов собственников, землепользователей, землевладельцев и арендаторов земельных участков</t>
    </r>
  </si>
  <si>
    <r>
      <t>Основное мероприятие "Содействие благоустройству населенных пунктов Чувашской Республики"</t>
    </r>
    <r>
      <rPr>
        <sz val="11"/>
        <color indexed="8"/>
        <rFont val="Times New Roman"/>
        <family val="1"/>
        <charset val="204"/>
      </rPr>
      <t>Уличное освещение</t>
    </r>
  </si>
  <si>
    <r>
      <t xml:space="preserve">Основное мероприятие "Содействие благоустройству населенных пунктов Чувашской Республики"                          </t>
    </r>
    <r>
      <rPr>
        <sz val="11"/>
        <color indexed="8"/>
        <rFont val="Times New Roman"/>
        <family val="1"/>
        <charset val="204"/>
      </rPr>
      <t>Реализация мероприятий по благоустройству территории</t>
    </r>
  </si>
  <si>
    <r>
      <t xml:space="preserve">Основное мероприятие "Содействие благоустройству населенных пунктов Чувашской Республики"                          </t>
    </r>
    <r>
      <rPr>
        <sz val="11"/>
        <color indexed="8"/>
        <rFont val="Times New Roman"/>
        <family val="1"/>
        <charset val="204"/>
      </rPr>
      <t>Организация и содержание мест захороненийтерритории</t>
    </r>
  </si>
  <si>
    <r>
      <t xml:space="preserve">Основное мероприятие "Общепрограммные расходы"                 </t>
    </r>
    <r>
      <rPr>
        <sz val="11"/>
        <color indexed="8"/>
        <rFont val="Times New Roman"/>
        <family val="1"/>
        <charset val="204"/>
      </rPr>
      <t>Обеспечение функций муниципальных органов</t>
    </r>
  </si>
  <si>
    <r>
      <t xml:space="preserve">Основное мероприятие "Физкультурно-оздоровительная и спортивно-массовая работа с населением"                   </t>
    </r>
    <r>
      <rPr>
        <sz val="11"/>
        <color indexed="8"/>
        <rFont val="Times New Roman"/>
        <family val="1"/>
        <charset val="204"/>
      </rPr>
      <t>Организация и проведение официальных физкультурных мероприятий</t>
    </r>
  </si>
  <si>
    <r>
      <t xml:space="preserve">Основное мероприятие "Содержание спортивных школ"    </t>
    </r>
    <r>
      <rPr>
        <sz val="11"/>
        <color indexed="8"/>
        <rFont val="Times New Roman"/>
        <family val="1"/>
        <charset val="204"/>
      </rPr>
      <t>Обеспечение деятельности муниципальных детско-юношеских спортивных школ</t>
    </r>
  </si>
  <si>
    <r>
      <t xml:space="preserve">Основное мероприятие "Мероприятия в области содействия занятости населения Чувашской Республики"  </t>
    </r>
    <r>
      <rPr>
        <sz val="11"/>
        <color indexed="8"/>
        <rFont val="Times New Roman"/>
        <family val="1"/>
        <charset val="204"/>
      </rPr>
      <t>Организация временного трудоустройства несовершеннолетних граждан в возрасте от 14 до 18 лет в свободное от учебы время</t>
    </r>
  </si>
  <si>
    <r>
      <t xml:space="preserve">Основное мероприятие "Мероприятия в области содействия занятости населения Чувашской Республики"  </t>
    </r>
    <r>
      <rPr>
        <sz val="11"/>
        <color indexed="8"/>
        <rFont val="Times New Roman"/>
        <family val="1"/>
        <charset val="204"/>
      </rPr>
      <t>Организация временного трудоустройства безработных  граждан, испытывающих трудности в поиске работы</t>
    </r>
  </si>
  <si>
    <r>
      <t xml:space="preserve">Основное мероприятие "Организационно-техническое обеспечение охраны труда и здоровья работающих" </t>
    </r>
    <r>
      <rPr>
        <sz val="11"/>
        <color indexed="8"/>
        <rFont val="Times New Roman"/>
        <family val="1"/>
        <charset val="204"/>
      </rPr>
      <t>Осуществление государственных полномочий Чувашской Республики в сфере трудовых отношений, за счет субвенции, предоставляемой из республиканского бюджета Чувашской Республики</t>
    </r>
  </si>
  <si>
    <r>
      <t xml:space="preserve">Основное мероприятие "Обеспечение деятельности организаций в сфере образования" </t>
    </r>
    <r>
      <rPr>
        <sz val="11"/>
        <color indexed="8"/>
        <rFont val="Times New Roman"/>
        <family val="1"/>
        <charset val="204"/>
      </rPr>
      <t>Обеспечение деятельности муниципальных общеобразовательных организаций</t>
    </r>
  </si>
  <si>
    <r>
      <t xml:space="preserve">Основное мероприятие "Обеспечение деятельности организаций в сфере образования" </t>
    </r>
    <r>
      <rPr>
        <sz val="11"/>
        <color indexed="8"/>
        <rFont val="Times New Roman"/>
        <family val="1"/>
        <charset val="204"/>
      </rPr>
      <t>Обеспечение деятельности муниципальных организаций дополнительного образования</t>
    </r>
  </si>
  <si>
    <r>
      <t xml:space="preserve">Основное мероприятие "Обеспечение деятельности организаций в сфере образования" </t>
    </r>
    <r>
      <rPr>
        <sz val="11"/>
        <color indexed="8"/>
        <rFont val="Times New Roman"/>
        <family val="1"/>
        <charset val="204"/>
      </rPr>
      <t>Обеспечение деятельности детских дошкольных образовательных организаций</t>
    </r>
  </si>
  <si>
    <r>
      <t xml:space="preserve">Основное мероприятие "Финансовое обеспечение получения дошкольного образования, начального общего, основного общего, среднего общего образования"              </t>
    </r>
    <r>
      <rPr>
        <sz val="11"/>
        <color indexed="8"/>
        <rFont val="Times New Roman"/>
        <family val="1"/>
        <charset val="204"/>
      </rPr>
      <t>Осуществление государственных полномочий Чувашской Республики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субвенции, предоставляемой из республиканского бюджета Чувашской Республики</t>
    </r>
  </si>
  <si>
    <r>
      <t xml:space="preserve">Основное мероприятие "Финансовое обеспечение получения дошкольного образования, начального общего, основного общего, среднего общего образования"             </t>
    </r>
    <r>
      <rPr>
        <sz val="11"/>
        <color indexed="8"/>
        <rFont val="Times New Roman"/>
        <family val="1"/>
        <charset val="204"/>
      </rPr>
      <t>Осуществление государственных полномочий Чувашской Республики по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муниципальных общеобразовательных организациях за счет субвенции, предоставляемой из республиканского бюджета Чувашской Республики</t>
    </r>
  </si>
  <si>
    <r>
      <t>Основное мероприятие "Реализация проектов и мероприятий по инновационному развитию системы образования"</t>
    </r>
    <r>
      <rPr>
        <sz val="11"/>
        <color indexed="8"/>
        <rFont val="Times New Roman"/>
        <family val="1"/>
        <charset val="204"/>
      </rPr>
      <t>Проведение мероприятий в области образования для детей и молодежи</t>
    </r>
  </si>
  <si>
    <r>
      <t>Основное мероприятие "Меры социальной поддержки"</t>
    </r>
    <r>
      <rPr>
        <sz val="11"/>
        <color indexed="8"/>
        <rFont val="Times New Roman"/>
        <family val="1"/>
        <charset val="204"/>
      </rPr>
      <t>Осуществление государственных полномочий Чувашской Республики по выплате компенсации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 за счет субвенции, предоставляемой из республиканского бюджета Чувашской Республики</t>
    </r>
  </si>
  <si>
    <r>
      <t xml:space="preserve">Основное мероприятие "Государственная поддержка талантливой и одаренной молодежи"                                   </t>
    </r>
    <r>
      <rPr>
        <sz val="11"/>
        <color indexed="8"/>
        <rFont val="Times New Roman"/>
        <family val="1"/>
        <charset val="204"/>
      </rPr>
      <t xml:space="preserve">Поддержка талантливой и одаренной молодежи </t>
    </r>
  </si>
  <si>
    <r>
      <t xml:space="preserve">Основное мероприятие "Общепрограммные расходы"            </t>
    </r>
    <r>
      <rPr>
        <sz val="11"/>
        <color indexed="8"/>
        <rFont val="Times New Roman"/>
        <family val="1"/>
        <charset val="204"/>
      </rPr>
      <t>Обеспечение функций муниципальных органов</t>
    </r>
  </si>
  <si>
    <r>
      <t xml:space="preserve">Основное мероприятие "Общепрограммные расходы"          </t>
    </r>
    <r>
      <rPr>
        <sz val="11"/>
        <color indexed="8"/>
        <rFont val="Times New Roman"/>
        <family val="1"/>
        <charset val="204"/>
      </rPr>
      <t>Обеспечение функций муниципальных учреждений</t>
    </r>
  </si>
  <si>
    <r>
      <t xml:space="preserve">Основное мероприятие "Общепрограммные расходы"             </t>
    </r>
    <r>
      <rPr>
        <sz val="11"/>
        <color indexed="8"/>
        <rFont val="Times New Roman"/>
        <family val="1"/>
        <charset val="204"/>
      </rPr>
      <t>Осуществление государственных полномочий Чувашской Республики по организации и осуществлению деятельности по опеке и попечительству за счет субвенции, предоставляемой из республиканского бюджета Чувашской Республики</t>
    </r>
  </si>
  <si>
    <r>
      <t xml:space="preserve">Основное мероприятие "Информационная работа по профилактике терроризма и экстремистской деятельности"       </t>
    </r>
    <r>
      <rPr>
        <sz val="11"/>
        <color indexed="8"/>
        <rFont val="Times New Roman"/>
        <family val="1"/>
        <charset val="204"/>
      </rPr>
      <t>Приобретение (изготовление) информационных материалов</t>
    </r>
  </si>
  <si>
    <r>
      <t xml:space="preserve">Основное мероприятие "Мероприятия по профилактике и соблюдению правопорядка на улицах и в других общественных местах"                 </t>
    </r>
    <r>
      <rPr>
        <sz val="11"/>
        <color indexed="8"/>
        <rFont val="Times New Roman"/>
        <family val="1"/>
        <charset val="204"/>
      </rPr>
      <t>Организация работы по добровольной сдаче на возмездной (компенсационной) основе органам внутренних дел незарегистрированных предметов вооружения, боеприпасов, взрывчатых веществ и взрывных устройств, незаконно хранящихся у населения</t>
    </r>
  </si>
  <si>
    <r>
      <t xml:space="preserve">Основное мероприятие "Общепрограммные расходы"                            </t>
    </r>
    <r>
      <rPr>
        <sz val="11"/>
        <color indexed="8"/>
        <rFont val="Times New Roman"/>
        <family val="1"/>
        <charset val="204"/>
      </rPr>
      <t>Обеспечение деятельности (оказание услуг) муниципальных учреждений</t>
    </r>
  </si>
  <si>
    <r>
      <t xml:space="preserve">Основное мероприятие "Предупреждение и ликвидация болезней животных"      </t>
    </r>
    <r>
      <rPr>
        <sz val="11"/>
        <color indexed="8"/>
        <rFont val="Times New Roman"/>
        <family val="1"/>
        <charset val="204"/>
      </rPr>
      <t>Осуществление государственных полномочий Чувашской Республики по организации и проведению на территории Чувашской Республики мероприятий по отлову и содержанию безнадзорных животных</t>
    </r>
  </si>
  <si>
    <r>
      <t xml:space="preserve">Основное мероприятие "Мероприятия, реализуемые с привлечением межбюджетных трансфертов бюджетам другого уровня"                             </t>
    </r>
    <r>
      <rPr>
        <sz val="11"/>
        <color indexed="8"/>
        <rFont val="Times New Roman"/>
        <family val="1"/>
        <charset val="204"/>
      </rPr>
      <t>Капитальный ремонт и ремонт автомобильных дорог общего пользования местного значения в границах городского округа</t>
    </r>
  </si>
  <si>
    <r>
      <t xml:space="preserve">Основное мероприятие "Развитие бюджетного планирования, формирование республиканского бюджета Чувашской Республики на очередной финансовый год и плановый период"             </t>
    </r>
    <r>
      <rPr>
        <sz val="11"/>
        <color indexed="8"/>
        <rFont val="Times New Roman"/>
        <family val="1"/>
        <charset val="204"/>
      </rPr>
      <t>Резервный фонд администрации муниципального образования Чувашской Республики</t>
    </r>
  </si>
  <si>
    <r>
      <t xml:space="preserve">Основное мероприятие "Реализация мер по оптимизации муниципального долга и своевременному исполнению долговых обязательств"  </t>
    </r>
    <r>
      <rPr>
        <sz val="11"/>
        <color indexed="8"/>
        <rFont val="Times New Roman"/>
        <family val="1"/>
        <charset val="204"/>
      </rPr>
      <t>Процентные платежи по государственному долгу Чувашской Республики</t>
    </r>
  </si>
  <si>
    <r>
      <t>Основное мероприятие "Обеспечение деятельности мировых судей Чувашской Республики в целях реализации прав, свобод и законных интересов граждан и юридических лиц"</t>
    </r>
    <r>
      <rPr>
        <sz val="11"/>
        <color indexed="8"/>
        <rFont val="Times New Roman"/>
        <family val="1"/>
        <charset val="204"/>
      </rPr>
  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за счет субвенции, предоставляемой из федерального бюджета</t>
    </r>
  </si>
  <si>
    <r>
      <t>Основное мероприятие "Общепрограммные расходы"</t>
    </r>
    <r>
      <rPr>
        <sz val="11"/>
        <color indexed="8"/>
        <rFont val="Times New Roman"/>
        <family val="1"/>
        <charset val="204"/>
      </rPr>
      <t>Обеспечение деятельности (оказание услуг) муниципальных учреждений</t>
    </r>
  </si>
  <si>
    <r>
      <t>Основное мероприятие "Общепрограммные расходы"</t>
    </r>
    <r>
      <rPr>
        <sz val="11"/>
        <color indexed="8"/>
        <rFont val="Times New Roman"/>
        <family val="1"/>
        <charset val="204"/>
      </rPr>
      <t>Выполнение других обязательств муниципального образования Чувашской Республики</t>
    </r>
  </si>
  <si>
    <t>Основное мероприятие  "Реализация программ формирования современной городской среды"</t>
  </si>
  <si>
    <t xml:space="preserve">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</t>
  </si>
  <si>
    <r>
      <t>932.0505.  А110317740</t>
    </r>
    <r>
      <rPr>
        <sz val="12"/>
        <color indexed="60"/>
        <rFont val="Times New Roman"/>
        <family val="1"/>
        <charset val="204"/>
      </rPr>
      <t xml:space="preserve">  R81</t>
    </r>
  </si>
  <si>
    <r>
      <t xml:space="preserve">932.0505.  А210312980 </t>
    </r>
    <r>
      <rPr>
        <sz val="12"/>
        <color indexed="60"/>
        <rFont val="Times New Roman"/>
        <family val="1"/>
        <charset val="204"/>
      </rPr>
      <t>R14</t>
    </r>
  </si>
  <si>
    <r>
      <t xml:space="preserve">932.1004.   А22011А820 </t>
    </r>
    <r>
      <rPr>
        <sz val="12"/>
        <color indexed="60"/>
        <rFont val="Times New Roman"/>
        <family val="1"/>
        <charset val="204"/>
      </rPr>
      <t>R58</t>
    </r>
  </si>
  <si>
    <r>
      <t xml:space="preserve">974.0104.  А330111980 </t>
    </r>
    <r>
      <rPr>
        <sz val="12"/>
        <color indexed="60"/>
        <rFont val="Times New Roman"/>
        <family val="1"/>
        <charset val="204"/>
      </rPr>
      <t>R17</t>
    </r>
  </si>
  <si>
    <r>
      <t xml:space="preserve">903.1006.   Ц630112440 </t>
    </r>
    <r>
      <rPr>
        <sz val="12"/>
        <color indexed="60"/>
        <rFont val="Times New Roman"/>
        <family val="1"/>
        <charset val="204"/>
      </rPr>
      <t>R16</t>
    </r>
  </si>
  <si>
    <r>
      <t xml:space="preserve">974.0701.   Ц710212000 </t>
    </r>
    <r>
      <rPr>
        <sz val="12"/>
        <color indexed="60"/>
        <rFont val="Times New Roman"/>
        <family val="1"/>
        <charset val="204"/>
      </rPr>
      <t>R19</t>
    </r>
  </si>
  <si>
    <r>
      <t>974.0702.   Ц710212010</t>
    </r>
    <r>
      <rPr>
        <sz val="12"/>
        <color indexed="60"/>
        <rFont val="Times New Roman"/>
        <family val="1"/>
        <charset val="204"/>
      </rPr>
      <t xml:space="preserve"> R20</t>
    </r>
  </si>
  <si>
    <r>
      <t>Основное мероприятие "Укрепление материально-технической базы объектов образования"</t>
    </r>
    <r>
      <rPr>
        <sz val="11"/>
        <color indexed="8"/>
        <rFont val="Times New Roman"/>
        <family val="1"/>
        <charset val="204"/>
      </rPr>
      <t xml:space="preserve"> Укрепление материально-технической базы муниципальных образовательных организаций (в части приведения в соответствие с санитарно-гигиеническими и противопожарными требованиями)</t>
    </r>
  </si>
  <si>
    <r>
      <t xml:space="preserve">974.1004.   Ц711412040 </t>
    </r>
    <r>
      <rPr>
        <sz val="12"/>
        <color indexed="60"/>
        <rFont val="Times New Roman"/>
        <family val="1"/>
        <charset val="204"/>
      </rPr>
      <t>R22</t>
    </r>
  </si>
  <si>
    <t>Основное мероприятие "Персонифицированное финансирование дополнительного образования детей</t>
  </si>
  <si>
    <r>
      <t xml:space="preserve">932.0405.   Ц970112750 </t>
    </r>
    <r>
      <rPr>
        <sz val="12"/>
        <color indexed="10"/>
        <rFont val="Times New Roman"/>
        <family val="1"/>
        <charset val="204"/>
      </rPr>
      <t>R23</t>
    </r>
  </si>
  <si>
    <t>Основное мероприятие " Реализация вопросов местного значения в сфере образования, физической культуры и спорта"</t>
  </si>
  <si>
    <t>Основное мероприятие " 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</si>
  <si>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903.0113 Ч5Э0100600</t>
  </si>
  <si>
    <t xml:space="preserve">903.0104.  Ч5Э0100200  966.0113. Ч5Э0100200 </t>
  </si>
  <si>
    <t xml:space="preserve"> 974.0709.   Ц710971850</t>
  </si>
  <si>
    <r>
      <t>Основное мероприятие "Меры социальной поддержки"</t>
    </r>
    <r>
      <rPr>
        <sz val="11"/>
        <color indexed="8"/>
        <rFont val="Times New Roman"/>
        <family val="1"/>
        <charset val="204"/>
      </rPr>
      <t>Организация льготного питания для отдельных категорий учащихся в муниципальных общеобразовательных организациях</t>
    </r>
  </si>
  <si>
    <t>Подпрограмма "Защита населения и территорий от чрезвычайных ситуаций природного и техногенного характера, обеспечение пожарной безопасности и безопасности населения на водных объектах на территории Чувашской Республики" муниципальной программы "Повышение</t>
  </si>
  <si>
    <t>Подпрограмма "Безопасность дорожного движения" муниципальной программы "Развитие транспортной системы"</t>
  </si>
  <si>
    <t>Основное мероприятие "Реализация мероприятий, направленных на обеспечение безопасности дорожного движения"Строительство, содержание, модернизация и ремонт технических средств организации дорожного движения</t>
  </si>
  <si>
    <t>Подпрограмма "Модернизация коммунальной инфраструктуры на территории Чувашской Республики" государственной программы Чувашской Республики "Модернизация и развитие сферы жилищно-коммунального хозяйства"</t>
  </si>
  <si>
    <t>Муниципальная программа "Социальная поддержка граждан"</t>
  </si>
  <si>
    <r>
      <t>974 0104 Ц3Э0111990</t>
    </r>
    <r>
      <rPr>
        <sz val="12"/>
        <color rgb="FFFF0000"/>
        <rFont val="Times New Roman"/>
        <family val="1"/>
        <charset val="204"/>
      </rPr>
      <t xml:space="preserve"> R18-2</t>
    </r>
  </si>
  <si>
    <t xml:space="preserve">Основное мероприятие "Общепрограммные расходы"     </t>
  </si>
  <si>
    <t>Подпрограмма Обеспечение реализации государственной программы Чувашской Республики "Социальная поддержка граждан"</t>
  </si>
  <si>
    <r>
      <t>Основное мероприятие "</t>
    </r>
    <r>
      <rPr>
        <sz val="11"/>
        <color indexed="8"/>
        <rFont val="Times New Roman"/>
        <family val="1"/>
        <charset val="204"/>
      </rPr>
      <t>Выполнение мероприятий по обеспечению пожарной безопасности на территории поселений и городских округов</t>
    </r>
  </si>
  <si>
    <t>957.0603.   Ч330373200</t>
  </si>
  <si>
    <t>Муниципальная программа "Развитие потенциала природно-сырьевых ресурсов и повышение экологической безопасности"</t>
  </si>
  <si>
    <t>Основное мероприятие "Сохранение и изучение биологического разнообразия на создаваемых и существующих особо охраняемых природных территориях и объектах местного значения</t>
  </si>
  <si>
    <t>Основное мероприятие "Развитие библиотечного дела"     Обеспечение деятельности муниципальных библиотек</t>
  </si>
  <si>
    <t>Основное мероприятие "Развитие музейного дела"              Обеспечение деятельности муниципальных музеев</t>
  </si>
  <si>
    <t>Основное мероприятие "Развитие архивного дела"              Обеспечение деятельности муниципальных архивных учреждений</t>
  </si>
  <si>
    <t>Основное мероприятие "Сохранение и развитие народного творчества"                      Обеспечение деятельности учреждений в сфере культурно-досугового обслуживания населения</t>
  </si>
  <si>
    <t>Основное мероприятие "Проведение мероприятий в сфере культуры и искусства, архивного дела"                                   Укрепление материально-технической базы муниципальных библиотек</t>
  </si>
  <si>
    <t>А1</t>
  </si>
  <si>
    <t>А2</t>
  </si>
  <si>
    <t>А11</t>
  </si>
  <si>
    <t>А21</t>
  </si>
  <si>
    <t>А22</t>
  </si>
  <si>
    <t>А2Э</t>
  </si>
  <si>
    <t>А3</t>
  </si>
  <si>
    <t>А31</t>
  </si>
  <si>
    <t>А32</t>
  </si>
  <si>
    <t>А33</t>
  </si>
  <si>
    <t>А3Э</t>
  </si>
  <si>
    <r>
      <t xml:space="preserve">932.0104.   А3Э0113800   </t>
    </r>
    <r>
      <rPr>
        <sz val="12"/>
        <color rgb="FFFF0000"/>
        <rFont val="Times New Roman"/>
        <family val="1"/>
        <charset val="204"/>
      </rPr>
      <t>R11</t>
    </r>
  </si>
  <si>
    <t>A4</t>
  </si>
  <si>
    <t>A41</t>
  </si>
  <si>
    <t>966.0412.  A410277590</t>
  </si>
  <si>
    <t>966.0412.   А410274790</t>
  </si>
  <si>
    <t>A42</t>
  </si>
  <si>
    <t>A5</t>
  </si>
  <si>
    <t>A51</t>
  </si>
  <si>
    <t>Ц3</t>
  </si>
  <si>
    <t>Ц31</t>
  </si>
  <si>
    <t>Ц3Э</t>
  </si>
  <si>
    <r>
      <t>903 1001 Ц310170520</t>
    </r>
    <r>
      <rPr>
        <sz val="12"/>
        <color rgb="FFFF0000"/>
        <rFont val="Times New Roman"/>
        <family val="1"/>
        <charset val="204"/>
      </rPr>
      <t xml:space="preserve"> </t>
    </r>
  </si>
  <si>
    <t>Ц4</t>
  </si>
  <si>
    <t>Ц41</t>
  </si>
  <si>
    <t>Ц4Э</t>
  </si>
  <si>
    <t>Ц5</t>
  </si>
  <si>
    <t>Ц51</t>
  </si>
  <si>
    <t>Ц6</t>
  </si>
  <si>
    <t>Ц61</t>
  </si>
  <si>
    <t>Ц63</t>
  </si>
  <si>
    <t>Ц7</t>
  </si>
  <si>
    <t>Ц71</t>
  </si>
  <si>
    <t>Ц7Э</t>
  </si>
  <si>
    <r>
      <t xml:space="preserve">974. 0702.  Ц7114S1560 </t>
    </r>
    <r>
      <rPr>
        <sz val="12"/>
        <color rgb="FFFF0000"/>
        <rFont val="Times New Roman"/>
        <family val="1"/>
        <charset val="204"/>
      </rPr>
      <t>R261</t>
    </r>
  </si>
  <si>
    <t>Ц72</t>
  </si>
  <si>
    <t>Ц8</t>
  </si>
  <si>
    <t>Ц81</t>
  </si>
  <si>
    <t>Ц83</t>
  </si>
  <si>
    <t>Ц85</t>
  </si>
  <si>
    <t>Ц8Э</t>
  </si>
  <si>
    <t>Ц9</t>
  </si>
  <si>
    <t>Ц97</t>
  </si>
  <si>
    <t>Ч2</t>
  </si>
  <si>
    <t>Ч21</t>
  </si>
  <si>
    <r>
      <t xml:space="preserve">932.0409.   Ч2103S4200 </t>
    </r>
    <r>
      <rPr>
        <sz val="12"/>
        <color rgb="FFFF0000"/>
        <rFont val="Times New Roman"/>
        <family val="1"/>
        <charset val="204"/>
      </rPr>
      <t>R03</t>
    </r>
  </si>
  <si>
    <r>
      <t>932.0409.   Ч2103S4210</t>
    </r>
    <r>
      <rPr>
        <sz val="12"/>
        <color rgb="FFFF0000"/>
        <rFont val="Times New Roman"/>
        <family val="1"/>
        <charset val="204"/>
      </rPr>
      <t xml:space="preserve"> R04</t>
    </r>
  </si>
  <si>
    <t>Ч23</t>
  </si>
  <si>
    <t>903. 932.0409.   Ч230174360</t>
  </si>
  <si>
    <t>Ч3</t>
  </si>
  <si>
    <t>Ч33</t>
  </si>
  <si>
    <t>Ч4</t>
  </si>
  <si>
    <t>Ч41</t>
  </si>
  <si>
    <t>Ч4Э</t>
  </si>
  <si>
    <t>Ч5</t>
  </si>
  <si>
    <t>Ч54</t>
  </si>
  <si>
    <t>930 932.992.0103.   Ч5Э0173770</t>
  </si>
  <si>
    <t>Ч5Э</t>
  </si>
  <si>
    <t>4</t>
  </si>
  <si>
    <t>4.2</t>
  </si>
  <si>
    <t>5</t>
  </si>
  <si>
    <t>6.2</t>
  </si>
  <si>
    <t>7</t>
  </si>
  <si>
    <t>7.1</t>
  </si>
  <si>
    <t>7.2</t>
  </si>
  <si>
    <t>8.1</t>
  </si>
  <si>
    <t>8.2</t>
  </si>
  <si>
    <t>9</t>
  </si>
  <si>
    <t>9.1</t>
  </si>
  <si>
    <t>9.2</t>
  </si>
  <si>
    <t>10</t>
  </si>
  <si>
    <t>10.1</t>
  </si>
  <si>
    <t>10.2</t>
  </si>
  <si>
    <t>10.3</t>
  </si>
  <si>
    <t>11</t>
  </si>
  <si>
    <t>11.1</t>
  </si>
  <si>
    <t>11.2</t>
  </si>
  <si>
    <t>11.3</t>
  </si>
  <si>
    <t>11.4</t>
  </si>
  <si>
    <t>12</t>
  </si>
  <si>
    <t>12.1</t>
  </si>
  <si>
    <t>13.</t>
  </si>
  <si>
    <t>13.1</t>
  </si>
  <si>
    <t>13.2</t>
  </si>
  <si>
    <t>14</t>
  </si>
  <si>
    <t>14.1</t>
  </si>
  <si>
    <t>15</t>
  </si>
  <si>
    <t>15.1</t>
  </si>
  <si>
    <t>15.2</t>
  </si>
  <si>
    <t>16</t>
  </si>
  <si>
    <t>16.2</t>
  </si>
  <si>
    <t>Основное мероприятие "Формирование земельных участков, предназначенных для предоставления многодетным семьям в собственность бесплатно</t>
  </si>
  <si>
    <t xml:space="preserve">Основное мероприятие "Выплаты пенсии за выслугу лет муниципальным служащим"     </t>
  </si>
  <si>
    <t>Основное мероприятие "Дополнительное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</t>
  </si>
  <si>
    <r>
      <t xml:space="preserve">957.0801. Ц4115S7090  </t>
    </r>
    <r>
      <rPr>
        <sz val="12"/>
        <color rgb="FFFF0000"/>
        <rFont val="Times New Roman"/>
        <family val="1"/>
        <charset val="204"/>
      </rPr>
      <t>R84</t>
    </r>
  </si>
  <si>
    <r>
      <t xml:space="preserve"> 957 974.0703.   Ц7101S7080  </t>
    </r>
    <r>
      <rPr>
        <sz val="12"/>
        <color rgb="FFFF0000"/>
        <rFont val="Times New Roman"/>
        <family val="1"/>
        <charset val="204"/>
      </rPr>
      <t>R85</t>
    </r>
  </si>
  <si>
    <t>Основное мероприятие "Софинансирование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</t>
  </si>
  <si>
    <t>Основное мероприятие "Софинансирование расходных обязательств муниципальных образований, связанных с повышением заработной платы работников муниципальных учреждений культуры в рамках реализации Указа Президента Российской Федерации от 7 мая 2012 года № 597 "О мерах по реализ</t>
  </si>
  <si>
    <t>Основное мероприятие "Реализация мероприятий по благоустройству дворовых территорий и тротуаров</t>
  </si>
  <si>
    <t>Основное мероприятие  "Создание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</si>
  <si>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r>
      <t>966.0501.  А110372770</t>
    </r>
    <r>
      <rPr>
        <sz val="12"/>
        <color indexed="60"/>
        <rFont val="Times New Roman"/>
        <family val="1"/>
        <charset val="204"/>
      </rPr>
      <t xml:space="preserve">  </t>
    </r>
  </si>
  <si>
    <t>992.0107.   Ч5Э0173790</t>
  </si>
  <si>
    <t>Основное мероприятие "Обеспечение мероприятий по капитальному ремонту многоквартирных домов, находящихся в муниципальной собственности</t>
  </si>
  <si>
    <t>Основное мероприятие "Проведение комплексных кадастровых работ на территории Чувашской Республики</t>
  </si>
  <si>
    <t>Основное мероприятие "Укрепление материально-технической базы муниципальных образовательных организаций</t>
  </si>
  <si>
    <t>Основное мероприятие "Расходы,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</t>
  </si>
  <si>
    <t>Основное мероприятие "Приобретение путевок в детские оздоровительные лагеря</t>
  </si>
  <si>
    <t>Основное мероприятие "Организация отдыха детей в загородных, пришкольных и других лагерях</t>
  </si>
  <si>
    <t>Основное мероприятие "Организация и проведение выборов в законодательные (представительные) органы муниципального образования</t>
  </si>
  <si>
    <r>
      <t>932.0505.  А110175350</t>
    </r>
    <r>
      <rPr>
        <sz val="12"/>
        <color indexed="60"/>
        <rFont val="Times New Roman"/>
        <family val="1"/>
        <charset val="204"/>
      </rPr>
      <t xml:space="preserve">  </t>
    </r>
  </si>
  <si>
    <t>932.0409.   Ч210374200</t>
  </si>
  <si>
    <r>
      <t xml:space="preserve">903.932.957.966.974.992   Ч410455491         </t>
    </r>
    <r>
      <rPr>
        <sz val="12"/>
        <color rgb="FFFF0000"/>
        <rFont val="Times New Roman"/>
        <family val="1"/>
        <charset val="204"/>
      </rPr>
      <t>ф</t>
    </r>
  </si>
  <si>
    <t>957.1006.   Ч5Э0173450</t>
  </si>
  <si>
    <t>Основное мероприятие "Прочие выплаты по обязательствам муниципального образования Чувашской Республики</t>
  </si>
  <si>
    <t>Основное мероприятие " Поощрение региональной и муниципальных управленческих команд Чувашской Республики за счет средств дотации (гранта) в форме межбюджетного трансферта, предоставляемой из федерального бюджета бюджетам субъектов Российской Федерации за достижение показателей"</t>
  </si>
  <si>
    <t>Капитальный ремонт и ремонт автомобильных дорог общего пользования местного значения в границах городского округа</t>
  </si>
  <si>
    <t>Основное мероприятие "Мероприятия, направленные на развитие и модернизацию объектов коммунальной инфраструктуры"</t>
  </si>
  <si>
    <t>Основное мероприятие "Мероприятия, направленные на энергосбережение и повышение энергетической эффективности энергетических ресурсов, используемых для целей уличного освещения"</t>
  </si>
  <si>
    <r>
      <t>Основное мероприятие "Поощрение победителей регионального этапа Всероссийского конкурса "Лучшая муниципальная практика"</t>
    </r>
    <r>
      <rPr>
        <sz val="11"/>
        <color indexed="8"/>
        <rFont val="Times New Roman"/>
        <family val="1"/>
        <charset val="204"/>
      </rPr>
      <t>федерального бюджета</t>
    </r>
  </si>
  <si>
    <r>
      <t xml:space="preserve">903.0502.  А110120090   </t>
    </r>
    <r>
      <rPr>
        <sz val="12"/>
        <color rgb="FFFF0000"/>
        <rFont val="Times New Roman"/>
        <family val="1"/>
        <charset val="204"/>
      </rPr>
      <t xml:space="preserve">R283  </t>
    </r>
  </si>
  <si>
    <t>Ц76</t>
  </si>
  <si>
    <t>Основное мероприятие "Погашение просроченной задолженности за потребленный муниципальными теплоснабжающими организациями природный газ</t>
  </si>
  <si>
    <t xml:space="preserve">Основное мероприятие "Возмещение понесенных затрат на организацию мероприятий, связанных с захоронением военнослужащих, лиц, проходивших службу в войсках национальной гвардии Российской Федерации и имевших специальное звание полиции, родившихся и (или) проживавших на территор"     </t>
  </si>
  <si>
    <t>Основное мероприятие "Обеспечение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</t>
  </si>
  <si>
    <t>Основное мероприятие "Проведение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</si>
  <si>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Подпрограмма "Патриотическое воспитание и допризывная подготовка молодежи Чувашской Республики" муниципальной программы "Развитие образования"</t>
  </si>
  <si>
    <r>
      <t>966.0113.   А4102L5110</t>
    </r>
    <r>
      <rPr>
        <sz val="12"/>
        <color rgb="FFFF0000"/>
        <rFont val="Times New Roman"/>
        <family val="1"/>
        <charset val="204"/>
      </rPr>
      <t xml:space="preserve">        R280</t>
    </r>
  </si>
  <si>
    <r>
      <t xml:space="preserve">903.0104.   Ц7Э0111990  </t>
    </r>
    <r>
      <rPr>
        <sz val="12"/>
        <color indexed="10"/>
        <rFont val="Times New Roman"/>
        <family val="1"/>
        <charset val="204"/>
      </rPr>
      <t xml:space="preserve"> R18</t>
    </r>
  </si>
  <si>
    <t>Ц77</t>
  </si>
  <si>
    <t>Ч32</t>
  </si>
  <si>
    <t>Ч9</t>
  </si>
  <si>
    <t>Ч91</t>
  </si>
  <si>
    <t>932.0412.   Ч910173040</t>
  </si>
  <si>
    <t>Основное мероприятие "Проведение мероприятий в сфере культуры и искусства, архивного дела"                                   Укрепление материально-технической базы муниципальных музеев</t>
  </si>
  <si>
    <t>Основное мероприятие "Укрепление материально-технической базы муниципальных образовательных организаций (в части обеспечения в отношении объектов капитального ремонта требований к антитеррористической защищенности объектов (территорий), установленных законодательством)</t>
  </si>
  <si>
    <t>Подпрограмма "Региональный проект по модернизации школьных систем образования" муниципальной программы "Развитие образования"</t>
  </si>
  <si>
    <r>
      <t>Основное мероприятие "</t>
    </r>
    <r>
      <rPr>
        <sz val="11"/>
        <color indexed="8"/>
        <rFont val="Times New Roman"/>
        <family val="1"/>
        <charset val="204"/>
      </rPr>
      <t>Предупреждение и ликвидация чрезвычайных ситуаций и последствий стихийных бедствий</t>
    </r>
  </si>
  <si>
    <t>Подпрограмма "Обеспечение экологической безопасности на территории Чувашской Республики" муниципальной программы "Развитие потенциала природно-сырьевых ресурсов и повышение экологической безопасности"</t>
  </si>
  <si>
    <t>Обеспечение функций муниципальных органов в целях осуществления делегированных государственных полномочий Российской Федерации на государственную регистрацию актов гражданского состояния</t>
  </si>
  <si>
    <t>Основное мероприятие Разработка местных нормативов градостроительного проектирования, градостроительства, планировки и застройки территории</t>
  </si>
  <si>
    <t>Подпрограмма "Градостроительная деятельность" муниципальной программы "Развитие строительного комплекса и архитектуры"</t>
  </si>
  <si>
    <t xml:space="preserve">Муниципальная программа "Муниципальная программа "Развитие строительного комплекса и архитектуры"" </t>
  </si>
  <si>
    <r>
      <t>932.0501.  А110372950</t>
    </r>
    <r>
      <rPr>
        <sz val="12"/>
        <color indexed="60"/>
        <rFont val="Times New Roman"/>
        <family val="1"/>
        <charset val="204"/>
      </rPr>
      <t xml:space="preserve">  </t>
    </r>
  </si>
  <si>
    <t>932.0503.   А510277430</t>
  </si>
  <si>
    <r>
      <t xml:space="preserve">957 1001 Ц310122570    </t>
    </r>
    <r>
      <rPr>
        <sz val="12"/>
        <color rgb="FFFF0000"/>
        <rFont val="Times New Roman"/>
        <family val="1"/>
        <charset val="204"/>
      </rPr>
      <t xml:space="preserve"> R327 </t>
    </r>
  </si>
  <si>
    <r>
      <t>903 1003 Ц310170510</t>
    </r>
    <r>
      <rPr>
        <sz val="12"/>
        <color rgb="FFFF0000"/>
        <rFont val="Times New Roman"/>
        <family val="1"/>
        <charset val="204"/>
      </rPr>
      <t xml:space="preserve"> </t>
    </r>
  </si>
  <si>
    <t xml:space="preserve">957.0801. Ц411579830 </t>
  </si>
  <si>
    <t>Местный бюджет,</t>
  </si>
  <si>
    <t>Ч22</t>
  </si>
  <si>
    <t>903.0113.   Ч5Э0173910</t>
  </si>
  <si>
    <r>
      <t xml:space="preserve">932.0503.   А5102S2710  </t>
    </r>
    <r>
      <rPr>
        <sz val="12"/>
        <color rgb="FFFF0000"/>
        <rFont val="Times New Roman"/>
        <family val="1"/>
        <charset val="204"/>
      </rPr>
      <t>R274 R356 R360</t>
    </r>
  </si>
  <si>
    <r>
      <t xml:space="preserve">932.0505. A51F254240   </t>
    </r>
    <r>
      <rPr>
        <sz val="12"/>
        <color rgb="FFFF0000"/>
        <rFont val="Times New Roman"/>
        <family val="1"/>
        <charset val="204"/>
      </rPr>
      <t>23-54240  R168</t>
    </r>
  </si>
  <si>
    <r>
      <t xml:space="preserve">932.0503.  А5102S6570 </t>
    </r>
    <r>
      <rPr>
        <sz val="12"/>
        <color rgb="FFFF0000"/>
        <rFont val="Times New Roman"/>
        <family val="1"/>
        <charset val="204"/>
      </rPr>
      <t xml:space="preserve"> ИП</t>
    </r>
  </si>
  <si>
    <t>Ц32</t>
  </si>
  <si>
    <r>
      <t xml:space="preserve">966 1006 Ц320177850    </t>
    </r>
    <r>
      <rPr>
        <sz val="12"/>
        <color rgb="FFFF0000"/>
        <rFont val="Times New Roman"/>
        <family val="1"/>
        <charset val="204"/>
      </rPr>
      <t xml:space="preserve">  </t>
    </r>
  </si>
  <si>
    <t>Подпрограмма "Поддержка социально ориентированных некоммерческих организаций в Чувашской Республике" государственной программы Чувашской Республики "Социальная поддержка граждан"</t>
  </si>
  <si>
    <t xml:space="preserve">Основное мероприятие "Мероприятия по поддержке социально ориентированных некоммерческих организаций"     </t>
  </si>
  <si>
    <r>
      <t xml:space="preserve">957.0801. Ц4115S5450    </t>
    </r>
    <r>
      <rPr>
        <sz val="12"/>
        <color rgb="FFFF0000"/>
        <rFont val="Times New Roman"/>
        <family val="1"/>
        <charset val="204"/>
      </rPr>
      <t>R193</t>
    </r>
  </si>
  <si>
    <r>
      <t>957.0801. Ц4115S9830</t>
    </r>
    <r>
      <rPr>
        <sz val="12"/>
        <color rgb="FFFF0000"/>
        <rFont val="Times New Roman"/>
        <family val="1"/>
        <charset val="204"/>
      </rPr>
      <t xml:space="preserve"> R172</t>
    </r>
  </si>
  <si>
    <r>
      <t xml:space="preserve">974. 0701. 0702.  Ц7103S5010 </t>
    </r>
    <r>
      <rPr>
        <sz val="12"/>
        <color rgb="FFFF0000"/>
        <rFont val="Times New Roman"/>
        <family val="1"/>
        <charset val="204"/>
      </rPr>
      <t>R361-1 R361-2</t>
    </r>
  </si>
  <si>
    <t>Основное мероприятие "Реализация мероприятий по обеспечению антитеррористической защищенности объектов (территорий), пожарной безопасности и оснащение медицинских блоков муниципальных образовательных организаций"</t>
  </si>
  <si>
    <r>
      <t xml:space="preserve">974.0702.   Ц7703S1660    </t>
    </r>
    <r>
      <rPr>
        <sz val="12"/>
        <color rgb="FFFF0000"/>
        <rFont val="Times New Roman"/>
        <family val="1"/>
        <charset val="204"/>
      </rPr>
      <t>R334</t>
    </r>
  </si>
  <si>
    <t xml:space="preserve"> 932.0408.   Ч220174290</t>
  </si>
  <si>
    <t>Основное мероприятие "Проведение мероприятий по изучению и оптимизации маршрутной сети"</t>
  </si>
  <si>
    <r>
      <t xml:space="preserve">974.0703./0701/0702   Ч4104SA720  </t>
    </r>
    <r>
      <rPr>
        <sz val="12"/>
        <color rgb="FFFF0000"/>
        <rFont val="Times New Roman"/>
        <family val="1"/>
        <charset val="204"/>
      </rPr>
      <t>R163</t>
    </r>
  </si>
  <si>
    <r>
      <t xml:space="preserve">932.   0503.   Ч540717600  </t>
    </r>
    <r>
      <rPr>
        <sz val="12"/>
        <color rgb="FFFF0000"/>
        <rFont val="Times New Roman"/>
        <family val="1"/>
        <charset val="204"/>
      </rPr>
      <t>R82</t>
    </r>
  </si>
  <si>
    <r>
      <t xml:space="preserve">Основное мероприятие "Реализация отдельных мероприятий регионального проекта "Жилье"    </t>
    </r>
    <r>
      <rPr>
        <sz val="11"/>
        <color indexed="8"/>
        <rFont val="Times New Roman"/>
        <family val="1"/>
        <charset val="204"/>
      </rPr>
      <t xml:space="preserve">Осуществление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по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местностей, по расчету и предоставлению муниципальными районами субвенций бюджетам поселений для осуществления указанных государственных полномочий и полномочий по ведению учета граждан, проживающих в сельской местности, нуждающихся в жилых помещениях и имеющих право на государственную поддержку в форме социальных выплат на строительство (приобретение) жилых помещений в сельской местности в рамках устойчивого развития сельских территорий       </t>
    </r>
  </si>
  <si>
    <r>
      <t xml:space="preserve">Основное мероприятие "Обеспечение граждан доступным жильем"   </t>
    </r>
    <r>
      <rPr>
        <sz val="11"/>
        <color indexed="8"/>
        <rFont val="Times New Roman"/>
        <family val="1"/>
        <charset val="204"/>
      </rPr>
      <t>Обеспечение жилыми помещениями многодетных семей, имеющих пять и более несовершеннолетних детей и состоящих на учете в качестве нуждающихся в жилых помещениях</t>
    </r>
  </si>
  <si>
    <t>932.1004. A210312940 R294</t>
  </si>
  <si>
    <r>
      <t xml:space="preserve">932.1004.  A2103L4970        </t>
    </r>
    <r>
      <rPr>
        <sz val="12"/>
        <color indexed="60"/>
        <rFont val="Times New Roman"/>
        <family val="1"/>
        <charset val="204"/>
      </rPr>
      <t>24-54970-00000-00000</t>
    </r>
  </si>
  <si>
    <r>
      <t xml:space="preserve">Основное мероприятие "Обеспечение граждан доступным жильем" </t>
    </r>
    <r>
      <rPr>
        <sz val="11"/>
        <color indexed="8"/>
        <rFont val="Times New Roman"/>
        <family val="1"/>
        <charset val="204"/>
      </rPr>
      <t xml:space="preserve">  Предоставление социальных выплат молодым семьям на строительство (приобретение) жилья в рамках реализации мероприятий по обеспечению жильем молодых семей</t>
    </r>
  </si>
  <si>
    <r>
      <t xml:space="preserve">932.1004.   А22011А820 </t>
    </r>
    <r>
      <rPr>
        <sz val="12"/>
        <color indexed="60"/>
        <rFont val="Times New Roman"/>
        <family val="1"/>
        <charset val="204"/>
      </rPr>
      <t>R271</t>
    </r>
  </si>
  <si>
    <r>
      <t xml:space="preserve"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                 </t>
    </r>
    <r>
      <rPr>
        <sz val="11"/>
        <color indexed="8"/>
        <rFont val="Times New Roman"/>
        <family val="1"/>
        <charset val="204"/>
      </rPr>
      <t xml:space="preserve">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  </r>
  </si>
  <si>
    <r>
      <t xml:space="preserve"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                </t>
    </r>
    <r>
      <rPr>
        <sz val="11"/>
        <color indexed="8"/>
        <rFont val="Times New Roman"/>
        <family val="1"/>
        <charset val="204"/>
      </rPr>
      <t xml:space="preserve">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  </r>
  </si>
  <si>
    <t>932.0314.  А310170380</t>
  </si>
  <si>
    <t>932.0314.  А310170390</t>
  </si>
  <si>
    <t>932.0314.  А310272550</t>
  </si>
  <si>
    <t>932.0314.   А310376280</t>
  </si>
  <si>
    <t>932.0314.   А310672560</t>
  </si>
  <si>
    <t>932.0314.   А320272630</t>
  </si>
  <si>
    <t>932.0314.  А330179930</t>
  </si>
  <si>
    <r>
      <t xml:space="preserve">932.0503. A51F255550   </t>
    </r>
    <r>
      <rPr>
        <sz val="12"/>
        <color rgb="FFFF0000"/>
        <rFont val="Times New Roman"/>
        <family val="1"/>
        <charset val="204"/>
      </rPr>
      <t>2455550X121310000000</t>
    </r>
  </si>
  <si>
    <t>957.0801. Ц410711070</t>
  </si>
  <si>
    <t>Основное мероприятие "Сохранение и развитие народного творчества"               Создание условий для развития народного творчества и культурно-досуговой деятельности населения</t>
  </si>
  <si>
    <t>Региональный проект "Культурная среда"   Создание модельных муниципальных библиотек</t>
  </si>
  <si>
    <r>
      <t xml:space="preserve">957.0801.  Ц41A154540   </t>
    </r>
    <r>
      <rPr>
        <sz val="12"/>
        <color rgb="FFFF0000"/>
        <rFont val="Times New Roman"/>
        <family val="1"/>
        <charset val="204"/>
      </rPr>
      <t>24-54540-00000-00000</t>
    </r>
  </si>
  <si>
    <t>Ц46</t>
  </si>
  <si>
    <t>957.0801.   Ц4602S2350       R332</t>
  </si>
  <si>
    <t>Основное мероприятие "Модернизация и развитие инфраструктуры муниципальных учреждений культуры клубного типа"   Капитальный ремонт муниципальных учреждений культуры клубного типа</t>
  </si>
  <si>
    <t>Подпрограмма "Строительство (реконструкция) и модернизация муниципальных учреждений культуры клубного типа" государственной программы Чувашской Республики "Развитие культуры и туризма"</t>
  </si>
  <si>
    <t>974.0703.   Ц510279820</t>
  </si>
  <si>
    <t>Ц52</t>
  </si>
  <si>
    <r>
      <t xml:space="preserve">974.0702. Ц710553030        </t>
    </r>
    <r>
      <rPr>
        <sz val="12"/>
        <color rgb="FFFF0000"/>
        <rFont val="Times New Roman"/>
        <family val="1"/>
        <charset val="204"/>
      </rPr>
      <t>24-53030-00000-00000</t>
    </r>
  </si>
  <si>
    <t>974.0702.   Ц710371660</t>
  </si>
  <si>
    <r>
      <t xml:space="preserve">974.0702.   Ц7114L3040        </t>
    </r>
    <r>
      <rPr>
        <sz val="12"/>
        <color rgb="FFFF0000"/>
        <rFont val="Times New Roman"/>
        <family val="1"/>
        <charset val="204"/>
      </rPr>
      <t>24-53040-00000-00002</t>
    </r>
  </si>
  <si>
    <t>974.0701. Ц711474550</t>
  </si>
  <si>
    <t>974.0702. Ц711474540</t>
  </si>
  <si>
    <r>
      <t xml:space="preserve">974.1003.   Ц711412060 </t>
    </r>
    <r>
      <rPr>
        <sz val="12"/>
        <color indexed="60"/>
        <rFont val="Times New Roman"/>
        <family val="1"/>
        <charset val="204"/>
      </rPr>
      <t>R21</t>
    </r>
  </si>
  <si>
    <t>Основное мероприятие "Меры социальной поддержки"         Осуществление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</si>
  <si>
    <r>
      <t xml:space="preserve">974.0702. Ц71142029П           </t>
    </r>
    <r>
      <rPr>
        <sz val="12"/>
        <color rgb="FFFF0000"/>
        <rFont val="Times New Roman"/>
        <family val="1"/>
        <charset val="204"/>
      </rPr>
      <t xml:space="preserve">  R326</t>
    </r>
  </si>
  <si>
    <r>
      <t xml:space="preserve">974.0709. Ц711116400                </t>
    </r>
    <r>
      <rPr>
        <sz val="12"/>
        <color rgb="FFFF0000"/>
        <rFont val="Times New Roman"/>
        <family val="1"/>
        <charset val="204"/>
      </rPr>
      <t>R36</t>
    </r>
  </si>
  <si>
    <t>974.0703. Ц71E275150</t>
  </si>
  <si>
    <t>974.0709.   Ц720312170</t>
  </si>
  <si>
    <t>957.0709.   Ц720372140</t>
  </si>
  <si>
    <t xml:space="preserve">957/974.0709.   Ц720272130  </t>
  </si>
  <si>
    <r>
      <t xml:space="preserve">974.0702.       Ц76EB51790                 </t>
    </r>
    <r>
      <rPr>
        <sz val="12"/>
        <color rgb="FFFF0000"/>
        <rFont val="Times New Roman"/>
        <family val="1"/>
        <charset val="204"/>
      </rPr>
      <t>24-51790-00000-00000</t>
    </r>
  </si>
  <si>
    <t>932.0309.   Ц810475960</t>
  </si>
  <si>
    <t>932.0310.   Ц810170940</t>
  </si>
  <si>
    <t>932.0314.   Ц830476030</t>
  </si>
  <si>
    <t>932.0314.   Ц830570340</t>
  </si>
  <si>
    <t>932.0314.   Ц850276252</t>
  </si>
  <si>
    <t>903.0309.   Ц850576320</t>
  </si>
  <si>
    <t>Основное мероприятие "Обеспечение управления оперативной обстановкой в муниципальном образовании"     Содержание и развитие единой дежурно-диспетчерской службы (ЕДДС)</t>
  </si>
  <si>
    <t>Основное мероприятие "Обеспечение безопасности населения и муниципальной (коммунальной) инфраструктуры"                      Модернизация и обслуживание ранее установленных сегментов аппаратно-программного комплекса "Безопасный город", в том числе систем видеонаблюдения и видеофиксации преступлений и административных правонарушений</t>
  </si>
  <si>
    <t>932.0405.   Ц970172750</t>
  </si>
  <si>
    <t>Основное мероприятие "Предупреждение и ликвидация болезней животных"    Организация мероприятий при осуществлении деятельности по обращению с животными без владельцев</t>
  </si>
  <si>
    <r>
      <t>932.0409.   Ч2103S4220</t>
    </r>
    <r>
      <rPr>
        <sz val="12"/>
        <color rgb="FFFF0000"/>
        <rFont val="Times New Roman"/>
        <family val="1"/>
        <charset val="204"/>
      </rPr>
      <t xml:space="preserve"> И03</t>
    </r>
  </si>
  <si>
    <t>Основное мероприятие "Мероприятия, реализуемые с привлечением межбюджетных трансфертов бюджетам другого уровня"      Строительство и реконструкция автомобильных дорог в городских округах</t>
  </si>
  <si>
    <t>Основное мероприятие "Мероприятия, реализуемые с привлечением межбюджетных трансфертов бюджетам другого уровня"                            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</si>
  <si>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932.0602.   Ч32017935Э</t>
  </si>
  <si>
    <r>
      <t xml:space="preserve">Основное мероприятие "Организация экологических мероприятий                    </t>
    </r>
    <r>
      <rPr>
        <sz val="11"/>
        <color indexed="8"/>
        <rFont val="Times New Roman"/>
        <family val="1"/>
        <charset val="204"/>
      </rPr>
      <t>Организация экологических мероприятий</t>
    </r>
  </si>
  <si>
    <t>Основное мероприятие "Нормативно-правовое, методическое и информационно-аналитическое обеспечение деятельности в сфере сохранения и восстановления биологического разнообразия"   Реализация мероприятий по обеспечению контейнерами и бункерами для твердых коммунальных отходов</t>
  </si>
  <si>
    <t>932.0605.   Ч3301S4180         R376</t>
  </si>
  <si>
    <t xml:space="preserve">992.0106.   Ч4Э0100200  </t>
  </si>
  <si>
    <r>
      <t xml:space="preserve">992.0105.   Ч540151200          </t>
    </r>
    <r>
      <rPr>
        <sz val="12"/>
        <color rgb="FFFF0000"/>
        <rFont val="Times New Roman"/>
        <family val="1"/>
        <charset val="204"/>
      </rPr>
      <t>24-51200-00000-00000</t>
    </r>
  </si>
  <si>
    <r>
      <t xml:space="preserve">918.0304. Ч540223520               </t>
    </r>
    <r>
      <rPr>
        <sz val="12"/>
        <color rgb="FFFF0000"/>
        <rFont val="Times New Roman"/>
        <family val="1"/>
        <charset val="204"/>
      </rPr>
      <t>R350</t>
    </r>
  </si>
  <si>
    <r>
      <t xml:space="preserve">918.0304. Ч540259300              </t>
    </r>
    <r>
      <rPr>
        <sz val="12"/>
        <color rgb="FFFF0000"/>
        <rFont val="Times New Roman"/>
        <family val="1"/>
        <charset val="204"/>
      </rPr>
      <t>24-59000-00000-00301</t>
    </r>
  </si>
  <si>
    <t>6.3</t>
  </si>
  <si>
    <t>7.3</t>
  </si>
  <si>
    <t>10.4</t>
  </si>
  <si>
    <t>10.5</t>
  </si>
  <si>
    <t>13.3</t>
  </si>
  <si>
    <t>14.2</t>
  </si>
  <si>
    <t>16.1</t>
  </si>
  <si>
    <t>17</t>
  </si>
  <si>
    <t>17_1</t>
  </si>
  <si>
    <t xml:space="preserve">Исполнение муниципальных программ города Алатыря Чувашской Республики </t>
  </si>
  <si>
    <t>по состоянию на 01.04.2024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</si>
</sst>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#\ ##0.00"/>
  </numFmts>
  <fonts count="33" x14ac:knownFonts="1">
    <font>
      <sz val="10"/>
      <name val="Arial"/>
    </font>
    <font>
      <sz val="1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Arial Cyr"/>
      <family val="2"/>
    </font>
    <font>
      <sz val="10"/>
      <color indexed="8"/>
      <name val="Arial Cyr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color indexed="10"/>
      <name val="Times New Roman"/>
      <family val="1"/>
      <charset val="204"/>
    </font>
    <font>
      <sz val="10"/>
      <color indexed="8"/>
      <name val="Arial Cyr"/>
    </font>
    <font>
      <b/>
      <sz val="10"/>
      <color indexed="8"/>
      <name val="Arial CYR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0"/>
      <color rgb="FF000000"/>
      <name val="Arial Cyr"/>
    </font>
    <font>
      <b/>
      <sz val="12"/>
      <color rgb="FF000000"/>
      <name val="Arial Cyr"/>
    </font>
    <font>
      <sz val="12"/>
      <color rgb="FFFF000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9" fontId="12" fillId="0" borderId="1">
      <alignment horizontal="center" vertical="top" shrinkToFit="1"/>
    </xf>
    <xf numFmtId="49" fontId="4" fillId="0" borderId="1">
      <alignment horizontal="center" vertical="top" shrinkToFit="1"/>
    </xf>
    <xf numFmtId="0" fontId="3" fillId="0" borderId="1">
      <alignment vertical="top" wrapText="1"/>
    </xf>
    <xf numFmtId="4" fontId="3" fillId="2" borderId="1">
      <alignment horizontal="right" vertical="top" shrinkToFit="1"/>
    </xf>
    <xf numFmtId="4" fontId="3" fillId="2" borderId="1">
      <alignment horizontal="right" vertical="top" shrinkToFit="1"/>
    </xf>
    <xf numFmtId="4" fontId="28" fillId="7" borderId="13">
      <alignment horizontal="right" vertical="top" shrinkToFit="1"/>
    </xf>
    <xf numFmtId="0" fontId="13" fillId="0" borderId="1">
      <alignment vertical="top" wrapText="1"/>
    </xf>
    <xf numFmtId="4" fontId="13" fillId="2" borderId="1">
      <alignment horizontal="right" vertical="top" shrinkToFit="1"/>
    </xf>
    <xf numFmtId="0" fontId="1" fillId="3" borderId="0"/>
  </cellStyleXfs>
  <cellXfs count="141">
    <xf numFmtId="0" fontId="0" fillId="0" borderId="0" xfId="0"/>
    <xf numFmtId="0" fontId="6" fillId="0" borderId="0" xfId="0" applyFont="1"/>
    <xf numFmtId="0" fontId="5" fillId="0" borderId="0" xfId="0" applyFont="1"/>
    <xf numFmtId="0" fontId="7" fillId="0" borderId="0" xfId="0" applyFont="1" applyFill="1"/>
    <xf numFmtId="49" fontId="6" fillId="0" borderId="0" xfId="0" applyNumberFormat="1" applyFont="1" applyFill="1"/>
    <xf numFmtId="49" fontId="6" fillId="0" borderId="0" xfId="0" applyNumberFormat="1" applyFont="1"/>
    <xf numFmtId="49" fontId="7" fillId="0" borderId="0" xfId="0" applyNumberFormat="1" applyFont="1" applyFill="1"/>
    <xf numFmtId="49" fontId="7" fillId="0" borderId="0" xfId="0" applyNumberFormat="1" applyFont="1"/>
    <xf numFmtId="0" fontId="7" fillId="0" borderId="0" xfId="0" applyFont="1"/>
    <xf numFmtId="4" fontId="6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4" fontId="5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5" fillId="0" borderId="0" xfId="0" applyFont="1" applyFill="1"/>
    <xf numFmtId="49" fontId="5" fillId="0" borderId="0" xfId="0" applyNumberFormat="1" applyFont="1" applyFill="1"/>
    <xf numFmtId="0" fontId="11" fillId="0" borderId="0" xfId="0" applyFont="1"/>
    <xf numFmtId="2" fontId="5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16" fillId="6" borderId="2" xfId="0" applyFont="1" applyFill="1" applyBorder="1" applyAlignment="1">
      <alignment horizontal="center" vertical="center" wrapText="1"/>
    </xf>
    <xf numFmtId="2" fontId="20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vertical="center" wrapText="1"/>
    </xf>
    <xf numFmtId="4" fontId="21" fillId="8" borderId="2" xfId="0" applyNumberFormat="1" applyFont="1" applyFill="1" applyBorder="1" applyAlignment="1">
      <alignment horizontal="center" vertical="center" shrinkToFit="1"/>
    </xf>
    <xf numFmtId="0" fontId="16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6" fillId="8" borderId="2" xfId="0" applyFont="1" applyFill="1" applyBorder="1" applyAlignment="1">
      <alignment vertical="center" wrapText="1"/>
    </xf>
    <xf numFmtId="0" fontId="16" fillId="10" borderId="2" xfId="0" applyFont="1" applyFill="1" applyBorder="1" applyAlignment="1">
      <alignment vertical="center" wrapText="1"/>
    </xf>
    <xf numFmtId="0" fontId="9" fillId="10" borderId="0" xfId="0" applyFont="1" applyFill="1" applyBorder="1" applyAlignment="1"/>
    <xf numFmtId="0" fontId="10" fillId="10" borderId="0" xfId="0" applyFont="1" applyFill="1" applyAlignment="1"/>
    <xf numFmtId="0" fontId="21" fillId="10" borderId="2" xfId="0" applyFont="1" applyFill="1" applyBorder="1" applyAlignment="1">
      <alignment horizontal="center" vertical="center" wrapText="1"/>
    </xf>
    <xf numFmtId="4" fontId="21" fillId="10" borderId="2" xfId="0" applyNumberFormat="1" applyFont="1" applyFill="1" applyBorder="1" applyAlignment="1">
      <alignment horizontal="center" vertical="center" shrinkToFit="1"/>
    </xf>
    <xf numFmtId="4" fontId="22" fillId="10" borderId="2" xfId="0" applyNumberFormat="1" applyFont="1" applyFill="1" applyBorder="1" applyAlignment="1">
      <alignment horizontal="center" vertical="center"/>
    </xf>
    <xf numFmtId="4" fontId="19" fillId="10" borderId="2" xfId="0" applyNumberFormat="1" applyFont="1" applyFill="1" applyBorder="1" applyAlignment="1">
      <alignment horizontal="center" vertical="center"/>
    </xf>
    <xf numFmtId="2" fontId="20" fillId="11" borderId="2" xfId="0" applyNumberFormat="1" applyFont="1" applyFill="1" applyBorder="1" applyAlignment="1">
      <alignment horizontal="center" vertical="center" wrapText="1"/>
    </xf>
    <xf numFmtId="4" fontId="20" fillId="11" borderId="2" xfId="0" applyNumberFormat="1" applyFont="1" applyFill="1" applyBorder="1" applyAlignment="1">
      <alignment horizontal="center" vertical="center"/>
    </xf>
    <xf numFmtId="0" fontId="23" fillId="11" borderId="2" xfId="0" applyFont="1" applyFill="1" applyBorder="1" applyAlignment="1">
      <alignment horizontal="center" vertical="center"/>
    </xf>
    <xf numFmtId="4" fontId="21" fillId="10" borderId="2" xfId="9" applyNumberFormat="1" applyFont="1" applyFill="1" applyBorder="1" applyAlignment="1">
      <alignment horizontal="center" vertical="center" shrinkToFit="1"/>
    </xf>
    <xf numFmtId="4" fontId="22" fillId="10" borderId="2" xfId="0" applyNumberFormat="1" applyFont="1" applyFill="1" applyBorder="1" applyAlignment="1">
      <alignment horizontal="center" vertical="center" wrapText="1"/>
    </xf>
    <xf numFmtId="4" fontId="20" fillId="11" borderId="2" xfId="0" applyNumberFormat="1" applyFont="1" applyFill="1" applyBorder="1" applyAlignment="1">
      <alignment horizontal="center" vertical="center" wrapText="1"/>
    </xf>
    <xf numFmtId="4" fontId="20" fillId="11" borderId="2" xfId="0" applyNumberFormat="1" applyFont="1" applyFill="1" applyBorder="1" applyAlignment="1">
      <alignment horizontal="center" vertical="center" shrinkToFit="1"/>
    </xf>
    <xf numFmtId="4" fontId="6" fillId="0" borderId="0" xfId="0" applyNumberFormat="1" applyFont="1" applyFill="1" applyBorder="1"/>
    <xf numFmtId="0" fontId="14" fillId="8" borderId="2" xfId="0" applyFont="1" applyFill="1" applyBorder="1" applyAlignment="1">
      <alignment horizontal="center" vertical="center"/>
    </xf>
    <xf numFmtId="2" fontId="14" fillId="8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left" vertical="center" wrapText="1"/>
    </xf>
    <xf numFmtId="2" fontId="19" fillId="13" borderId="2" xfId="0" applyNumberFormat="1" applyFont="1" applyFill="1" applyBorder="1" applyAlignment="1">
      <alignment horizontal="center" vertical="center" wrapText="1"/>
    </xf>
    <xf numFmtId="4" fontId="19" fillId="8" borderId="2" xfId="0" applyNumberFormat="1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left" vertical="center" wrapText="1"/>
    </xf>
    <xf numFmtId="0" fontId="18" fillId="10" borderId="2" xfId="0" applyFont="1" applyFill="1" applyBorder="1" applyAlignment="1">
      <alignment horizontal="left" vertical="center" wrapText="1"/>
    </xf>
    <xf numFmtId="4" fontId="22" fillId="10" borderId="2" xfId="0" applyNumberFormat="1" applyFont="1" applyFill="1" applyBorder="1" applyAlignment="1">
      <alignment horizontal="center" vertical="center" shrinkToFit="1"/>
    </xf>
    <xf numFmtId="4" fontId="20" fillId="10" borderId="2" xfId="0" applyNumberFormat="1" applyFont="1" applyFill="1" applyBorder="1" applyAlignment="1">
      <alignment horizontal="center" vertical="center"/>
    </xf>
    <xf numFmtId="4" fontId="19" fillId="8" borderId="2" xfId="0" applyNumberFormat="1" applyFont="1" applyFill="1" applyBorder="1" applyAlignment="1">
      <alignment horizontal="center" vertical="center"/>
    </xf>
    <xf numFmtId="4" fontId="21" fillId="10" borderId="2" xfId="5" applyNumberFormat="1" applyFont="1" applyFill="1" applyBorder="1" applyAlignment="1" applyProtection="1">
      <alignment horizontal="center" vertical="center" shrinkToFit="1"/>
    </xf>
    <xf numFmtId="4" fontId="23" fillId="10" borderId="2" xfId="0" applyNumberFormat="1" applyFont="1" applyFill="1" applyBorder="1" applyAlignment="1">
      <alignment horizontal="center" vertical="center" shrinkToFit="1"/>
    </xf>
    <xf numFmtId="4" fontId="20" fillId="11" borderId="2" xfId="5" applyNumberFormat="1" applyFont="1" applyFill="1" applyBorder="1" applyAlignment="1" applyProtection="1">
      <alignment horizontal="center" vertical="center" shrinkToFit="1"/>
    </xf>
    <xf numFmtId="0" fontId="16" fillId="0" borderId="2" xfId="0" applyFont="1" applyFill="1" applyBorder="1" applyAlignment="1">
      <alignment vertical="center" wrapText="1"/>
    </xf>
    <xf numFmtId="4" fontId="24" fillId="8" borderId="2" xfId="0" applyNumberFormat="1" applyFont="1" applyFill="1" applyBorder="1" applyAlignment="1">
      <alignment horizontal="center" vertical="center" shrinkToFit="1"/>
    </xf>
    <xf numFmtId="4" fontId="23" fillId="11" borderId="2" xfId="0" applyNumberFormat="1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vertical="center" wrapText="1"/>
    </xf>
    <xf numFmtId="2" fontId="23" fillId="11" borderId="2" xfId="0" applyNumberFormat="1" applyFont="1" applyFill="1" applyBorder="1" applyAlignment="1">
      <alignment horizontal="center" vertical="center" wrapText="1" shrinkToFit="1"/>
    </xf>
    <xf numFmtId="0" fontId="25" fillId="8" borderId="2" xfId="0" applyFont="1" applyFill="1" applyBorder="1" applyAlignment="1">
      <alignment horizontal="left" vertical="center" wrapText="1"/>
    </xf>
    <xf numFmtId="2" fontId="19" fillId="8" borderId="2" xfId="0" applyNumberFormat="1" applyFont="1" applyFill="1" applyBorder="1" applyAlignment="1">
      <alignment horizontal="center" vertical="center" wrapText="1"/>
    </xf>
    <xf numFmtId="4" fontId="29" fillId="8" borderId="2" xfId="6" applyNumberFormat="1" applyFont="1" applyFill="1" applyBorder="1" applyProtection="1">
      <alignment horizontal="right" vertical="top" shrinkToFit="1"/>
    </xf>
    <xf numFmtId="2" fontId="24" fillId="13" borderId="2" xfId="0" applyNumberFormat="1" applyFont="1" applyFill="1" applyBorder="1" applyAlignment="1">
      <alignment horizontal="center" vertical="center" wrapText="1" shrinkToFit="1"/>
    </xf>
    <xf numFmtId="0" fontId="18" fillId="10" borderId="2" xfId="0" applyFont="1" applyFill="1" applyBorder="1" applyAlignment="1">
      <alignment vertical="center" wrapText="1"/>
    </xf>
    <xf numFmtId="0" fontId="16" fillId="10" borderId="2" xfId="0" applyFont="1" applyFill="1" applyBorder="1" applyAlignment="1">
      <alignment horizontal="left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vertical="center" wrapText="1"/>
    </xf>
    <xf numFmtId="0" fontId="17" fillId="11" borderId="2" xfId="0" applyFont="1" applyFill="1" applyBorder="1" applyAlignment="1">
      <alignment vertical="center" wrapText="1"/>
    </xf>
    <xf numFmtId="4" fontId="19" fillId="10" borderId="2" xfId="0" applyNumberFormat="1" applyFont="1" applyFill="1" applyBorder="1" applyAlignment="1">
      <alignment horizontal="center" vertical="center" wrapText="1"/>
    </xf>
    <xf numFmtId="2" fontId="22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/>
    </xf>
    <xf numFmtId="4" fontId="19" fillId="0" borderId="2" xfId="0" applyNumberFormat="1" applyFont="1" applyFill="1" applyBorder="1" applyAlignment="1">
      <alignment horizontal="center" vertical="center"/>
    </xf>
    <xf numFmtId="4" fontId="21" fillId="0" borderId="2" xfId="0" applyNumberFormat="1" applyFont="1" applyFill="1" applyBorder="1" applyAlignment="1">
      <alignment horizontal="center" vertical="center" shrinkToFit="1"/>
    </xf>
    <xf numFmtId="0" fontId="8" fillId="10" borderId="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 wrapText="1"/>
    </xf>
    <xf numFmtId="164" fontId="22" fillId="0" borderId="2" xfId="0" applyNumberFormat="1" applyFont="1" applyFill="1" applyBorder="1" applyAlignment="1">
      <alignment horizontal="center" vertical="center" wrapText="1"/>
    </xf>
    <xf numFmtId="4" fontId="22" fillId="10" borderId="2" xfId="9" applyNumberFormat="1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wrapText="1"/>
    </xf>
    <xf numFmtId="4" fontId="23" fillId="0" borderId="2" xfId="0" applyNumberFormat="1" applyFont="1" applyFill="1" applyBorder="1" applyAlignment="1">
      <alignment horizontal="center" vertical="center" shrinkToFit="1"/>
    </xf>
    <xf numFmtId="4" fontId="22" fillId="0" borderId="2" xfId="0" applyNumberFormat="1" applyFont="1" applyFill="1" applyBorder="1" applyAlignment="1">
      <alignment horizontal="center" vertical="center"/>
    </xf>
    <xf numFmtId="4" fontId="22" fillId="0" borderId="2" xfId="0" applyNumberFormat="1" applyFont="1" applyFill="1" applyBorder="1" applyAlignment="1">
      <alignment horizontal="center" vertical="center" shrinkToFit="1"/>
    </xf>
    <xf numFmtId="4" fontId="22" fillId="0" borderId="2" xfId="0" applyNumberFormat="1" applyFont="1" applyFill="1" applyBorder="1" applyAlignment="1">
      <alignment horizontal="center" vertical="center" wrapText="1"/>
    </xf>
    <xf numFmtId="4" fontId="21" fillId="0" borderId="2" xfId="4" applyNumberFormat="1" applyFont="1" applyFill="1" applyBorder="1" applyAlignment="1" applyProtection="1">
      <alignment horizontal="center" vertical="center" shrinkToFit="1"/>
      <protection locked="0"/>
    </xf>
    <xf numFmtId="4" fontId="22" fillId="0" borderId="2" xfId="5" applyNumberFormat="1" applyFont="1" applyFill="1" applyBorder="1" applyAlignment="1" applyProtection="1">
      <alignment horizontal="center" vertical="center" shrinkToFit="1"/>
    </xf>
    <xf numFmtId="4" fontId="21" fillId="0" borderId="2" xfId="5" applyNumberFormat="1" applyFont="1" applyFill="1" applyBorder="1" applyAlignment="1" applyProtection="1">
      <alignment horizontal="center" vertical="center" shrinkToFit="1"/>
    </xf>
    <xf numFmtId="4" fontId="21" fillId="0" borderId="2" xfId="8" applyFont="1" applyFill="1" applyBorder="1" applyAlignment="1" applyProtection="1">
      <alignment horizontal="center" vertical="center" shrinkToFit="1"/>
    </xf>
    <xf numFmtId="1" fontId="19" fillId="10" borderId="0" xfId="0" applyNumberFormat="1" applyFont="1" applyFill="1" applyBorder="1" applyAlignment="1">
      <alignment horizontal="center" vertical="center" wrapText="1"/>
    </xf>
    <xf numFmtId="1" fontId="19" fillId="0" borderId="12" xfId="0" applyNumberFormat="1" applyFont="1" applyBorder="1" applyAlignment="1">
      <alignment horizontal="center" vertical="center"/>
    </xf>
    <xf numFmtId="1" fontId="19" fillId="12" borderId="12" xfId="0" applyNumberFormat="1" applyFont="1" applyFill="1" applyBorder="1" applyAlignment="1">
      <alignment horizontal="center" vertical="center"/>
    </xf>
    <xf numFmtId="1" fontId="20" fillId="5" borderId="6" xfId="0" applyNumberFormat="1" applyFont="1" applyFill="1" applyBorder="1" applyAlignment="1">
      <alignment horizontal="center" vertical="center"/>
    </xf>
    <xf numFmtId="1" fontId="20" fillId="5" borderId="3" xfId="0" applyNumberFormat="1" applyFont="1" applyFill="1" applyBorder="1" applyAlignment="1">
      <alignment horizontal="center" vertical="center"/>
    </xf>
    <xf numFmtId="1" fontId="20" fillId="6" borderId="3" xfId="0" applyNumberFormat="1" applyFont="1" applyFill="1" applyBorder="1" applyAlignment="1">
      <alignment horizontal="center" vertical="center"/>
    </xf>
    <xf numFmtId="1" fontId="19" fillId="4" borderId="12" xfId="0" applyNumberFormat="1" applyFont="1" applyFill="1" applyBorder="1" applyAlignment="1">
      <alignment horizontal="center" vertical="center"/>
    </xf>
    <xf numFmtId="1" fontId="19" fillId="0" borderId="14" xfId="0" applyNumberFormat="1" applyFont="1" applyBorder="1" applyAlignment="1">
      <alignment horizontal="center" vertical="center"/>
    </xf>
    <xf numFmtId="1" fontId="20" fillId="5" borderId="9" xfId="0" applyNumberFormat="1" applyFont="1" applyFill="1" applyBorder="1" applyAlignment="1">
      <alignment horizontal="center" vertical="center"/>
    </xf>
    <xf numFmtId="1" fontId="19" fillId="0" borderId="15" xfId="0" applyNumberFormat="1" applyFont="1" applyBorder="1" applyAlignment="1">
      <alignment horizontal="center" vertical="center"/>
    </xf>
    <xf numFmtId="1" fontId="19" fillId="0" borderId="16" xfId="0" applyNumberFormat="1" applyFont="1" applyBorder="1" applyAlignment="1">
      <alignment horizontal="center" vertical="center"/>
    </xf>
    <xf numFmtId="1" fontId="20" fillId="5" borderId="16" xfId="0" applyNumberFormat="1" applyFont="1" applyFill="1" applyBorder="1" applyAlignment="1">
      <alignment horizontal="center" vertical="center"/>
    </xf>
    <xf numFmtId="1" fontId="20" fillId="5" borderId="14" xfId="0" applyNumberFormat="1" applyFont="1" applyFill="1" applyBorder="1" applyAlignment="1">
      <alignment horizontal="center" vertical="center"/>
    </xf>
    <xf numFmtId="1" fontId="19" fillId="0" borderId="9" xfId="0" applyNumberFormat="1" applyFont="1" applyBorder="1" applyAlignment="1">
      <alignment horizontal="center" vertical="center"/>
    </xf>
    <xf numFmtId="1" fontId="19" fillId="0" borderId="4" xfId="0" applyNumberFormat="1" applyFont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/>
    </xf>
    <xf numFmtId="1" fontId="20" fillId="5" borderId="11" xfId="0" applyNumberFormat="1" applyFont="1" applyFill="1" applyBorder="1" applyAlignment="1">
      <alignment horizontal="center" vertical="center"/>
    </xf>
    <xf numFmtId="1" fontId="19" fillId="0" borderId="11" xfId="0" applyNumberFormat="1" applyFont="1" applyBorder="1" applyAlignment="1">
      <alignment horizontal="center" vertical="center"/>
    </xf>
    <xf numFmtId="1" fontId="19" fillId="4" borderId="11" xfId="0" applyNumberFormat="1" applyFont="1" applyFill="1" applyBorder="1" applyAlignment="1">
      <alignment horizontal="center" vertical="center"/>
    </xf>
    <xf numFmtId="1" fontId="20" fillId="5" borderId="5" xfId="0" applyNumberFormat="1" applyFont="1" applyFill="1" applyBorder="1" applyAlignment="1">
      <alignment horizontal="center" vertical="center"/>
    </xf>
    <xf numFmtId="1" fontId="22" fillId="0" borderId="16" xfId="0" applyNumberFormat="1" applyFont="1" applyBorder="1" applyAlignment="1">
      <alignment horizontal="center" vertical="center"/>
    </xf>
    <xf numFmtId="1" fontId="20" fillId="6" borderId="14" xfId="0" applyNumberFormat="1" applyFont="1" applyFill="1" applyBorder="1" applyAlignment="1">
      <alignment horizontal="center" vertical="center"/>
    </xf>
    <xf numFmtId="1" fontId="20" fillId="0" borderId="14" xfId="0" applyNumberFormat="1" applyFont="1" applyBorder="1" applyAlignment="1">
      <alignment horizontal="center" vertical="center"/>
    </xf>
    <xf numFmtId="1" fontId="19" fillId="0" borderId="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1" fontId="19" fillId="4" borderId="15" xfId="0" applyNumberFormat="1" applyFont="1" applyFill="1" applyBorder="1" applyAlignment="1">
      <alignment horizontal="center" vertical="center"/>
    </xf>
    <xf numFmtId="1" fontId="31" fillId="0" borderId="4" xfId="0" applyNumberFormat="1" applyFont="1" applyBorder="1" applyAlignment="1">
      <alignment horizontal="center" vertical="center"/>
    </xf>
    <xf numFmtId="1" fontId="20" fillId="5" borderId="15" xfId="0" applyNumberFormat="1" applyFont="1" applyFill="1" applyBorder="1" applyAlignment="1">
      <alignment horizontal="center" vertical="center"/>
    </xf>
    <xf numFmtId="1" fontId="20" fillId="6" borderId="16" xfId="0" applyNumberFormat="1" applyFont="1" applyFill="1" applyBorder="1" applyAlignment="1">
      <alignment horizontal="center" vertical="center"/>
    </xf>
    <xf numFmtId="1" fontId="20" fillId="5" borderId="7" xfId="0" applyNumberFormat="1" applyFont="1" applyFill="1" applyBorder="1" applyAlignment="1">
      <alignment horizontal="center" vertical="center"/>
    </xf>
    <xf numFmtId="1" fontId="20" fillId="6" borderId="4" xfId="0" applyNumberFormat="1" applyFont="1" applyFill="1" applyBorder="1" applyAlignment="1">
      <alignment horizontal="center" vertical="center"/>
    </xf>
    <xf numFmtId="1" fontId="19" fillId="4" borderId="9" xfId="0" applyNumberFormat="1" applyFont="1" applyFill="1" applyBorder="1" applyAlignment="1">
      <alignment horizontal="center" vertical="center"/>
    </xf>
    <xf numFmtId="1" fontId="20" fillId="6" borderId="9" xfId="0" applyNumberFormat="1" applyFont="1" applyFill="1" applyBorder="1" applyAlignment="1">
      <alignment horizontal="center" vertical="center"/>
    </xf>
    <xf numFmtId="1" fontId="19" fillId="6" borderId="9" xfId="0" applyNumberFormat="1" applyFont="1" applyFill="1" applyBorder="1" applyAlignment="1">
      <alignment horizontal="center" vertical="center"/>
    </xf>
    <xf numFmtId="1" fontId="19" fillId="0" borderId="0" xfId="0" applyNumberFormat="1" applyFont="1" applyBorder="1" applyAlignment="1">
      <alignment horizontal="center" vertical="center"/>
    </xf>
    <xf numFmtId="1" fontId="19" fillId="6" borderId="4" xfId="0" applyNumberFormat="1" applyFont="1" applyFill="1" applyBorder="1" applyAlignment="1">
      <alignment horizontal="center" vertical="center"/>
    </xf>
    <xf numFmtId="1" fontId="19" fillId="6" borderId="0" xfId="0" applyNumberFormat="1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 wrapText="1"/>
    </xf>
    <xf numFmtId="4" fontId="14" fillId="8" borderId="2" xfId="0" applyNumberFormat="1" applyFont="1" applyFill="1" applyBorder="1" applyAlignment="1">
      <alignment horizontal="center" vertical="center" wrapText="1"/>
    </xf>
    <xf numFmtId="4" fontId="14" fillId="8" borderId="2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/>
    </xf>
    <xf numFmtId="0" fontId="32" fillId="0" borderId="0" xfId="0" applyFont="1" applyAlignment="1">
      <alignment horizontal="center"/>
    </xf>
  </cellXfs>
  <cellStyles count="10">
    <cellStyle name="xl27" xfId="1"/>
    <cellStyle name="xl31" xfId="2"/>
    <cellStyle name="xl34" xfId="3"/>
    <cellStyle name="xl35" xfId="4"/>
    <cellStyle name="xl36" xfId="5"/>
    <cellStyle name="xl41" xfId="6"/>
    <cellStyle name="xl60" xfId="7"/>
    <cellStyle name="xl63" xfId="8"/>
    <cellStyle name="Обычный" xfId="0" builtinId="0"/>
    <cellStyle name="Обычный_Лист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181</xdr:row>
      <xdr:rowOff>0</xdr:rowOff>
    </xdr:from>
    <xdr:to>
      <xdr:col>1</xdr:col>
      <xdr:colOff>304800</xdr:colOff>
      <xdr:row>181</xdr:row>
      <xdr:rowOff>306304</xdr:rowOff>
    </xdr:to>
    <xdr:pic>
      <xdr:nvPicPr>
        <xdr:cNvPr id="1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0" y="311238900"/>
          <a:ext cx="30480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304800</xdr:colOff>
      <xdr:row>181</xdr:row>
      <xdr:rowOff>306304</xdr:rowOff>
    </xdr:to>
    <xdr:pic>
      <xdr:nvPicPr>
        <xdr:cNvPr id="1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0" y="311238900"/>
          <a:ext cx="30480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7"/>
  <sheetViews>
    <sheetView tabSelected="1" view="pageBreakPreview" zoomScale="80" zoomScaleSheetLayoutView="80" workbookViewId="0">
      <pane ySplit="4" topLeftCell="A5" activePane="bottomLeft" state="frozen"/>
      <selection pane="bottomLeft" activeCell="N5" sqref="N5"/>
    </sheetView>
  </sheetViews>
  <sheetFormatPr defaultRowHeight="15.75" x14ac:dyDescent="0.2"/>
  <cols>
    <col min="1" max="1" width="8.28515625" style="135" customWidth="1"/>
    <col min="2" max="2" width="80.85546875" style="21" customWidth="1"/>
    <col min="3" max="3" width="15.85546875" style="19" customWidth="1"/>
    <col min="4" max="4" width="16.28515625" style="9" customWidth="1"/>
    <col min="5" max="5" width="18" style="9" customWidth="1"/>
    <col min="6" max="6" width="17.28515625" style="12" customWidth="1"/>
    <col min="7" max="7" width="12.85546875" style="12" hidden="1" customWidth="1"/>
    <col min="8" max="8" width="16.140625" style="9" hidden="1" customWidth="1"/>
    <col min="9" max="9" width="19.140625" style="12" customWidth="1"/>
    <col min="10" max="10" width="17" style="12" customWidth="1"/>
    <col min="11" max="11" width="14.85546875" style="12" hidden="1" customWidth="1"/>
    <col min="12" max="12" width="16" style="12" customWidth="1"/>
    <col min="13" max="13" width="18.42578125" style="1" customWidth="1"/>
    <col min="14" max="14" width="17.140625" style="1" customWidth="1"/>
    <col min="15" max="16384" width="9.140625" style="1"/>
  </cols>
  <sheetData>
    <row r="1" spans="1:14" ht="20.100000000000001" customHeight="1" x14ac:dyDescent="0.3">
      <c r="A1" s="84"/>
      <c r="B1" s="139" t="s">
        <v>406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ht="20.100000000000001" customHeight="1" x14ac:dyDescent="0.3">
      <c r="A2" s="84"/>
      <c r="B2" s="139" t="s">
        <v>407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ht="21" customHeight="1" thickBot="1" x14ac:dyDescent="0.35">
      <c r="A3" s="97"/>
      <c r="B3" s="32"/>
      <c r="C3" s="32"/>
      <c r="D3" s="32"/>
      <c r="E3" s="32"/>
      <c r="F3" s="32"/>
      <c r="G3" s="32"/>
      <c r="H3" s="32"/>
      <c r="I3" s="33"/>
      <c r="J3" s="33"/>
      <c r="K3" s="33"/>
      <c r="L3" s="33"/>
      <c r="M3" s="14"/>
      <c r="N3" s="14"/>
    </row>
    <row r="4" spans="1:14" ht="39.950000000000003" customHeight="1" thickBot="1" x14ac:dyDescent="0.25">
      <c r="A4" s="98"/>
      <c r="B4" s="46" t="s">
        <v>48</v>
      </c>
      <c r="C4" s="47"/>
      <c r="D4" s="138" t="s">
        <v>317</v>
      </c>
      <c r="E4" s="138"/>
      <c r="F4" s="137" t="s">
        <v>57</v>
      </c>
      <c r="G4" s="137"/>
      <c r="H4" s="137"/>
      <c r="I4" s="137"/>
      <c r="J4" s="137" t="s">
        <v>58</v>
      </c>
      <c r="K4" s="137"/>
      <c r="L4" s="137"/>
      <c r="M4" s="136" t="s">
        <v>54</v>
      </c>
      <c r="N4" s="136"/>
    </row>
    <row r="5" spans="1:14" s="2" customFormat="1" ht="39.950000000000003" customHeight="1" thickBot="1" x14ac:dyDescent="0.25">
      <c r="A5" s="98"/>
      <c r="B5" s="48"/>
      <c r="C5" s="49" t="s">
        <v>56</v>
      </c>
      <c r="D5" s="50" t="s">
        <v>60</v>
      </c>
      <c r="E5" s="50" t="s">
        <v>49</v>
      </c>
      <c r="F5" s="50" t="s">
        <v>60</v>
      </c>
      <c r="G5" s="50" t="s">
        <v>49</v>
      </c>
      <c r="H5" s="50" t="s">
        <v>49</v>
      </c>
      <c r="I5" s="50" t="s">
        <v>49</v>
      </c>
      <c r="J5" s="50" t="s">
        <v>60</v>
      </c>
      <c r="K5" s="50" t="s">
        <v>49</v>
      </c>
      <c r="L5" s="50" t="s">
        <v>49</v>
      </c>
      <c r="M5" s="50" t="s">
        <v>60</v>
      </c>
      <c r="N5" s="51" t="s">
        <v>49</v>
      </c>
    </row>
    <row r="6" spans="1:14" s="15" customFormat="1" ht="39.950000000000003" customHeight="1" thickBot="1" x14ac:dyDescent="0.25">
      <c r="A6" s="99" t="s">
        <v>50</v>
      </c>
      <c r="B6" s="52" t="s">
        <v>67</v>
      </c>
      <c r="C6" s="53" t="s">
        <v>170</v>
      </c>
      <c r="D6" s="54">
        <f>D7</f>
        <v>1205300</v>
      </c>
      <c r="E6" s="54">
        <f t="shared" ref="E6:N6" si="0">E7</f>
        <v>208860.41</v>
      </c>
      <c r="F6" s="54">
        <f t="shared" si="0"/>
        <v>500</v>
      </c>
      <c r="G6" s="54">
        <f t="shared" si="0"/>
        <v>0</v>
      </c>
      <c r="H6" s="54">
        <f t="shared" si="0"/>
        <v>0</v>
      </c>
      <c r="I6" s="54">
        <f t="shared" si="0"/>
        <v>0</v>
      </c>
      <c r="J6" s="54">
        <f t="shared" si="0"/>
        <v>0</v>
      </c>
      <c r="K6" s="54">
        <f t="shared" si="0"/>
        <v>0</v>
      </c>
      <c r="L6" s="54">
        <f t="shared" si="0"/>
        <v>0</v>
      </c>
      <c r="M6" s="54">
        <f t="shared" si="0"/>
        <v>1205800</v>
      </c>
      <c r="N6" s="54">
        <f t="shared" si="0"/>
        <v>208860.41</v>
      </c>
    </row>
    <row r="7" spans="1:14" s="3" customFormat="1" ht="51.75" customHeight="1" x14ac:dyDescent="0.25">
      <c r="A7" s="100" t="s">
        <v>65</v>
      </c>
      <c r="B7" s="55" t="s">
        <v>156</v>
      </c>
      <c r="C7" s="38" t="s">
        <v>172</v>
      </c>
      <c r="D7" s="43">
        <f>SUM(D8:D12)</f>
        <v>1205300</v>
      </c>
      <c r="E7" s="43">
        <f t="shared" ref="E7:L7" si="1">SUM(E8:E12)</f>
        <v>208860.41</v>
      </c>
      <c r="F7" s="43">
        <f t="shared" si="1"/>
        <v>500</v>
      </c>
      <c r="G7" s="43">
        <f t="shared" si="1"/>
        <v>0</v>
      </c>
      <c r="H7" s="43">
        <f t="shared" si="1"/>
        <v>0</v>
      </c>
      <c r="I7" s="43">
        <f t="shared" si="1"/>
        <v>0</v>
      </c>
      <c r="J7" s="43">
        <f t="shared" si="1"/>
        <v>0</v>
      </c>
      <c r="K7" s="43">
        <f t="shared" si="1"/>
        <v>0</v>
      </c>
      <c r="L7" s="43">
        <f t="shared" si="1"/>
        <v>0</v>
      </c>
      <c r="M7" s="43">
        <f>D7+F7+J7</f>
        <v>1205800</v>
      </c>
      <c r="N7" s="43">
        <f>E7+I7+L7</f>
        <v>208860.41</v>
      </c>
    </row>
    <row r="8" spans="1:14" s="3" customFormat="1" ht="49.5" customHeight="1" x14ac:dyDescent="0.25">
      <c r="A8" s="101"/>
      <c r="B8" s="56" t="s">
        <v>291</v>
      </c>
      <c r="C8" s="34" t="s">
        <v>289</v>
      </c>
      <c r="D8" s="92">
        <v>0</v>
      </c>
      <c r="E8" s="92">
        <v>0</v>
      </c>
      <c r="F8" s="42">
        <v>0</v>
      </c>
      <c r="G8" s="42"/>
      <c r="H8" s="42"/>
      <c r="I8" s="42">
        <v>0</v>
      </c>
      <c r="J8" s="42">
        <v>0</v>
      </c>
      <c r="K8" s="42"/>
      <c r="L8" s="42">
        <v>0</v>
      </c>
      <c r="M8" s="79">
        <f>D8+F8+J8</f>
        <v>0</v>
      </c>
      <c r="N8" s="79">
        <f>E8+I8+L8</f>
        <v>0</v>
      </c>
    </row>
    <row r="9" spans="1:14" s="3" customFormat="1" ht="39.950000000000003" customHeight="1" x14ac:dyDescent="0.25">
      <c r="A9" s="101"/>
      <c r="B9" s="56" t="s">
        <v>272</v>
      </c>
      <c r="C9" s="34" t="s">
        <v>270</v>
      </c>
      <c r="D9" s="92">
        <v>1110300</v>
      </c>
      <c r="E9" s="92">
        <v>190958.96</v>
      </c>
      <c r="F9" s="42">
        <v>0</v>
      </c>
      <c r="G9" s="42"/>
      <c r="H9" s="42"/>
      <c r="I9" s="42">
        <v>0</v>
      </c>
      <c r="J9" s="42">
        <v>0</v>
      </c>
      <c r="K9" s="42"/>
      <c r="L9" s="42">
        <v>0</v>
      </c>
      <c r="M9" s="37">
        <f>SUM(D9+F9+J9)</f>
        <v>1110300</v>
      </c>
      <c r="N9" s="37">
        <f>SUM(E9+I9+L9)</f>
        <v>190958.96</v>
      </c>
    </row>
    <row r="10" spans="1:14" s="3" customFormat="1" ht="39.950000000000003" customHeight="1" x14ac:dyDescent="0.25">
      <c r="A10" s="101"/>
      <c r="B10" s="56" t="s">
        <v>286</v>
      </c>
      <c r="C10" s="34" t="s">
        <v>279</v>
      </c>
      <c r="D10" s="92">
        <v>0</v>
      </c>
      <c r="E10" s="92">
        <v>0</v>
      </c>
      <c r="F10" s="42">
        <v>0</v>
      </c>
      <c r="G10" s="42"/>
      <c r="H10" s="42"/>
      <c r="I10" s="42">
        <v>0</v>
      </c>
      <c r="J10" s="42">
        <v>0</v>
      </c>
      <c r="K10" s="42"/>
      <c r="L10" s="42">
        <v>0</v>
      </c>
      <c r="M10" s="37">
        <f>SUM(D10+F10+J10)</f>
        <v>0</v>
      </c>
      <c r="N10" s="37">
        <f>SUM(E10+I10+L10)</f>
        <v>0</v>
      </c>
    </row>
    <row r="11" spans="1:14" s="3" customFormat="1" ht="39.950000000000003" customHeight="1" x14ac:dyDescent="0.25">
      <c r="A11" s="101"/>
      <c r="B11" s="56" t="s">
        <v>287</v>
      </c>
      <c r="C11" s="34" t="s">
        <v>312</v>
      </c>
      <c r="D11" s="92">
        <v>95000</v>
      </c>
      <c r="E11" s="92">
        <v>17901.45</v>
      </c>
      <c r="F11" s="42">
        <v>0</v>
      </c>
      <c r="G11" s="42"/>
      <c r="H11" s="42"/>
      <c r="I11" s="42">
        <v>0</v>
      </c>
      <c r="J11" s="42">
        <v>0</v>
      </c>
      <c r="K11" s="42"/>
      <c r="L11" s="42">
        <v>0</v>
      </c>
      <c r="M11" s="37">
        <f>SUM(D11+F11+J11)</f>
        <v>95000</v>
      </c>
      <c r="N11" s="37">
        <f>SUM(E11+I11+L11)</f>
        <v>17901.45</v>
      </c>
    </row>
    <row r="12" spans="1:14" s="3" customFormat="1" ht="51.75" customHeight="1" thickBot="1" x14ac:dyDescent="0.3">
      <c r="A12" s="102"/>
      <c r="B12" s="56" t="s">
        <v>90</v>
      </c>
      <c r="C12" s="34" t="s">
        <v>136</v>
      </c>
      <c r="D12" s="92">
        <v>0</v>
      </c>
      <c r="E12" s="92">
        <v>0</v>
      </c>
      <c r="F12" s="42">
        <v>500</v>
      </c>
      <c r="G12" s="42"/>
      <c r="H12" s="42"/>
      <c r="I12" s="42">
        <v>0</v>
      </c>
      <c r="J12" s="42">
        <v>0</v>
      </c>
      <c r="K12" s="42"/>
      <c r="L12" s="42">
        <v>0</v>
      </c>
      <c r="M12" s="37">
        <f>SUM(D12+F12+J12)</f>
        <v>500</v>
      </c>
      <c r="N12" s="37">
        <f>SUM(E12+I12+L12)</f>
        <v>0</v>
      </c>
    </row>
    <row r="13" spans="1:14" s="16" customFormat="1" ht="39.950000000000003" customHeight="1" thickBot="1" x14ac:dyDescent="0.25">
      <c r="A13" s="103" t="s">
        <v>51</v>
      </c>
      <c r="B13" s="30" t="s">
        <v>69</v>
      </c>
      <c r="C13" s="53" t="s">
        <v>171</v>
      </c>
      <c r="D13" s="59">
        <f t="shared" ref="D13:M13" si="2">D14+D18+D21</f>
        <v>7595300</v>
      </c>
      <c r="E13" s="59">
        <f t="shared" si="2"/>
        <v>888490.81</v>
      </c>
      <c r="F13" s="59">
        <f t="shared" si="2"/>
        <v>35408581.850000001</v>
      </c>
      <c r="G13" s="59">
        <f t="shared" si="2"/>
        <v>0</v>
      </c>
      <c r="H13" s="59">
        <f t="shared" si="2"/>
        <v>0</v>
      </c>
      <c r="I13" s="59">
        <f t="shared" si="2"/>
        <v>0</v>
      </c>
      <c r="J13" s="59">
        <f t="shared" si="2"/>
        <v>830323.07</v>
      </c>
      <c r="K13" s="59">
        <f t="shared" si="2"/>
        <v>0</v>
      </c>
      <c r="L13" s="59">
        <f t="shared" si="2"/>
        <v>0</v>
      </c>
      <c r="M13" s="59">
        <f t="shared" si="2"/>
        <v>43834204.920000002</v>
      </c>
      <c r="N13" s="59">
        <f>N14+N18+N21</f>
        <v>888490.81</v>
      </c>
    </row>
    <row r="14" spans="1:14" s="6" customFormat="1" ht="39.950000000000003" customHeight="1" x14ac:dyDescent="0.25">
      <c r="A14" s="100" t="s">
        <v>59</v>
      </c>
      <c r="B14" s="26" t="s">
        <v>70</v>
      </c>
      <c r="C14" s="38" t="s">
        <v>173</v>
      </c>
      <c r="D14" s="39">
        <f>SUM(D15:D17)</f>
        <v>500000</v>
      </c>
      <c r="E14" s="39">
        <f t="shared" ref="E14:N14" si="3">SUM(E15:E17)</f>
        <v>0</v>
      </c>
      <c r="F14" s="39">
        <f t="shared" si="3"/>
        <v>11729728.85</v>
      </c>
      <c r="G14" s="39">
        <f t="shared" si="3"/>
        <v>0</v>
      </c>
      <c r="H14" s="39">
        <f t="shared" si="3"/>
        <v>0</v>
      </c>
      <c r="I14" s="39">
        <f t="shared" si="3"/>
        <v>0</v>
      </c>
      <c r="J14" s="39">
        <f t="shared" si="3"/>
        <v>830323.07</v>
      </c>
      <c r="K14" s="39">
        <f t="shared" si="3"/>
        <v>0</v>
      </c>
      <c r="L14" s="39">
        <f t="shared" si="3"/>
        <v>0</v>
      </c>
      <c r="M14" s="39">
        <f t="shared" si="3"/>
        <v>13060051.92</v>
      </c>
      <c r="N14" s="39">
        <f t="shared" si="3"/>
        <v>0</v>
      </c>
    </row>
    <row r="15" spans="1:14" s="6" customFormat="1" ht="55.5" customHeight="1" x14ac:dyDescent="0.25">
      <c r="A15" s="101"/>
      <c r="B15" s="63" t="s">
        <v>337</v>
      </c>
      <c r="C15" s="80" t="s">
        <v>338</v>
      </c>
      <c r="D15" s="81">
        <v>0</v>
      </c>
      <c r="E15" s="81">
        <v>0</v>
      </c>
      <c r="F15" s="81">
        <v>11179548.9</v>
      </c>
      <c r="G15" s="81"/>
      <c r="H15" s="81"/>
      <c r="I15" s="81">
        <v>0</v>
      </c>
      <c r="J15" s="81">
        <v>0</v>
      </c>
      <c r="K15" s="81"/>
      <c r="L15" s="81">
        <v>0</v>
      </c>
      <c r="M15" s="82">
        <f t="shared" ref="M15:N17" si="4">D15+F15+J15</f>
        <v>11179548.9</v>
      </c>
      <c r="N15" s="82">
        <f t="shared" si="4"/>
        <v>0</v>
      </c>
    </row>
    <row r="16" spans="1:14" s="5" customFormat="1" ht="86.25" customHeight="1" x14ac:dyDescent="0.2">
      <c r="A16" s="104"/>
      <c r="B16" s="31" t="s">
        <v>336</v>
      </c>
      <c r="C16" s="34" t="s">
        <v>137</v>
      </c>
      <c r="D16" s="83">
        <v>0</v>
      </c>
      <c r="E16" s="95">
        <v>0</v>
      </c>
      <c r="F16" s="36">
        <v>3400</v>
      </c>
      <c r="G16" s="36"/>
      <c r="H16" s="36"/>
      <c r="I16" s="36">
        <v>0</v>
      </c>
      <c r="J16" s="36">
        <v>0</v>
      </c>
      <c r="K16" s="36"/>
      <c r="L16" s="36">
        <v>0</v>
      </c>
      <c r="M16" s="37">
        <f t="shared" si="4"/>
        <v>3400</v>
      </c>
      <c r="N16" s="82">
        <f t="shared" si="4"/>
        <v>0</v>
      </c>
    </row>
    <row r="17" spans="1:14" s="5" customFormat="1" ht="55.5" customHeight="1" x14ac:dyDescent="0.2">
      <c r="A17" s="104"/>
      <c r="B17" s="31" t="s">
        <v>340</v>
      </c>
      <c r="C17" s="34" t="s">
        <v>339</v>
      </c>
      <c r="D17" s="83">
        <v>500000</v>
      </c>
      <c r="E17" s="95">
        <v>0</v>
      </c>
      <c r="F17" s="36">
        <v>546779.94999999995</v>
      </c>
      <c r="G17" s="36"/>
      <c r="H17" s="36"/>
      <c r="I17" s="36">
        <v>0</v>
      </c>
      <c r="J17" s="36">
        <v>830323.07</v>
      </c>
      <c r="K17" s="36"/>
      <c r="L17" s="36">
        <v>0</v>
      </c>
      <c r="M17" s="37">
        <f t="shared" si="4"/>
        <v>1877103.02</v>
      </c>
      <c r="N17" s="82">
        <f t="shared" si="4"/>
        <v>0</v>
      </c>
    </row>
    <row r="18" spans="1:14" s="5" customFormat="1" ht="77.25" customHeight="1" x14ac:dyDescent="0.2">
      <c r="A18" s="105" t="s">
        <v>64</v>
      </c>
      <c r="B18" s="26" t="s">
        <v>71</v>
      </c>
      <c r="C18" s="38" t="s">
        <v>174</v>
      </c>
      <c r="D18" s="39">
        <f>SUM(D19:D20)</f>
        <v>0</v>
      </c>
      <c r="E18" s="39">
        <f>SUM(E19:E20)</f>
        <v>0</v>
      </c>
      <c r="F18" s="39">
        <f>SUM(F19:F20)</f>
        <v>23678853</v>
      </c>
      <c r="G18" s="39">
        <f>G20</f>
        <v>0</v>
      </c>
      <c r="H18" s="39">
        <f>H20</f>
        <v>0</v>
      </c>
      <c r="I18" s="39">
        <f>SUM(I19:I20)</f>
        <v>0</v>
      </c>
      <c r="J18" s="39">
        <f>SUM(J19:J20)</f>
        <v>0</v>
      </c>
      <c r="K18" s="39">
        <f>K20</f>
        <v>0</v>
      </c>
      <c r="L18" s="39">
        <f>SUM(L19:L20)</f>
        <v>0</v>
      </c>
      <c r="M18" s="39">
        <f t="shared" ref="M18:M52" si="5">D18+F18+J18</f>
        <v>23678853</v>
      </c>
      <c r="N18" s="39">
        <f t="shared" ref="N18:N52" si="6">E18+I18+L18</f>
        <v>0</v>
      </c>
    </row>
    <row r="19" spans="1:14" s="16" customFormat="1" ht="75.75" customHeight="1" x14ac:dyDescent="0.2">
      <c r="A19" s="106"/>
      <c r="B19" s="31" t="s">
        <v>343</v>
      </c>
      <c r="C19" s="34" t="s">
        <v>341</v>
      </c>
      <c r="D19" s="83">
        <v>0</v>
      </c>
      <c r="E19" s="83">
        <v>0</v>
      </c>
      <c r="F19" s="36">
        <v>2978877</v>
      </c>
      <c r="G19" s="36"/>
      <c r="H19" s="36"/>
      <c r="I19" s="36">
        <v>0</v>
      </c>
      <c r="J19" s="36">
        <v>0</v>
      </c>
      <c r="K19" s="36"/>
      <c r="L19" s="36">
        <v>0</v>
      </c>
      <c r="M19" s="37">
        <f>D19+F19+J19</f>
        <v>2978877</v>
      </c>
      <c r="N19" s="37">
        <f>E19+I19+L19</f>
        <v>0</v>
      </c>
    </row>
    <row r="20" spans="1:14" s="6" customFormat="1" ht="70.5" customHeight="1" x14ac:dyDescent="0.25">
      <c r="A20" s="107"/>
      <c r="B20" s="31" t="s">
        <v>342</v>
      </c>
      <c r="C20" s="34" t="s">
        <v>138</v>
      </c>
      <c r="D20" s="83">
        <v>0</v>
      </c>
      <c r="E20" s="83">
        <v>0</v>
      </c>
      <c r="F20" s="36">
        <v>20699976</v>
      </c>
      <c r="G20" s="36"/>
      <c r="H20" s="36"/>
      <c r="I20" s="36">
        <v>0</v>
      </c>
      <c r="J20" s="36">
        <v>0</v>
      </c>
      <c r="K20" s="36"/>
      <c r="L20" s="36">
        <v>0</v>
      </c>
      <c r="M20" s="37">
        <f t="shared" si="5"/>
        <v>20699976</v>
      </c>
      <c r="N20" s="37">
        <f t="shared" si="6"/>
        <v>0</v>
      </c>
    </row>
    <row r="21" spans="1:14" s="6" customFormat="1" ht="39.950000000000003" customHeight="1" x14ac:dyDescent="0.25">
      <c r="A21" s="108" t="s">
        <v>72</v>
      </c>
      <c r="B21" s="26" t="s">
        <v>73</v>
      </c>
      <c r="C21" s="40" t="s">
        <v>175</v>
      </c>
      <c r="D21" s="65">
        <f>D22</f>
        <v>7095300</v>
      </c>
      <c r="E21" s="65">
        <f t="shared" ref="E21:N21" si="7">E22</f>
        <v>888490.81</v>
      </c>
      <c r="F21" s="65">
        <f t="shared" si="7"/>
        <v>0</v>
      </c>
      <c r="G21" s="65">
        <f t="shared" si="7"/>
        <v>0</v>
      </c>
      <c r="H21" s="65">
        <f t="shared" si="7"/>
        <v>0</v>
      </c>
      <c r="I21" s="65">
        <f t="shared" si="7"/>
        <v>0</v>
      </c>
      <c r="J21" s="65">
        <f t="shared" si="7"/>
        <v>0</v>
      </c>
      <c r="K21" s="65">
        <f t="shared" si="7"/>
        <v>0</v>
      </c>
      <c r="L21" s="65">
        <f t="shared" si="7"/>
        <v>0</v>
      </c>
      <c r="M21" s="65">
        <f t="shared" si="7"/>
        <v>7095300</v>
      </c>
      <c r="N21" s="65">
        <f t="shared" si="7"/>
        <v>888490.81</v>
      </c>
    </row>
    <row r="22" spans="1:14" s="5" customFormat="1" ht="39.950000000000003" customHeight="1" thickBot="1" x14ac:dyDescent="0.25">
      <c r="A22" s="107"/>
      <c r="B22" s="28" t="s">
        <v>91</v>
      </c>
      <c r="C22" s="34" t="s">
        <v>3</v>
      </c>
      <c r="D22" s="83">
        <v>7095300</v>
      </c>
      <c r="E22" s="83">
        <v>888490.81</v>
      </c>
      <c r="F22" s="36">
        <v>0</v>
      </c>
      <c r="G22" s="36"/>
      <c r="H22" s="36"/>
      <c r="I22" s="36">
        <v>0</v>
      </c>
      <c r="J22" s="36">
        <v>0</v>
      </c>
      <c r="K22" s="36"/>
      <c r="L22" s="36">
        <v>0</v>
      </c>
      <c r="M22" s="37">
        <f t="shared" si="5"/>
        <v>7095300</v>
      </c>
      <c r="N22" s="37">
        <f t="shared" si="6"/>
        <v>888490.81</v>
      </c>
    </row>
    <row r="23" spans="1:14" s="5" customFormat="1" ht="39.950000000000003" customHeight="1" thickBot="1" x14ac:dyDescent="0.25">
      <c r="A23" s="103" t="s">
        <v>52</v>
      </c>
      <c r="B23" s="30" t="s">
        <v>74</v>
      </c>
      <c r="C23" s="53" t="s">
        <v>176</v>
      </c>
      <c r="D23" s="59">
        <f>SUM(D24+D30+D32+D35)</f>
        <v>297000</v>
      </c>
      <c r="E23" s="59">
        <f>SUM(E24+E30+E32+E35)</f>
        <v>5400</v>
      </c>
      <c r="F23" s="59">
        <f>SUM(F24+F32+F30+F35)</f>
        <v>956300</v>
      </c>
      <c r="G23" s="59">
        <f t="shared" ref="G23:L23" si="8">G24+G30+G35+G32</f>
        <v>0</v>
      </c>
      <c r="H23" s="59">
        <f t="shared" si="8"/>
        <v>0</v>
      </c>
      <c r="I23" s="59">
        <f t="shared" si="8"/>
        <v>168637.75</v>
      </c>
      <c r="J23" s="59">
        <f t="shared" si="8"/>
        <v>0</v>
      </c>
      <c r="K23" s="59">
        <f t="shared" si="8"/>
        <v>0</v>
      </c>
      <c r="L23" s="59">
        <f t="shared" si="8"/>
        <v>0</v>
      </c>
      <c r="M23" s="59">
        <f>D23+F23+J23</f>
        <v>1253300</v>
      </c>
      <c r="N23" s="59">
        <f t="shared" si="6"/>
        <v>174037.75</v>
      </c>
    </row>
    <row r="24" spans="1:14" s="5" customFormat="1" ht="39.950000000000003" customHeight="1" x14ac:dyDescent="0.2">
      <c r="A24" s="109" t="s">
        <v>62</v>
      </c>
      <c r="B24" s="26" t="s">
        <v>75</v>
      </c>
      <c r="C24" s="38" t="s">
        <v>177</v>
      </c>
      <c r="D24" s="39">
        <f t="shared" ref="D24:N24" si="9">SUM(D25:D29)</f>
        <v>237000</v>
      </c>
      <c r="E24" s="39">
        <f t="shared" si="9"/>
        <v>5400</v>
      </c>
      <c r="F24" s="39">
        <f t="shared" si="9"/>
        <v>0</v>
      </c>
      <c r="G24" s="39">
        <f t="shared" si="9"/>
        <v>0</v>
      </c>
      <c r="H24" s="39">
        <f t="shared" si="9"/>
        <v>0</v>
      </c>
      <c r="I24" s="39">
        <f t="shared" si="9"/>
        <v>0</v>
      </c>
      <c r="J24" s="39">
        <f t="shared" si="9"/>
        <v>0</v>
      </c>
      <c r="K24" s="39">
        <f t="shared" si="9"/>
        <v>0</v>
      </c>
      <c r="L24" s="39">
        <f t="shared" si="9"/>
        <v>0</v>
      </c>
      <c r="M24" s="39">
        <f>SUM(M25:M29)</f>
        <v>237000</v>
      </c>
      <c r="N24" s="39">
        <f t="shared" si="9"/>
        <v>5400</v>
      </c>
    </row>
    <row r="25" spans="1:14" s="5" customFormat="1" ht="39.950000000000003" customHeight="1" x14ac:dyDescent="0.2">
      <c r="A25" s="110"/>
      <c r="B25" s="31" t="s">
        <v>92</v>
      </c>
      <c r="C25" s="34" t="s">
        <v>344</v>
      </c>
      <c r="D25" s="93">
        <v>120000</v>
      </c>
      <c r="E25" s="93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7">
        <f t="shared" ref="M25" si="10">D25+F25+J25</f>
        <v>120000</v>
      </c>
      <c r="N25" s="37">
        <f t="shared" ref="N25" si="11">E25+I25+L25</f>
        <v>0</v>
      </c>
    </row>
    <row r="26" spans="1:14" s="5" customFormat="1" ht="39.950000000000003" customHeight="1" x14ac:dyDescent="0.2">
      <c r="A26" s="110"/>
      <c r="B26" s="31" t="s">
        <v>93</v>
      </c>
      <c r="C26" s="34" t="s">
        <v>345</v>
      </c>
      <c r="D26" s="93">
        <v>55000</v>
      </c>
      <c r="E26" s="95">
        <v>5400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7">
        <f t="shared" si="5"/>
        <v>55000</v>
      </c>
      <c r="N26" s="37">
        <f t="shared" si="6"/>
        <v>5400</v>
      </c>
    </row>
    <row r="27" spans="1:14" s="5" customFormat="1" ht="39.950000000000003" customHeight="1" x14ac:dyDescent="0.2">
      <c r="A27" s="110"/>
      <c r="B27" s="31" t="s">
        <v>94</v>
      </c>
      <c r="C27" s="34" t="s">
        <v>346</v>
      </c>
      <c r="D27" s="96">
        <v>15000</v>
      </c>
      <c r="E27" s="9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7">
        <f t="shared" si="5"/>
        <v>15000</v>
      </c>
      <c r="N27" s="37">
        <f t="shared" si="6"/>
        <v>0</v>
      </c>
    </row>
    <row r="28" spans="1:14" s="5" customFormat="1" ht="39.950000000000003" customHeight="1" x14ac:dyDescent="0.2">
      <c r="A28" s="110"/>
      <c r="B28" s="31" t="s">
        <v>95</v>
      </c>
      <c r="C28" s="34" t="s">
        <v>347</v>
      </c>
      <c r="D28" s="93">
        <v>15000</v>
      </c>
      <c r="E28" s="9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7">
        <f t="shared" si="5"/>
        <v>15000</v>
      </c>
      <c r="N28" s="37">
        <f t="shared" si="6"/>
        <v>0</v>
      </c>
    </row>
    <row r="29" spans="1:14" s="5" customFormat="1" ht="39.950000000000003" customHeight="1" x14ac:dyDescent="0.2">
      <c r="A29" s="105"/>
      <c r="B29" s="31" t="s">
        <v>96</v>
      </c>
      <c r="C29" s="34" t="s">
        <v>348</v>
      </c>
      <c r="D29" s="83">
        <v>32000</v>
      </c>
      <c r="E29" s="93">
        <v>0</v>
      </c>
      <c r="F29" s="35">
        <v>0</v>
      </c>
      <c r="G29" s="35"/>
      <c r="H29" s="35"/>
      <c r="I29" s="35">
        <v>0</v>
      </c>
      <c r="J29" s="35">
        <v>0</v>
      </c>
      <c r="K29" s="35"/>
      <c r="L29" s="35">
        <v>0</v>
      </c>
      <c r="M29" s="37">
        <f t="shared" si="5"/>
        <v>32000</v>
      </c>
      <c r="N29" s="37">
        <f t="shared" si="6"/>
        <v>0</v>
      </c>
    </row>
    <row r="30" spans="1:14" s="5" customFormat="1" ht="39.950000000000003" customHeight="1" x14ac:dyDescent="0.2">
      <c r="A30" s="111" t="s">
        <v>61</v>
      </c>
      <c r="B30" s="26" t="s">
        <v>76</v>
      </c>
      <c r="C30" s="38" t="s">
        <v>178</v>
      </c>
      <c r="D30" s="39">
        <f>D31</f>
        <v>45000</v>
      </c>
      <c r="E30" s="39">
        <f t="shared" ref="E30:N30" si="12">E31</f>
        <v>0</v>
      </c>
      <c r="F30" s="39">
        <f t="shared" si="12"/>
        <v>0</v>
      </c>
      <c r="G30" s="39">
        <f t="shared" si="12"/>
        <v>0</v>
      </c>
      <c r="H30" s="39">
        <f t="shared" si="12"/>
        <v>0</v>
      </c>
      <c r="I30" s="39">
        <f t="shared" si="12"/>
        <v>0</v>
      </c>
      <c r="J30" s="39">
        <f t="shared" si="12"/>
        <v>0</v>
      </c>
      <c r="K30" s="39">
        <f t="shared" si="12"/>
        <v>0</v>
      </c>
      <c r="L30" s="39">
        <f t="shared" si="12"/>
        <v>0</v>
      </c>
      <c r="M30" s="39">
        <f t="shared" si="12"/>
        <v>45000</v>
      </c>
      <c r="N30" s="39">
        <f t="shared" si="12"/>
        <v>0</v>
      </c>
    </row>
    <row r="31" spans="1:14" s="16" customFormat="1" ht="39.950000000000003" customHeight="1" x14ac:dyDescent="0.2">
      <c r="A31" s="105"/>
      <c r="B31" s="28" t="s">
        <v>97</v>
      </c>
      <c r="C31" s="34" t="s">
        <v>349</v>
      </c>
      <c r="D31" s="94">
        <v>45000</v>
      </c>
      <c r="E31" s="83">
        <v>0</v>
      </c>
      <c r="F31" s="60">
        <v>0</v>
      </c>
      <c r="G31" s="36"/>
      <c r="H31" s="36"/>
      <c r="I31" s="35">
        <v>0</v>
      </c>
      <c r="J31" s="60">
        <v>0</v>
      </c>
      <c r="K31" s="36"/>
      <c r="L31" s="35">
        <v>0</v>
      </c>
      <c r="M31" s="37">
        <f t="shared" si="5"/>
        <v>45000</v>
      </c>
      <c r="N31" s="37">
        <f t="shared" si="6"/>
        <v>0</v>
      </c>
    </row>
    <row r="32" spans="1:14" s="6" customFormat="1" ht="39.950000000000003" customHeight="1" thickBot="1" x14ac:dyDescent="0.3">
      <c r="A32" s="112" t="s">
        <v>78</v>
      </c>
      <c r="B32" s="26" t="s">
        <v>77</v>
      </c>
      <c r="C32" s="40" t="s">
        <v>179</v>
      </c>
      <c r="D32" s="62">
        <f>SUM(D33:D34)</f>
        <v>15000</v>
      </c>
      <c r="E32" s="62">
        <f>E33+E34</f>
        <v>0</v>
      </c>
      <c r="F32" s="62">
        <f>F33+F34</f>
        <v>952300</v>
      </c>
      <c r="G32" s="62">
        <f t="shared" ref="G32:K32" si="13">G34</f>
        <v>0</v>
      </c>
      <c r="H32" s="62">
        <f t="shared" si="13"/>
        <v>0</v>
      </c>
      <c r="I32" s="62">
        <f>I33+I34</f>
        <v>168637.75</v>
      </c>
      <c r="J32" s="62">
        <f>J33+J34</f>
        <v>0</v>
      </c>
      <c r="K32" s="62">
        <f t="shared" si="13"/>
        <v>0</v>
      </c>
      <c r="L32" s="62">
        <f>L33+L34</f>
        <v>0</v>
      </c>
      <c r="M32" s="62">
        <f>D32+F32+J32</f>
        <v>967300</v>
      </c>
      <c r="N32" s="62">
        <f>E32+I32+L32</f>
        <v>168637.75</v>
      </c>
    </row>
    <row r="33" spans="1:14" s="5" customFormat="1" ht="39.950000000000003" customHeight="1" thickBot="1" x14ac:dyDescent="0.25">
      <c r="A33" s="113"/>
      <c r="B33" s="28" t="s">
        <v>98</v>
      </c>
      <c r="C33" s="34" t="s">
        <v>350</v>
      </c>
      <c r="D33" s="94">
        <v>15000</v>
      </c>
      <c r="E33" s="83">
        <v>0</v>
      </c>
      <c r="F33" s="60">
        <v>0</v>
      </c>
      <c r="G33" s="36"/>
      <c r="H33" s="36"/>
      <c r="I33" s="35">
        <v>0</v>
      </c>
      <c r="J33" s="60">
        <v>0</v>
      </c>
      <c r="K33" s="36"/>
      <c r="L33" s="35">
        <v>0</v>
      </c>
      <c r="M33" s="37">
        <f t="shared" ref="M33" si="14">D33+F33+J33</f>
        <v>15000</v>
      </c>
      <c r="N33" s="37">
        <f t="shared" ref="N33" si="15">E33+I33+L33</f>
        <v>0</v>
      </c>
    </row>
    <row r="34" spans="1:14" s="5" customFormat="1" ht="48" customHeight="1" thickBot="1" x14ac:dyDescent="0.25">
      <c r="A34" s="114"/>
      <c r="B34" s="28" t="s">
        <v>98</v>
      </c>
      <c r="C34" s="34" t="s">
        <v>139</v>
      </c>
      <c r="D34" s="94">
        <v>0</v>
      </c>
      <c r="E34" s="83">
        <v>0</v>
      </c>
      <c r="F34" s="60">
        <v>952300</v>
      </c>
      <c r="G34" s="36"/>
      <c r="H34" s="36"/>
      <c r="I34" s="35">
        <v>168637.75</v>
      </c>
      <c r="J34" s="60">
        <v>0</v>
      </c>
      <c r="K34" s="36"/>
      <c r="L34" s="35">
        <v>0</v>
      </c>
      <c r="M34" s="37">
        <f t="shared" si="5"/>
        <v>952300</v>
      </c>
      <c r="N34" s="37">
        <f t="shared" si="6"/>
        <v>168637.75</v>
      </c>
    </row>
    <row r="35" spans="1:14" s="5" customFormat="1" ht="39.950000000000003" customHeight="1" thickBot="1" x14ac:dyDescent="0.25">
      <c r="A35" s="115" t="s">
        <v>79</v>
      </c>
      <c r="B35" s="26" t="s">
        <v>80</v>
      </c>
      <c r="C35" s="40" t="s">
        <v>180</v>
      </c>
      <c r="D35" s="62">
        <f>D36</f>
        <v>0</v>
      </c>
      <c r="E35" s="62">
        <f t="shared" ref="E35:N35" si="16">E36</f>
        <v>0</v>
      </c>
      <c r="F35" s="62">
        <f t="shared" si="16"/>
        <v>4000</v>
      </c>
      <c r="G35" s="62">
        <f t="shared" si="16"/>
        <v>0</v>
      </c>
      <c r="H35" s="62">
        <f t="shared" si="16"/>
        <v>0</v>
      </c>
      <c r="I35" s="62">
        <f>I36</f>
        <v>0</v>
      </c>
      <c r="J35" s="62">
        <f t="shared" si="16"/>
        <v>0</v>
      </c>
      <c r="K35" s="62">
        <f t="shared" si="16"/>
        <v>0</v>
      </c>
      <c r="L35" s="62">
        <f t="shared" si="16"/>
        <v>0</v>
      </c>
      <c r="M35" s="62">
        <f t="shared" si="16"/>
        <v>4000</v>
      </c>
      <c r="N35" s="62">
        <f t="shared" si="16"/>
        <v>0</v>
      </c>
    </row>
    <row r="36" spans="1:14" s="5" customFormat="1" ht="53.25" customHeight="1" x14ac:dyDescent="0.2">
      <c r="A36" s="109"/>
      <c r="B36" s="63" t="s">
        <v>99</v>
      </c>
      <c r="C36" s="34" t="s">
        <v>181</v>
      </c>
      <c r="D36" s="94">
        <v>0</v>
      </c>
      <c r="E36" s="83">
        <v>0</v>
      </c>
      <c r="F36" s="60">
        <v>4000</v>
      </c>
      <c r="G36" s="36"/>
      <c r="H36" s="36"/>
      <c r="I36" s="35">
        <v>0</v>
      </c>
      <c r="J36" s="60">
        <v>0</v>
      </c>
      <c r="K36" s="36"/>
      <c r="L36" s="35">
        <v>0</v>
      </c>
      <c r="M36" s="37">
        <f t="shared" si="5"/>
        <v>4000</v>
      </c>
      <c r="N36" s="37">
        <f t="shared" si="6"/>
        <v>0</v>
      </c>
    </row>
    <row r="37" spans="1:14" s="7" customFormat="1" ht="39.950000000000003" customHeight="1" x14ac:dyDescent="0.25">
      <c r="A37" s="110" t="s">
        <v>228</v>
      </c>
      <c r="B37" s="30" t="s">
        <v>81</v>
      </c>
      <c r="C37" s="53" t="s">
        <v>182</v>
      </c>
      <c r="D37" s="59">
        <f t="shared" ref="D37:L37" si="17">D38+D43</f>
        <v>985754</v>
      </c>
      <c r="E37" s="59">
        <f t="shared" si="17"/>
        <v>76013.11</v>
      </c>
      <c r="F37" s="59">
        <f t="shared" si="17"/>
        <v>580332.56000000006</v>
      </c>
      <c r="G37" s="59" t="e">
        <f t="shared" si="17"/>
        <v>#REF!</v>
      </c>
      <c r="H37" s="59" t="e">
        <f t="shared" si="17"/>
        <v>#REF!</v>
      </c>
      <c r="I37" s="59">
        <f t="shared" si="17"/>
        <v>0</v>
      </c>
      <c r="J37" s="59">
        <f t="shared" si="17"/>
        <v>0</v>
      </c>
      <c r="K37" s="59" t="e">
        <f t="shared" si="17"/>
        <v>#REF!</v>
      </c>
      <c r="L37" s="59">
        <f t="shared" si="17"/>
        <v>0</v>
      </c>
      <c r="M37" s="59">
        <f>D37+F37+J37</f>
        <v>1566086.56</v>
      </c>
      <c r="N37" s="59">
        <f>E37+I37+L37</f>
        <v>76013.11</v>
      </c>
    </row>
    <row r="38" spans="1:14" s="5" customFormat="1" ht="39.950000000000003" customHeight="1" x14ac:dyDescent="0.2">
      <c r="A38" s="110" t="s">
        <v>53</v>
      </c>
      <c r="B38" s="26" t="s">
        <v>82</v>
      </c>
      <c r="C38" s="38" t="s">
        <v>183</v>
      </c>
      <c r="D38" s="39">
        <f t="shared" ref="D38:L38" si="18">SUM(D39:D42)</f>
        <v>448000</v>
      </c>
      <c r="E38" s="39">
        <f t="shared" si="18"/>
        <v>33000</v>
      </c>
      <c r="F38" s="39">
        <f t="shared" si="18"/>
        <v>580332.56000000006</v>
      </c>
      <c r="G38" s="39">
        <f t="shared" si="18"/>
        <v>0</v>
      </c>
      <c r="H38" s="39">
        <f t="shared" si="18"/>
        <v>0</v>
      </c>
      <c r="I38" s="39">
        <f t="shared" si="18"/>
        <v>0</v>
      </c>
      <c r="J38" s="39">
        <f t="shared" si="18"/>
        <v>0</v>
      </c>
      <c r="K38" s="39">
        <f t="shared" si="18"/>
        <v>0</v>
      </c>
      <c r="L38" s="39">
        <f t="shared" si="18"/>
        <v>0</v>
      </c>
      <c r="M38" s="59">
        <f>D38+F38+J38</f>
        <v>1028332.56</v>
      </c>
      <c r="N38" s="59">
        <f>E38+I38+L38</f>
        <v>33000</v>
      </c>
    </row>
    <row r="39" spans="1:14" s="4" customFormat="1" ht="39.950000000000003" customHeight="1" x14ac:dyDescent="0.2">
      <c r="A39" s="105"/>
      <c r="B39" s="28" t="s">
        <v>100</v>
      </c>
      <c r="C39" s="34" t="s">
        <v>4</v>
      </c>
      <c r="D39" s="90">
        <v>140000</v>
      </c>
      <c r="E39" s="90">
        <v>25500</v>
      </c>
      <c r="F39" s="36">
        <v>0</v>
      </c>
      <c r="G39" s="36"/>
      <c r="H39" s="36"/>
      <c r="I39" s="36">
        <v>0</v>
      </c>
      <c r="J39" s="36">
        <v>0</v>
      </c>
      <c r="K39" s="36"/>
      <c r="L39" s="36">
        <v>0</v>
      </c>
      <c r="M39" s="37">
        <f t="shared" si="5"/>
        <v>140000</v>
      </c>
      <c r="N39" s="37">
        <f t="shared" si="6"/>
        <v>25500</v>
      </c>
    </row>
    <row r="40" spans="1:14" s="4" customFormat="1" ht="48.75" customHeight="1" x14ac:dyDescent="0.2">
      <c r="A40" s="116"/>
      <c r="B40" s="31" t="s">
        <v>273</v>
      </c>
      <c r="C40" s="34" t="s">
        <v>296</v>
      </c>
      <c r="D40" s="90">
        <v>58000</v>
      </c>
      <c r="E40" s="90">
        <v>0</v>
      </c>
      <c r="F40" s="36">
        <v>580332.56000000006</v>
      </c>
      <c r="G40" s="36"/>
      <c r="H40" s="36"/>
      <c r="I40" s="36">
        <v>0</v>
      </c>
      <c r="J40" s="36">
        <v>0</v>
      </c>
      <c r="K40" s="36"/>
      <c r="L40" s="36">
        <v>0</v>
      </c>
      <c r="M40" s="37">
        <f t="shared" ref="M40" si="19">D40+F40+J40</f>
        <v>638332.56000000006</v>
      </c>
      <c r="N40" s="37">
        <f t="shared" ref="N40" si="20">E40+I40+L40</f>
        <v>0</v>
      </c>
    </row>
    <row r="41" spans="1:14" s="4" customFormat="1" ht="39.950000000000003" customHeight="1" x14ac:dyDescent="0.2">
      <c r="A41" s="116"/>
      <c r="B41" s="31" t="s">
        <v>261</v>
      </c>
      <c r="C41" s="34" t="s">
        <v>185</v>
      </c>
      <c r="D41" s="90">
        <v>0</v>
      </c>
      <c r="E41" s="90">
        <v>0</v>
      </c>
      <c r="F41" s="36">
        <v>0</v>
      </c>
      <c r="G41" s="36"/>
      <c r="H41" s="36"/>
      <c r="I41" s="36">
        <v>0</v>
      </c>
      <c r="J41" s="36">
        <v>0</v>
      </c>
      <c r="K41" s="36"/>
      <c r="L41" s="36">
        <v>0</v>
      </c>
      <c r="M41" s="37">
        <f t="shared" ref="M41" si="21">D41+F41+J41</f>
        <v>0</v>
      </c>
      <c r="N41" s="37">
        <f t="shared" ref="N41" si="22">E41+I41+L41</f>
        <v>0</v>
      </c>
    </row>
    <row r="42" spans="1:14" s="6" customFormat="1" ht="39.950000000000003" customHeight="1" x14ac:dyDescent="0.25">
      <c r="A42" s="111"/>
      <c r="B42" s="28" t="s">
        <v>101</v>
      </c>
      <c r="C42" s="34" t="s">
        <v>184</v>
      </c>
      <c r="D42" s="90">
        <v>250000</v>
      </c>
      <c r="E42" s="90">
        <v>7500</v>
      </c>
      <c r="F42" s="36">
        <v>0</v>
      </c>
      <c r="G42" s="36"/>
      <c r="H42" s="36"/>
      <c r="I42" s="36">
        <v>0</v>
      </c>
      <c r="J42" s="36">
        <v>0</v>
      </c>
      <c r="K42" s="36"/>
      <c r="L42" s="36">
        <v>0</v>
      </c>
      <c r="M42" s="37">
        <f>D42+F42+J42</f>
        <v>250000</v>
      </c>
      <c r="N42" s="37">
        <f>E42+I42+L42</f>
        <v>7500</v>
      </c>
    </row>
    <row r="43" spans="1:14" s="5" customFormat="1" ht="39.950000000000003" customHeight="1" thickBot="1" x14ac:dyDescent="0.25">
      <c r="A43" s="111" t="s">
        <v>229</v>
      </c>
      <c r="B43" s="26" t="s">
        <v>83</v>
      </c>
      <c r="C43" s="24" t="s">
        <v>186</v>
      </c>
      <c r="D43" s="25">
        <f>D44+D45</f>
        <v>537754</v>
      </c>
      <c r="E43" s="25">
        <f>E44+E45</f>
        <v>43013.11</v>
      </c>
      <c r="F43" s="25">
        <f>F44+F45</f>
        <v>0</v>
      </c>
      <c r="G43" s="25" t="e">
        <f>#REF!+G44+G45</f>
        <v>#REF!</v>
      </c>
      <c r="H43" s="25" t="e">
        <f>#REF!+H44+H45</f>
        <v>#REF!</v>
      </c>
      <c r="I43" s="25">
        <f>I44+I45</f>
        <v>0</v>
      </c>
      <c r="J43" s="25">
        <f>J44+J45</f>
        <v>0</v>
      </c>
      <c r="K43" s="25" t="e">
        <f>#REF!+K44+K45</f>
        <v>#REF!</v>
      </c>
      <c r="L43" s="25">
        <f>L44+L45</f>
        <v>0</v>
      </c>
      <c r="M43" s="25">
        <f>D43+F43+J43</f>
        <v>537754</v>
      </c>
      <c r="N43" s="25">
        <f>E43+I43+L43</f>
        <v>43013.11</v>
      </c>
    </row>
    <row r="44" spans="1:14" s="5" customFormat="1" ht="39.950000000000003" customHeight="1" thickBot="1" x14ac:dyDescent="0.25">
      <c r="A44" s="103"/>
      <c r="B44" s="28" t="s">
        <v>102</v>
      </c>
      <c r="C44" s="34" t="s">
        <v>5</v>
      </c>
      <c r="D44" s="93">
        <v>339000</v>
      </c>
      <c r="E44" s="93">
        <v>33013.11</v>
      </c>
      <c r="F44" s="36">
        <v>0</v>
      </c>
      <c r="G44" s="36"/>
      <c r="H44" s="36"/>
      <c r="I44" s="36">
        <v>0</v>
      </c>
      <c r="J44" s="36">
        <v>0</v>
      </c>
      <c r="K44" s="36"/>
      <c r="L44" s="36">
        <v>0</v>
      </c>
      <c r="M44" s="37">
        <f t="shared" si="5"/>
        <v>339000</v>
      </c>
      <c r="N44" s="37">
        <f t="shared" si="6"/>
        <v>33013.11</v>
      </c>
    </row>
    <row r="45" spans="1:14" s="5" customFormat="1" ht="39.950000000000003" customHeight="1" x14ac:dyDescent="0.2">
      <c r="A45" s="109"/>
      <c r="B45" s="28" t="s">
        <v>103</v>
      </c>
      <c r="C45" s="34" t="s">
        <v>6</v>
      </c>
      <c r="D45" s="93">
        <v>198754</v>
      </c>
      <c r="E45" s="93">
        <v>10000</v>
      </c>
      <c r="F45" s="36">
        <v>0</v>
      </c>
      <c r="G45" s="36"/>
      <c r="H45" s="36"/>
      <c r="I45" s="36">
        <v>0</v>
      </c>
      <c r="J45" s="36">
        <v>0</v>
      </c>
      <c r="K45" s="36"/>
      <c r="L45" s="36">
        <v>0</v>
      </c>
      <c r="M45" s="37">
        <f t="shared" si="5"/>
        <v>198754</v>
      </c>
      <c r="N45" s="37">
        <f t="shared" si="6"/>
        <v>10000</v>
      </c>
    </row>
    <row r="46" spans="1:14" s="5" customFormat="1" ht="39.950000000000003" customHeight="1" x14ac:dyDescent="0.2">
      <c r="A46" s="109" t="s">
        <v>230</v>
      </c>
      <c r="B46" s="30" t="s">
        <v>27</v>
      </c>
      <c r="C46" s="53" t="s">
        <v>187</v>
      </c>
      <c r="D46" s="64">
        <f>D47</f>
        <v>31565500</v>
      </c>
      <c r="E46" s="64">
        <f t="shared" ref="E46:N46" si="23">E47</f>
        <v>3477796.09</v>
      </c>
      <c r="F46" s="64">
        <f t="shared" si="23"/>
        <v>129155894.54000001</v>
      </c>
      <c r="G46" s="64">
        <f t="shared" si="23"/>
        <v>0</v>
      </c>
      <c r="H46" s="64">
        <f t="shared" si="23"/>
        <v>0</v>
      </c>
      <c r="I46" s="64">
        <f t="shared" si="23"/>
        <v>0</v>
      </c>
      <c r="J46" s="64">
        <f t="shared" si="23"/>
        <v>9231475.1600000001</v>
      </c>
      <c r="K46" s="64">
        <f t="shared" si="23"/>
        <v>0</v>
      </c>
      <c r="L46" s="64">
        <f t="shared" si="23"/>
        <v>0</v>
      </c>
      <c r="M46" s="64">
        <f t="shared" si="23"/>
        <v>169952869.69999999</v>
      </c>
      <c r="N46" s="64">
        <f t="shared" si="23"/>
        <v>3477796.09</v>
      </c>
    </row>
    <row r="47" spans="1:14" s="5" customFormat="1" ht="39.950000000000003" customHeight="1" x14ac:dyDescent="0.2">
      <c r="A47" s="110" t="s">
        <v>63</v>
      </c>
      <c r="B47" s="26" t="s">
        <v>28</v>
      </c>
      <c r="C47" s="38" t="s">
        <v>188</v>
      </c>
      <c r="D47" s="65">
        <f t="shared" ref="D47:N47" si="24">SUM(D48:D54)</f>
        <v>31565500</v>
      </c>
      <c r="E47" s="65">
        <f t="shared" si="24"/>
        <v>3477796.09</v>
      </c>
      <c r="F47" s="65">
        <f t="shared" si="24"/>
        <v>129155894.54000001</v>
      </c>
      <c r="G47" s="65">
        <f t="shared" si="24"/>
        <v>0</v>
      </c>
      <c r="H47" s="65">
        <f t="shared" si="24"/>
        <v>0</v>
      </c>
      <c r="I47" s="65">
        <f t="shared" si="24"/>
        <v>0</v>
      </c>
      <c r="J47" s="65">
        <f t="shared" si="24"/>
        <v>9231475.1600000001</v>
      </c>
      <c r="K47" s="65">
        <f t="shared" si="24"/>
        <v>0</v>
      </c>
      <c r="L47" s="65">
        <f t="shared" si="24"/>
        <v>0</v>
      </c>
      <c r="M47" s="65">
        <f t="shared" si="24"/>
        <v>169952869.69999999</v>
      </c>
      <c r="N47" s="65">
        <f t="shared" si="24"/>
        <v>3477796.09</v>
      </c>
    </row>
    <row r="48" spans="1:14" s="6" customFormat="1" ht="39.950000000000003" customHeight="1" x14ac:dyDescent="0.25">
      <c r="A48" s="104"/>
      <c r="B48" s="28" t="s">
        <v>104</v>
      </c>
      <c r="C48" s="34" t="s">
        <v>7</v>
      </c>
      <c r="D48" s="83">
        <v>11381100</v>
      </c>
      <c r="E48" s="83">
        <v>2882667.61</v>
      </c>
      <c r="F48" s="35">
        <v>0</v>
      </c>
      <c r="G48" s="35"/>
      <c r="H48" s="36"/>
      <c r="I48" s="35">
        <v>0</v>
      </c>
      <c r="J48" s="35">
        <v>0</v>
      </c>
      <c r="K48" s="35">
        <v>0</v>
      </c>
      <c r="L48" s="35">
        <v>0</v>
      </c>
      <c r="M48" s="37">
        <f t="shared" si="5"/>
        <v>11381100</v>
      </c>
      <c r="N48" s="37">
        <f t="shared" si="6"/>
        <v>2882667.61</v>
      </c>
    </row>
    <row r="49" spans="1:14" s="6" customFormat="1" ht="60" customHeight="1" x14ac:dyDescent="0.25">
      <c r="A49" s="104"/>
      <c r="B49" s="31" t="s">
        <v>268</v>
      </c>
      <c r="C49" s="34" t="s">
        <v>320</v>
      </c>
      <c r="D49" s="83">
        <v>10000000</v>
      </c>
      <c r="E49" s="83">
        <v>0</v>
      </c>
      <c r="F49" s="35">
        <v>100996678</v>
      </c>
      <c r="G49" s="35"/>
      <c r="H49" s="36"/>
      <c r="I49" s="35">
        <v>0</v>
      </c>
      <c r="J49" s="35">
        <v>0</v>
      </c>
      <c r="K49" s="35"/>
      <c r="L49" s="35">
        <v>0</v>
      </c>
      <c r="M49" s="37">
        <f t="shared" ref="M49:M50" si="25">D49+F49+J49</f>
        <v>110996678</v>
      </c>
      <c r="N49" s="37">
        <f t="shared" ref="N49:N50" si="26">E49+I49+L49</f>
        <v>0</v>
      </c>
    </row>
    <row r="50" spans="1:14" s="6" customFormat="1" ht="48" customHeight="1" x14ac:dyDescent="0.25">
      <c r="A50" s="104"/>
      <c r="B50" s="28" t="s">
        <v>105</v>
      </c>
      <c r="C50" s="34" t="s">
        <v>313</v>
      </c>
      <c r="D50" s="83">
        <v>250000</v>
      </c>
      <c r="E50" s="83">
        <v>250000</v>
      </c>
      <c r="F50" s="35">
        <v>0</v>
      </c>
      <c r="G50" s="35"/>
      <c r="H50" s="36"/>
      <c r="I50" s="35">
        <v>0</v>
      </c>
      <c r="J50" s="35">
        <v>0</v>
      </c>
      <c r="K50" s="35"/>
      <c r="L50" s="35">
        <v>0</v>
      </c>
      <c r="M50" s="37">
        <f t="shared" si="25"/>
        <v>250000</v>
      </c>
      <c r="N50" s="37">
        <f t="shared" si="26"/>
        <v>250000</v>
      </c>
    </row>
    <row r="51" spans="1:14" s="5" customFormat="1" ht="39.950000000000003" customHeight="1" x14ac:dyDescent="0.2">
      <c r="A51" s="104"/>
      <c r="B51" s="28" t="s">
        <v>105</v>
      </c>
      <c r="C51" s="34" t="s">
        <v>8</v>
      </c>
      <c r="D51" s="83">
        <v>4904400</v>
      </c>
      <c r="E51" s="83">
        <v>345128.48</v>
      </c>
      <c r="F51" s="35">
        <v>0</v>
      </c>
      <c r="G51" s="35"/>
      <c r="H51" s="36"/>
      <c r="I51" s="35">
        <v>0</v>
      </c>
      <c r="J51" s="35">
        <v>0</v>
      </c>
      <c r="K51" s="35"/>
      <c r="L51" s="35">
        <v>0</v>
      </c>
      <c r="M51" s="37">
        <f t="shared" si="5"/>
        <v>4904400</v>
      </c>
      <c r="N51" s="37">
        <f t="shared" si="6"/>
        <v>345128.48</v>
      </c>
    </row>
    <row r="52" spans="1:14" s="5" customFormat="1" ht="52.5" customHeight="1" x14ac:dyDescent="0.2">
      <c r="A52" s="106"/>
      <c r="B52" s="28" t="s">
        <v>106</v>
      </c>
      <c r="C52" s="34" t="s">
        <v>322</v>
      </c>
      <c r="D52" s="83">
        <v>5000000</v>
      </c>
      <c r="E52" s="83">
        <v>0</v>
      </c>
      <c r="F52" s="35">
        <v>8093940.5</v>
      </c>
      <c r="G52" s="35"/>
      <c r="H52" s="36"/>
      <c r="I52" s="35">
        <v>0</v>
      </c>
      <c r="J52" s="35">
        <v>0</v>
      </c>
      <c r="K52" s="35"/>
      <c r="L52" s="35">
        <v>0</v>
      </c>
      <c r="M52" s="37">
        <f t="shared" si="5"/>
        <v>13093940.5</v>
      </c>
      <c r="N52" s="37">
        <f t="shared" si="6"/>
        <v>0</v>
      </c>
    </row>
    <row r="53" spans="1:14" s="5" customFormat="1" ht="52.5" customHeight="1" x14ac:dyDescent="0.2">
      <c r="A53" s="106"/>
      <c r="B53" s="75" t="s">
        <v>269</v>
      </c>
      <c r="C53" s="34" t="s">
        <v>321</v>
      </c>
      <c r="D53" s="83">
        <v>0</v>
      </c>
      <c r="E53" s="83">
        <v>0</v>
      </c>
      <c r="F53" s="35">
        <v>20000000</v>
      </c>
      <c r="G53" s="35"/>
      <c r="H53" s="36"/>
      <c r="I53" s="35">
        <v>0</v>
      </c>
      <c r="J53" s="35">
        <v>0</v>
      </c>
      <c r="K53" s="35"/>
      <c r="L53" s="35">
        <v>0</v>
      </c>
      <c r="M53" s="37">
        <f t="shared" ref="M53:M58" si="27">D53+F53+J53</f>
        <v>20000000</v>
      </c>
      <c r="N53" s="37">
        <f t="shared" ref="N53:N58" si="28">E53+I53+L53</f>
        <v>0</v>
      </c>
    </row>
    <row r="54" spans="1:14" s="3" customFormat="1" ht="60" customHeight="1" x14ac:dyDescent="0.25">
      <c r="A54" s="109"/>
      <c r="B54" s="66" t="s">
        <v>134</v>
      </c>
      <c r="C54" s="34" t="s">
        <v>351</v>
      </c>
      <c r="D54" s="83">
        <v>30000</v>
      </c>
      <c r="E54" s="83">
        <v>0</v>
      </c>
      <c r="F54" s="35">
        <v>65276.04</v>
      </c>
      <c r="G54" s="35"/>
      <c r="H54" s="36"/>
      <c r="I54" s="35">
        <v>0</v>
      </c>
      <c r="J54" s="35">
        <v>9231475.1600000001</v>
      </c>
      <c r="K54" s="35"/>
      <c r="L54" s="35">
        <v>0</v>
      </c>
      <c r="M54" s="37">
        <f t="shared" si="27"/>
        <v>9326751.1999999993</v>
      </c>
      <c r="N54" s="37">
        <f t="shared" si="28"/>
        <v>0</v>
      </c>
    </row>
    <row r="55" spans="1:14" ht="39.950000000000003" customHeight="1" x14ac:dyDescent="0.2">
      <c r="A55" s="117">
        <v>6</v>
      </c>
      <c r="B55" s="30" t="s">
        <v>157</v>
      </c>
      <c r="C55" s="53" t="s">
        <v>189</v>
      </c>
      <c r="D55" s="59">
        <f>D56+D62+D60</f>
        <v>2881400</v>
      </c>
      <c r="E55" s="59">
        <f t="shared" ref="E55:L55" si="29">E56+E62+E60</f>
        <v>723304.12</v>
      </c>
      <c r="F55" s="59">
        <f t="shared" si="29"/>
        <v>485900</v>
      </c>
      <c r="G55" s="59">
        <f t="shared" si="29"/>
        <v>0</v>
      </c>
      <c r="H55" s="59">
        <f t="shared" si="29"/>
        <v>0</v>
      </c>
      <c r="I55" s="59">
        <f t="shared" si="29"/>
        <v>62719.43</v>
      </c>
      <c r="J55" s="59">
        <f t="shared" si="29"/>
        <v>0</v>
      </c>
      <c r="K55" s="59">
        <f t="shared" si="29"/>
        <v>0</v>
      </c>
      <c r="L55" s="59">
        <f t="shared" si="29"/>
        <v>0</v>
      </c>
      <c r="M55" s="59">
        <f t="shared" si="27"/>
        <v>3367300</v>
      </c>
      <c r="N55" s="59">
        <f t="shared" si="28"/>
        <v>786023.55</v>
      </c>
    </row>
    <row r="56" spans="1:14" ht="39.950000000000003" customHeight="1" x14ac:dyDescent="0.2">
      <c r="A56" s="117" t="s">
        <v>66</v>
      </c>
      <c r="B56" s="26" t="s">
        <v>160</v>
      </c>
      <c r="C56" s="38" t="s">
        <v>190</v>
      </c>
      <c r="D56" s="39">
        <f>SUM(D57:D59)</f>
        <v>0</v>
      </c>
      <c r="E56" s="39">
        <f t="shared" ref="E56:L56" si="30">SUM(E57:E59)</f>
        <v>0</v>
      </c>
      <c r="F56" s="39">
        <f t="shared" si="30"/>
        <v>0</v>
      </c>
      <c r="G56" s="39">
        <f t="shared" si="30"/>
        <v>0</v>
      </c>
      <c r="H56" s="39">
        <f t="shared" si="30"/>
        <v>0</v>
      </c>
      <c r="I56" s="39">
        <f t="shared" si="30"/>
        <v>0</v>
      </c>
      <c r="J56" s="39">
        <f t="shared" si="30"/>
        <v>0</v>
      </c>
      <c r="K56" s="39">
        <f t="shared" si="30"/>
        <v>0</v>
      </c>
      <c r="L56" s="39">
        <f t="shared" si="30"/>
        <v>0</v>
      </c>
      <c r="M56" s="39">
        <f t="shared" si="27"/>
        <v>0</v>
      </c>
      <c r="N56" s="39">
        <f t="shared" si="28"/>
        <v>0</v>
      </c>
    </row>
    <row r="57" spans="1:14" ht="53.25" customHeight="1" x14ac:dyDescent="0.2">
      <c r="A57" s="117"/>
      <c r="B57" s="31" t="s">
        <v>292</v>
      </c>
      <c r="C57" s="34" t="s">
        <v>314</v>
      </c>
      <c r="D57" s="36">
        <v>0</v>
      </c>
      <c r="E57" s="36">
        <v>0</v>
      </c>
      <c r="F57" s="36">
        <v>0</v>
      </c>
      <c r="G57" s="36"/>
      <c r="H57" s="36"/>
      <c r="I57" s="36">
        <v>0</v>
      </c>
      <c r="J57" s="36">
        <v>0</v>
      </c>
      <c r="K57" s="36"/>
      <c r="L57" s="36">
        <v>0</v>
      </c>
      <c r="M57" s="37">
        <f t="shared" si="27"/>
        <v>0</v>
      </c>
      <c r="N57" s="37">
        <f t="shared" si="28"/>
        <v>0</v>
      </c>
    </row>
    <row r="58" spans="1:14" ht="39.950000000000003" customHeight="1" x14ac:dyDescent="0.2">
      <c r="A58" s="117"/>
      <c r="B58" s="31" t="s">
        <v>262</v>
      </c>
      <c r="C58" s="34" t="s">
        <v>315</v>
      </c>
      <c r="D58" s="36">
        <v>0</v>
      </c>
      <c r="E58" s="36">
        <v>0</v>
      </c>
      <c r="F58" s="36">
        <v>0</v>
      </c>
      <c r="G58" s="36"/>
      <c r="H58" s="36"/>
      <c r="I58" s="36">
        <v>0</v>
      </c>
      <c r="J58" s="36">
        <v>0</v>
      </c>
      <c r="K58" s="36"/>
      <c r="L58" s="36">
        <v>0</v>
      </c>
      <c r="M58" s="37">
        <f t="shared" si="27"/>
        <v>0</v>
      </c>
      <c r="N58" s="37">
        <f t="shared" si="28"/>
        <v>0</v>
      </c>
    </row>
    <row r="59" spans="1:14" ht="51" customHeight="1" x14ac:dyDescent="0.2">
      <c r="A59" s="117"/>
      <c r="B59" s="31" t="s">
        <v>262</v>
      </c>
      <c r="C59" s="34" t="s">
        <v>192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7">
        <f t="shared" ref="M59:M61" si="31">D59+F59+J59</f>
        <v>0</v>
      </c>
      <c r="N59" s="37">
        <f t="shared" ref="N59:N61" si="32">E59+I59+L59</f>
        <v>0</v>
      </c>
    </row>
    <row r="60" spans="1:14" ht="68.25" customHeight="1" x14ac:dyDescent="0.2">
      <c r="A60" s="117" t="s">
        <v>231</v>
      </c>
      <c r="B60" s="26" t="s">
        <v>325</v>
      </c>
      <c r="C60" s="38" t="s">
        <v>323</v>
      </c>
      <c r="D60" s="39">
        <f>D61</f>
        <v>2881400</v>
      </c>
      <c r="E60" s="39">
        <f>E61</f>
        <v>723304.12</v>
      </c>
      <c r="F60" s="39">
        <f>F61</f>
        <v>0</v>
      </c>
      <c r="G60" s="39">
        <f t="shared" ref="G60:L60" si="33">G61</f>
        <v>0</v>
      </c>
      <c r="H60" s="39">
        <f t="shared" si="33"/>
        <v>0</v>
      </c>
      <c r="I60" s="39">
        <f t="shared" si="33"/>
        <v>0</v>
      </c>
      <c r="J60" s="39">
        <f t="shared" si="33"/>
        <v>0</v>
      </c>
      <c r="K60" s="39">
        <f t="shared" si="33"/>
        <v>0</v>
      </c>
      <c r="L60" s="39">
        <f t="shared" si="33"/>
        <v>0</v>
      </c>
      <c r="M60" s="39">
        <f t="shared" si="31"/>
        <v>2881400</v>
      </c>
      <c r="N60" s="39">
        <f t="shared" si="32"/>
        <v>723304.12</v>
      </c>
    </row>
    <row r="61" spans="1:14" ht="51" customHeight="1" x14ac:dyDescent="0.2">
      <c r="A61" s="117"/>
      <c r="B61" s="31" t="s">
        <v>326</v>
      </c>
      <c r="C61" s="34" t="s">
        <v>324</v>
      </c>
      <c r="D61" s="90">
        <v>2881400</v>
      </c>
      <c r="E61" s="90">
        <v>723304.12</v>
      </c>
      <c r="F61" s="36">
        <v>0</v>
      </c>
      <c r="G61" s="36"/>
      <c r="H61" s="36"/>
      <c r="I61" s="36">
        <v>0</v>
      </c>
      <c r="J61" s="36">
        <v>0</v>
      </c>
      <c r="K61" s="36"/>
      <c r="L61" s="36">
        <v>0</v>
      </c>
      <c r="M61" s="37">
        <f t="shared" si="31"/>
        <v>2881400</v>
      </c>
      <c r="N61" s="37">
        <f t="shared" si="32"/>
        <v>723304.12</v>
      </c>
    </row>
    <row r="62" spans="1:14" ht="39.950000000000003" customHeight="1" x14ac:dyDescent="0.2">
      <c r="A62" s="117" t="s">
        <v>397</v>
      </c>
      <c r="B62" s="26" t="s">
        <v>160</v>
      </c>
      <c r="C62" s="38" t="s">
        <v>191</v>
      </c>
      <c r="D62" s="39">
        <f>D63</f>
        <v>0</v>
      </c>
      <c r="E62" s="39">
        <f>E63</f>
        <v>0</v>
      </c>
      <c r="F62" s="39">
        <f t="shared" ref="F62:L62" si="34">F63</f>
        <v>485900</v>
      </c>
      <c r="G62" s="39">
        <f t="shared" si="34"/>
        <v>0</v>
      </c>
      <c r="H62" s="39">
        <f t="shared" si="34"/>
        <v>0</v>
      </c>
      <c r="I62" s="39">
        <f t="shared" si="34"/>
        <v>62719.43</v>
      </c>
      <c r="J62" s="39">
        <f t="shared" si="34"/>
        <v>0</v>
      </c>
      <c r="K62" s="39">
        <f t="shared" si="34"/>
        <v>0</v>
      </c>
      <c r="L62" s="39">
        <f t="shared" si="34"/>
        <v>0</v>
      </c>
      <c r="M62" s="39">
        <f>D62+F62+J62</f>
        <v>485900</v>
      </c>
      <c r="N62" s="39">
        <f>E62+I62+L62</f>
        <v>62719.43</v>
      </c>
    </row>
    <row r="63" spans="1:14" s="8" customFormat="1" ht="53.25" customHeight="1" x14ac:dyDescent="0.25">
      <c r="A63" s="117"/>
      <c r="B63" s="31" t="s">
        <v>159</v>
      </c>
      <c r="C63" s="34" t="s">
        <v>158</v>
      </c>
      <c r="D63" s="83">
        <v>0</v>
      </c>
      <c r="E63" s="83">
        <v>0</v>
      </c>
      <c r="F63" s="35">
        <v>485900</v>
      </c>
      <c r="G63" s="35">
        <v>0</v>
      </c>
      <c r="H63" s="35">
        <v>0</v>
      </c>
      <c r="I63" s="35">
        <v>62719.43</v>
      </c>
      <c r="J63" s="35">
        <v>0</v>
      </c>
      <c r="K63" s="35">
        <v>0</v>
      </c>
      <c r="L63" s="35">
        <v>0</v>
      </c>
      <c r="M63" s="37">
        <f t="shared" ref="M63" si="35">D63+F63+J63</f>
        <v>485900</v>
      </c>
      <c r="N63" s="37">
        <f t="shared" ref="N63" si="36">E63+I63+L63</f>
        <v>62719.43</v>
      </c>
    </row>
    <row r="64" spans="1:14" s="8" customFormat="1" ht="39.950000000000003" customHeight="1" x14ac:dyDescent="0.25">
      <c r="A64" s="117" t="s">
        <v>232</v>
      </c>
      <c r="B64" s="30" t="s">
        <v>29</v>
      </c>
      <c r="C64" s="53" t="s">
        <v>193</v>
      </c>
      <c r="D64" s="59">
        <f>D65+D78+D76</f>
        <v>36305800</v>
      </c>
      <c r="E64" s="59">
        <f t="shared" ref="E64:N64" si="37">E65+E78+E76</f>
        <v>9324122.9000000004</v>
      </c>
      <c r="F64" s="59">
        <f t="shared" si="37"/>
        <v>79784400</v>
      </c>
      <c r="G64" s="59">
        <f t="shared" si="37"/>
        <v>0</v>
      </c>
      <c r="H64" s="59">
        <f t="shared" si="37"/>
        <v>0</v>
      </c>
      <c r="I64" s="59">
        <f t="shared" si="37"/>
        <v>9954.85</v>
      </c>
      <c r="J64" s="59">
        <f t="shared" si="37"/>
        <v>7920000</v>
      </c>
      <c r="K64" s="59">
        <f t="shared" si="37"/>
        <v>0</v>
      </c>
      <c r="L64" s="59">
        <f t="shared" si="37"/>
        <v>985530.64</v>
      </c>
      <c r="M64" s="59">
        <f t="shared" si="37"/>
        <v>124010200</v>
      </c>
      <c r="N64" s="59">
        <f t="shared" si="37"/>
        <v>10319608.390000001</v>
      </c>
    </row>
    <row r="65" spans="1:14" ht="39.950000000000003" customHeight="1" x14ac:dyDescent="0.2">
      <c r="A65" s="117" t="s">
        <v>233</v>
      </c>
      <c r="B65" s="26" t="s">
        <v>30</v>
      </c>
      <c r="C65" s="38" t="s">
        <v>194</v>
      </c>
      <c r="D65" s="39">
        <f t="shared" ref="D65:N65" si="38">SUM(D66:D75)</f>
        <v>29556200</v>
      </c>
      <c r="E65" s="39">
        <f t="shared" si="38"/>
        <v>8704217.7400000002</v>
      </c>
      <c r="F65" s="39">
        <f>SUM(F66:F75)</f>
        <v>85400</v>
      </c>
      <c r="G65" s="39">
        <f t="shared" si="38"/>
        <v>0</v>
      </c>
      <c r="H65" s="39">
        <f t="shared" si="38"/>
        <v>0</v>
      </c>
      <c r="I65" s="39">
        <f t="shared" si="38"/>
        <v>9954.85</v>
      </c>
      <c r="J65" s="39">
        <f t="shared" si="38"/>
        <v>7920000</v>
      </c>
      <c r="K65" s="39">
        <f t="shared" si="38"/>
        <v>0</v>
      </c>
      <c r="L65" s="39">
        <f t="shared" si="38"/>
        <v>985530.64</v>
      </c>
      <c r="M65" s="39">
        <f t="shared" si="38"/>
        <v>37561600</v>
      </c>
      <c r="N65" s="39">
        <f t="shared" si="38"/>
        <v>9699703.2300000004</v>
      </c>
    </row>
    <row r="66" spans="1:14" s="14" customFormat="1" ht="39.950000000000003" customHeight="1" x14ac:dyDescent="0.2">
      <c r="A66" s="117"/>
      <c r="B66" s="29" t="s">
        <v>165</v>
      </c>
      <c r="C66" s="34" t="s">
        <v>9</v>
      </c>
      <c r="D66" s="83">
        <v>6681900</v>
      </c>
      <c r="E66" s="83">
        <v>2053352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7">
        <f t="shared" ref="M66:M124" si="39">D66+F66+J66</f>
        <v>6681900</v>
      </c>
      <c r="N66" s="37">
        <f t="shared" ref="N66:N122" si="40">E66+I66+L66</f>
        <v>2053352</v>
      </c>
    </row>
    <row r="67" spans="1:14" s="8" customFormat="1" ht="39.950000000000003" customHeight="1" x14ac:dyDescent="0.25">
      <c r="A67" s="117"/>
      <c r="B67" s="29" t="s">
        <v>166</v>
      </c>
      <c r="C67" s="34" t="s">
        <v>10</v>
      </c>
      <c r="D67" s="83">
        <v>5549700</v>
      </c>
      <c r="E67" s="83">
        <v>1564849</v>
      </c>
      <c r="F67" s="35">
        <v>0</v>
      </c>
      <c r="G67" s="35"/>
      <c r="H67" s="35"/>
      <c r="I67" s="35">
        <v>0</v>
      </c>
      <c r="J67" s="35">
        <v>0</v>
      </c>
      <c r="K67" s="35"/>
      <c r="L67" s="35">
        <v>0</v>
      </c>
      <c r="M67" s="37">
        <f t="shared" si="39"/>
        <v>5549700</v>
      </c>
      <c r="N67" s="37">
        <f t="shared" si="40"/>
        <v>1564849</v>
      </c>
    </row>
    <row r="68" spans="1:14" ht="39.950000000000003" customHeight="1" x14ac:dyDescent="0.2">
      <c r="A68" s="117"/>
      <c r="B68" s="29" t="s">
        <v>167</v>
      </c>
      <c r="C68" s="34" t="s">
        <v>11</v>
      </c>
      <c r="D68" s="83">
        <v>2003100</v>
      </c>
      <c r="E68" s="83">
        <v>656719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7">
        <f t="shared" si="39"/>
        <v>2003100</v>
      </c>
      <c r="N68" s="37">
        <f t="shared" si="40"/>
        <v>656719</v>
      </c>
    </row>
    <row r="69" spans="1:14" ht="54.75" customHeight="1" x14ac:dyDescent="0.2">
      <c r="A69" s="105"/>
      <c r="B69" s="29" t="s">
        <v>168</v>
      </c>
      <c r="C69" s="34" t="s">
        <v>12</v>
      </c>
      <c r="D69" s="83">
        <v>15040900</v>
      </c>
      <c r="E69" s="83">
        <v>4428800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7">
        <f t="shared" si="39"/>
        <v>15040900</v>
      </c>
      <c r="N69" s="37">
        <f t="shared" si="40"/>
        <v>4428800</v>
      </c>
    </row>
    <row r="70" spans="1:14" ht="64.5" customHeight="1" x14ac:dyDescent="0.2">
      <c r="A70" s="108"/>
      <c r="B70" s="74" t="s">
        <v>353</v>
      </c>
      <c r="C70" s="34" t="s">
        <v>352</v>
      </c>
      <c r="D70" s="83">
        <v>200000</v>
      </c>
      <c r="E70" s="83">
        <v>0</v>
      </c>
      <c r="F70" s="35">
        <v>0</v>
      </c>
      <c r="G70" s="35"/>
      <c r="H70" s="35"/>
      <c r="I70" s="35">
        <v>0</v>
      </c>
      <c r="J70" s="35">
        <v>0</v>
      </c>
      <c r="K70" s="35"/>
      <c r="L70" s="35">
        <v>0</v>
      </c>
      <c r="M70" s="37">
        <f t="shared" ref="M70:M72" si="41">D70+F70+J70</f>
        <v>200000</v>
      </c>
      <c r="N70" s="37">
        <f t="shared" ref="N70:N72" si="42">E70+I70+L70</f>
        <v>0</v>
      </c>
    </row>
    <row r="71" spans="1:14" ht="90.75" customHeight="1" x14ac:dyDescent="0.2">
      <c r="A71" s="108"/>
      <c r="B71" s="74" t="s">
        <v>303</v>
      </c>
      <c r="C71" s="34" t="s">
        <v>327</v>
      </c>
      <c r="D71" s="83">
        <v>0</v>
      </c>
      <c r="E71" s="83">
        <v>0</v>
      </c>
      <c r="F71" s="35">
        <v>0</v>
      </c>
      <c r="G71" s="35"/>
      <c r="H71" s="35"/>
      <c r="I71" s="35">
        <v>0</v>
      </c>
      <c r="J71" s="35">
        <v>0</v>
      </c>
      <c r="K71" s="35"/>
      <c r="L71" s="35">
        <v>0</v>
      </c>
      <c r="M71" s="37">
        <f t="shared" si="41"/>
        <v>0</v>
      </c>
      <c r="N71" s="37">
        <f t="shared" si="42"/>
        <v>0</v>
      </c>
    </row>
    <row r="72" spans="1:14" ht="90.75" customHeight="1" x14ac:dyDescent="0.2">
      <c r="A72" s="108"/>
      <c r="B72" s="29" t="s">
        <v>169</v>
      </c>
      <c r="C72" s="34" t="s">
        <v>316</v>
      </c>
      <c r="D72" s="83">
        <v>0</v>
      </c>
      <c r="E72" s="83">
        <v>0</v>
      </c>
      <c r="F72" s="35">
        <v>0</v>
      </c>
      <c r="G72" s="35"/>
      <c r="H72" s="35"/>
      <c r="I72" s="35">
        <v>0</v>
      </c>
      <c r="J72" s="35">
        <v>0</v>
      </c>
      <c r="K72" s="35"/>
      <c r="L72" s="35">
        <v>0</v>
      </c>
      <c r="M72" s="37">
        <f t="shared" si="41"/>
        <v>0</v>
      </c>
      <c r="N72" s="37">
        <f t="shared" si="42"/>
        <v>0</v>
      </c>
    </row>
    <row r="73" spans="1:14" s="8" customFormat="1" ht="52.5" customHeight="1" x14ac:dyDescent="0.25">
      <c r="A73" s="107"/>
      <c r="B73" s="29" t="s">
        <v>169</v>
      </c>
      <c r="C73" s="34" t="s">
        <v>328</v>
      </c>
      <c r="D73" s="83">
        <v>600</v>
      </c>
      <c r="E73" s="83">
        <v>0</v>
      </c>
      <c r="F73" s="35">
        <v>5400</v>
      </c>
      <c r="G73" s="35"/>
      <c r="H73" s="35"/>
      <c r="I73" s="35">
        <v>0</v>
      </c>
      <c r="J73" s="35">
        <v>0</v>
      </c>
      <c r="K73" s="35"/>
      <c r="L73" s="35">
        <v>0</v>
      </c>
      <c r="M73" s="37">
        <f t="shared" si="39"/>
        <v>6000</v>
      </c>
      <c r="N73" s="37">
        <f t="shared" si="40"/>
        <v>0</v>
      </c>
    </row>
    <row r="74" spans="1:14" s="8" customFormat="1" ht="52.5" customHeight="1" thickBot="1" x14ac:dyDescent="0.3">
      <c r="A74" s="106"/>
      <c r="B74" s="74" t="s">
        <v>267</v>
      </c>
      <c r="C74" s="34" t="s">
        <v>264</v>
      </c>
      <c r="D74" s="83">
        <v>0</v>
      </c>
      <c r="E74" s="83">
        <v>0</v>
      </c>
      <c r="F74" s="35">
        <v>0</v>
      </c>
      <c r="G74" s="35"/>
      <c r="H74" s="35"/>
      <c r="I74" s="35">
        <v>0</v>
      </c>
      <c r="J74" s="35">
        <v>0</v>
      </c>
      <c r="K74" s="35"/>
      <c r="L74" s="35">
        <v>0</v>
      </c>
      <c r="M74" s="37">
        <f t="shared" ref="M74" si="43">D74+F74+J74</f>
        <v>0</v>
      </c>
      <c r="N74" s="37">
        <f t="shared" ref="N74" si="44">E74+I74+L74</f>
        <v>0</v>
      </c>
    </row>
    <row r="75" spans="1:14" ht="63" customHeight="1" thickBot="1" x14ac:dyDescent="0.25">
      <c r="A75" s="103"/>
      <c r="B75" s="74" t="s">
        <v>354</v>
      </c>
      <c r="C75" s="34" t="s">
        <v>355</v>
      </c>
      <c r="D75" s="83">
        <v>80000</v>
      </c>
      <c r="E75" s="83">
        <v>497.74</v>
      </c>
      <c r="F75" s="35">
        <v>80000</v>
      </c>
      <c r="G75" s="35"/>
      <c r="H75" s="35"/>
      <c r="I75" s="35">
        <v>9954.85</v>
      </c>
      <c r="J75" s="35">
        <v>7920000</v>
      </c>
      <c r="K75" s="35"/>
      <c r="L75" s="35">
        <v>985530.64</v>
      </c>
      <c r="M75" s="37">
        <f t="shared" si="39"/>
        <v>8080000</v>
      </c>
      <c r="N75" s="37">
        <f t="shared" si="40"/>
        <v>995983.23</v>
      </c>
    </row>
    <row r="76" spans="1:14" s="14" customFormat="1" ht="62.25" customHeight="1" x14ac:dyDescent="0.2">
      <c r="A76" s="105" t="s">
        <v>234</v>
      </c>
      <c r="B76" s="26" t="s">
        <v>359</v>
      </c>
      <c r="C76" s="38" t="s">
        <v>356</v>
      </c>
      <c r="D76" s="39">
        <f>D77</f>
        <v>3000000</v>
      </c>
      <c r="E76" s="39">
        <f t="shared" ref="E76:L78" si="45">E77</f>
        <v>0</v>
      </c>
      <c r="F76" s="39">
        <f t="shared" si="45"/>
        <v>79699000</v>
      </c>
      <c r="G76" s="39">
        <f t="shared" si="45"/>
        <v>0</v>
      </c>
      <c r="H76" s="39">
        <f t="shared" si="45"/>
        <v>0</v>
      </c>
      <c r="I76" s="39">
        <f t="shared" si="45"/>
        <v>0</v>
      </c>
      <c r="J76" s="39">
        <f t="shared" si="45"/>
        <v>0</v>
      </c>
      <c r="K76" s="39">
        <f t="shared" si="45"/>
        <v>0</v>
      </c>
      <c r="L76" s="39">
        <f t="shared" si="45"/>
        <v>0</v>
      </c>
      <c r="M76" s="39">
        <f t="shared" ref="M76:M77" si="46">D76+F76+J76</f>
        <v>82699000</v>
      </c>
      <c r="N76" s="39">
        <f t="shared" ref="N76:N77" si="47">E76+I76+L76</f>
        <v>0</v>
      </c>
    </row>
    <row r="77" spans="1:14" s="8" customFormat="1" ht="66.75" customHeight="1" x14ac:dyDescent="0.25">
      <c r="A77" s="107"/>
      <c r="B77" s="85" t="s">
        <v>358</v>
      </c>
      <c r="C77" s="34" t="s">
        <v>357</v>
      </c>
      <c r="D77" s="83">
        <v>3000000</v>
      </c>
      <c r="E77" s="83">
        <v>0</v>
      </c>
      <c r="F77" s="36">
        <v>79699000</v>
      </c>
      <c r="G77" s="36"/>
      <c r="H77" s="36"/>
      <c r="I77" s="36">
        <v>0</v>
      </c>
      <c r="J77" s="36">
        <v>0</v>
      </c>
      <c r="K77" s="36"/>
      <c r="L77" s="36">
        <v>0</v>
      </c>
      <c r="M77" s="37">
        <f t="shared" si="46"/>
        <v>82699000</v>
      </c>
      <c r="N77" s="37">
        <f t="shared" si="47"/>
        <v>0</v>
      </c>
    </row>
    <row r="78" spans="1:14" s="14" customFormat="1" ht="39.950000000000003" customHeight="1" x14ac:dyDescent="0.2">
      <c r="A78" s="105" t="s">
        <v>398</v>
      </c>
      <c r="B78" s="26" t="s">
        <v>31</v>
      </c>
      <c r="C78" s="38" t="s">
        <v>195</v>
      </c>
      <c r="D78" s="39">
        <f>D79</f>
        <v>3749600</v>
      </c>
      <c r="E78" s="39">
        <f t="shared" si="45"/>
        <v>619905.16</v>
      </c>
      <c r="F78" s="39">
        <f t="shared" si="45"/>
        <v>0</v>
      </c>
      <c r="G78" s="39">
        <f t="shared" si="45"/>
        <v>0</v>
      </c>
      <c r="H78" s="39">
        <f t="shared" si="45"/>
        <v>0</v>
      </c>
      <c r="I78" s="39">
        <f t="shared" si="45"/>
        <v>0</v>
      </c>
      <c r="J78" s="39">
        <f t="shared" si="45"/>
        <v>0</v>
      </c>
      <c r="K78" s="39">
        <f t="shared" si="45"/>
        <v>0</v>
      </c>
      <c r="L78" s="39">
        <f t="shared" si="45"/>
        <v>0</v>
      </c>
      <c r="M78" s="39">
        <f t="shared" si="39"/>
        <v>3749600</v>
      </c>
      <c r="N78" s="39">
        <f t="shared" si="40"/>
        <v>619905.16</v>
      </c>
    </row>
    <row r="79" spans="1:14" s="8" customFormat="1" ht="39.950000000000003" customHeight="1" x14ac:dyDescent="0.25">
      <c r="A79" s="107"/>
      <c r="B79" s="63" t="s">
        <v>107</v>
      </c>
      <c r="C79" s="34" t="s">
        <v>13</v>
      </c>
      <c r="D79" s="83">
        <v>3749600</v>
      </c>
      <c r="E79" s="83">
        <v>619905.16</v>
      </c>
      <c r="F79" s="36">
        <v>0</v>
      </c>
      <c r="G79" s="36"/>
      <c r="H79" s="36"/>
      <c r="I79" s="36">
        <v>0</v>
      </c>
      <c r="J79" s="36">
        <v>0</v>
      </c>
      <c r="K79" s="36"/>
      <c r="L79" s="36">
        <v>0</v>
      </c>
      <c r="M79" s="37">
        <f t="shared" si="39"/>
        <v>3749600</v>
      </c>
      <c r="N79" s="37">
        <f t="shared" si="40"/>
        <v>619905.16</v>
      </c>
    </row>
    <row r="80" spans="1:14" s="8" customFormat="1" ht="39.950000000000003" customHeight="1" x14ac:dyDescent="0.25">
      <c r="A80" s="107">
        <v>8</v>
      </c>
      <c r="B80" s="30" t="s">
        <v>32</v>
      </c>
      <c r="C80" s="53" t="s">
        <v>196</v>
      </c>
      <c r="D80" s="59">
        <f t="shared" ref="D80:N80" si="48">D81+D84</f>
        <v>46081100</v>
      </c>
      <c r="E80" s="59">
        <f t="shared" si="48"/>
        <v>13641047.289999999</v>
      </c>
      <c r="F80" s="59">
        <f t="shared" si="48"/>
        <v>0</v>
      </c>
      <c r="G80" s="59">
        <f t="shared" si="48"/>
        <v>0</v>
      </c>
      <c r="H80" s="59">
        <f t="shared" si="48"/>
        <v>0</v>
      </c>
      <c r="I80" s="59">
        <f t="shared" si="48"/>
        <v>0</v>
      </c>
      <c r="J80" s="59">
        <f t="shared" si="48"/>
        <v>0</v>
      </c>
      <c r="K80" s="59">
        <f t="shared" si="48"/>
        <v>0</v>
      </c>
      <c r="L80" s="59">
        <f t="shared" si="48"/>
        <v>0</v>
      </c>
      <c r="M80" s="59">
        <f t="shared" si="48"/>
        <v>46081100</v>
      </c>
      <c r="N80" s="59">
        <f t="shared" si="48"/>
        <v>13641047.289999999</v>
      </c>
    </row>
    <row r="81" spans="1:14" s="8" customFormat="1" ht="39.950000000000003" customHeight="1" x14ac:dyDescent="0.25">
      <c r="A81" s="107" t="s">
        <v>235</v>
      </c>
      <c r="B81" s="26" t="s">
        <v>33</v>
      </c>
      <c r="C81" s="38" t="s">
        <v>197</v>
      </c>
      <c r="D81" s="39">
        <f>SUM(D82:D83)</f>
        <v>1250000</v>
      </c>
      <c r="E81" s="39">
        <f t="shared" ref="E81:L81" si="49">SUM(E82:E83)</f>
        <v>268015.28999999998</v>
      </c>
      <c r="F81" s="39">
        <f t="shared" si="49"/>
        <v>0</v>
      </c>
      <c r="G81" s="39">
        <f t="shared" si="49"/>
        <v>0</v>
      </c>
      <c r="H81" s="39">
        <f t="shared" si="49"/>
        <v>0</v>
      </c>
      <c r="I81" s="39">
        <f t="shared" si="49"/>
        <v>0</v>
      </c>
      <c r="J81" s="39">
        <f t="shared" si="49"/>
        <v>0</v>
      </c>
      <c r="K81" s="39">
        <f t="shared" si="49"/>
        <v>0</v>
      </c>
      <c r="L81" s="39">
        <f t="shared" si="49"/>
        <v>0</v>
      </c>
      <c r="M81" s="39">
        <f>D81+F81+J81</f>
        <v>1250000</v>
      </c>
      <c r="N81" s="39">
        <f>E81+I81+L81</f>
        <v>268015.28999999998</v>
      </c>
    </row>
    <row r="82" spans="1:14" s="8" customFormat="1" ht="39.950000000000003" customHeight="1" x14ac:dyDescent="0.25">
      <c r="A82" s="107"/>
      <c r="B82" s="28" t="s">
        <v>108</v>
      </c>
      <c r="C82" s="34" t="s">
        <v>360</v>
      </c>
      <c r="D82" s="90">
        <v>250000</v>
      </c>
      <c r="E82" s="90">
        <v>0</v>
      </c>
      <c r="F82" s="36">
        <v>0</v>
      </c>
      <c r="G82" s="36"/>
      <c r="H82" s="36"/>
      <c r="I82" s="36">
        <v>0</v>
      </c>
      <c r="J82" s="36">
        <v>0</v>
      </c>
      <c r="K82" s="36"/>
      <c r="L82" s="36">
        <v>0</v>
      </c>
      <c r="M82" s="37">
        <f>D82+F82+J82</f>
        <v>250000</v>
      </c>
      <c r="N82" s="37">
        <f>E82+I82+L82</f>
        <v>0</v>
      </c>
    </row>
    <row r="83" spans="1:14" s="8" customFormat="1" ht="39.950000000000003" customHeight="1" thickBot="1" x14ac:dyDescent="0.3">
      <c r="A83" s="105"/>
      <c r="B83" s="28" t="s">
        <v>108</v>
      </c>
      <c r="C83" s="34" t="s">
        <v>14</v>
      </c>
      <c r="D83" s="83">
        <v>1000000</v>
      </c>
      <c r="E83" s="83">
        <v>268015.28999999998</v>
      </c>
      <c r="F83" s="35">
        <v>0</v>
      </c>
      <c r="G83" s="35"/>
      <c r="H83" s="36"/>
      <c r="I83" s="35">
        <v>0</v>
      </c>
      <c r="J83" s="36">
        <v>0</v>
      </c>
      <c r="K83" s="35"/>
      <c r="L83" s="36">
        <v>0</v>
      </c>
      <c r="M83" s="37">
        <f t="shared" si="39"/>
        <v>1000000</v>
      </c>
      <c r="N83" s="37">
        <f t="shared" si="40"/>
        <v>268015.28999999998</v>
      </c>
    </row>
    <row r="84" spans="1:14" ht="39.950000000000003" customHeight="1" thickBot="1" x14ac:dyDescent="0.25">
      <c r="A84" s="103" t="s">
        <v>236</v>
      </c>
      <c r="B84" s="26" t="s">
        <v>34</v>
      </c>
      <c r="C84" s="38" t="s">
        <v>361</v>
      </c>
      <c r="D84" s="39">
        <f>SUM(D85)</f>
        <v>44831100</v>
      </c>
      <c r="E84" s="39">
        <f t="shared" ref="E84:L84" si="50">SUM(E85)</f>
        <v>13373032</v>
      </c>
      <c r="F84" s="39">
        <f t="shared" si="50"/>
        <v>0</v>
      </c>
      <c r="G84" s="39">
        <f t="shared" si="50"/>
        <v>0</v>
      </c>
      <c r="H84" s="39">
        <f t="shared" si="50"/>
        <v>0</v>
      </c>
      <c r="I84" s="39">
        <f t="shared" si="50"/>
        <v>0</v>
      </c>
      <c r="J84" s="39">
        <f t="shared" si="50"/>
        <v>0</v>
      </c>
      <c r="K84" s="39">
        <f t="shared" si="50"/>
        <v>0</v>
      </c>
      <c r="L84" s="39">
        <f t="shared" si="50"/>
        <v>0</v>
      </c>
      <c r="M84" s="39">
        <f>D84+F84+J84</f>
        <v>44831100</v>
      </c>
      <c r="N84" s="39">
        <f>E84+I84+L84</f>
        <v>13373032</v>
      </c>
    </row>
    <row r="85" spans="1:14" ht="39.950000000000003" customHeight="1" x14ac:dyDescent="0.2">
      <c r="A85" s="109"/>
      <c r="B85" s="63" t="s">
        <v>109</v>
      </c>
      <c r="C85" s="34" t="s">
        <v>15</v>
      </c>
      <c r="D85" s="83">
        <v>44831100</v>
      </c>
      <c r="E85" s="83">
        <v>13373032</v>
      </c>
      <c r="F85" s="35">
        <v>0</v>
      </c>
      <c r="G85" s="35"/>
      <c r="H85" s="36"/>
      <c r="I85" s="35">
        <v>0</v>
      </c>
      <c r="J85" s="36">
        <v>0</v>
      </c>
      <c r="K85" s="35"/>
      <c r="L85" s="36">
        <v>0</v>
      </c>
      <c r="M85" s="37">
        <f t="shared" si="39"/>
        <v>44831100</v>
      </c>
      <c r="N85" s="37">
        <f>E85+I85+L85</f>
        <v>13373032</v>
      </c>
    </row>
    <row r="86" spans="1:14" ht="39.950000000000003" customHeight="1" x14ac:dyDescent="0.2">
      <c r="A86" s="118" t="s">
        <v>237</v>
      </c>
      <c r="B86" s="30" t="s">
        <v>35</v>
      </c>
      <c r="C86" s="53" t="s">
        <v>198</v>
      </c>
      <c r="D86" s="59">
        <f>D87+D90</f>
        <v>400000</v>
      </c>
      <c r="E86" s="59">
        <f t="shared" ref="E86:N86" si="51">E87+E90</f>
        <v>27251.800000000003</v>
      </c>
      <c r="F86" s="59">
        <f t="shared" si="51"/>
        <v>127300</v>
      </c>
      <c r="G86" s="59">
        <f t="shared" si="51"/>
        <v>0</v>
      </c>
      <c r="H86" s="59">
        <f t="shared" si="51"/>
        <v>0</v>
      </c>
      <c r="I86" s="59">
        <f t="shared" si="51"/>
        <v>15047.24</v>
      </c>
      <c r="J86" s="59">
        <f t="shared" si="51"/>
        <v>0</v>
      </c>
      <c r="K86" s="59">
        <f t="shared" si="51"/>
        <v>0</v>
      </c>
      <c r="L86" s="59">
        <f t="shared" si="51"/>
        <v>0</v>
      </c>
      <c r="M86" s="59">
        <f t="shared" si="51"/>
        <v>527300</v>
      </c>
      <c r="N86" s="59">
        <f t="shared" si="51"/>
        <v>42299.040000000001</v>
      </c>
    </row>
    <row r="87" spans="1:14" ht="39.950000000000003" customHeight="1" x14ac:dyDescent="0.2">
      <c r="A87" s="119" t="s">
        <v>238</v>
      </c>
      <c r="B87" s="26" t="s">
        <v>36</v>
      </c>
      <c r="C87" s="38" t="s">
        <v>199</v>
      </c>
      <c r="D87" s="39">
        <f>D88+D89</f>
        <v>400000</v>
      </c>
      <c r="E87" s="39">
        <f t="shared" ref="E87:N87" si="52">E88+E89</f>
        <v>27251.800000000003</v>
      </c>
      <c r="F87" s="39">
        <f t="shared" si="52"/>
        <v>0</v>
      </c>
      <c r="G87" s="39">
        <f t="shared" si="52"/>
        <v>0</v>
      </c>
      <c r="H87" s="39">
        <f t="shared" si="52"/>
        <v>0</v>
      </c>
      <c r="I87" s="39">
        <f t="shared" si="52"/>
        <v>0</v>
      </c>
      <c r="J87" s="39">
        <f t="shared" si="52"/>
        <v>0</v>
      </c>
      <c r="K87" s="39">
        <f t="shared" si="52"/>
        <v>0</v>
      </c>
      <c r="L87" s="39">
        <f t="shared" si="52"/>
        <v>0</v>
      </c>
      <c r="M87" s="39">
        <f t="shared" si="52"/>
        <v>400000</v>
      </c>
      <c r="N87" s="39">
        <f t="shared" si="52"/>
        <v>27251.800000000003</v>
      </c>
    </row>
    <row r="88" spans="1:14" ht="39.950000000000003" customHeight="1" x14ac:dyDescent="0.2">
      <c r="A88" s="119"/>
      <c r="B88" s="28" t="s">
        <v>110</v>
      </c>
      <c r="C88" s="34" t="s">
        <v>16</v>
      </c>
      <c r="D88" s="83">
        <v>250000</v>
      </c>
      <c r="E88" s="83">
        <v>25999.15</v>
      </c>
      <c r="F88" s="35">
        <v>0</v>
      </c>
      <c r="G88" s="36"/>
      <c r="H88" s="36"/>
      <c r="I88" s="35">
        <v>0</v>
      </c>
      <c r="J88" s="36">
        <v>0</v>
      </c>
      <c r="K88" s="36"/>
      <c r="L88" s="36">
        <v>0</v>
      </c>
      <c r="M88" s="37">
        <f t="shared" si="39"/>
        <v>250000</v>
      </c>
      <c r="N88" s="37">
        <f t="shared" si="40"/>
        <v>25999.15</v>
      </c>
    </row>
    <row r="89" spans="1:14" ht="39.950000000000003" customHeight="1" x14ac:dyDescent="0.2">
      <c r="A89" s="110"/>
      <c r="B89" s="28" t="s">
        <v>111</v>
      </c>
      <c r="C89" s="34" t="s">
        <v>17</v>
      </c>
      <c r="D89" s="83">
        <v>150000</v>
      </c>
      <c r="E89" s="83">
        <v>1252.6500000000001</v>
      </c>
      <c r="F89" s="35">
        <v>0</v>
      </c>
      <c r="G89" s="36"/>
      <c r="H89" s="36"/>
      <c r="I89" s="35">
        <v>0</v>
      </c>
      <c r="J89" s="36">
        <v>0</v>
      </c>
      <c r="K89" s="36"/>
      <c r="L89" s="36">
        <v>0</v>
      </c>
      <c r="M89" s="37">
        <f t="shared" si="39"/>
        <v>150000</v>
      </c>
      <c r="N89" s="37">
        <f t="shared" si="40"/>
        <v>1252.6500000000001</v>
      </c>
    </row>
    <row r="90" spans="1:14" ht="39.950000000000003" customHeight="1" x14ac:dyDescent="0.2">
      <c r="A90" s="110" t="s">
        <v>239</v>
      </c>
      <c r="B90" s="26" t="s">
        <v>39</v>
      </c>
      <c r="C90" s="38" t="s">
        <v>200</v>
      </c>
      <c r="D90" s="39">
        <f>D91</f>
        <v>0</v>
      </c>
      <c r="E90" s="39">
        <f t="shared" ref="E90:N90" si="53">E91</f>
        <v>0</v>
      </c>
      <c r="F90" s="39">
        <f t="shared" si="53"/>
        <v>127300</v>
      </c>
      <c r="G90" s="39">
        <f t="shared" si="53"/>
        <v>0</v>
      </c>
      <c r="H90" s="39">
        <f t="shared" si="53"/>
        <v>0</v>
      </c>
      <c r="I90" s="39">
        <f t="shared" si="53"/>
        <v>15047.24</v>
      </c>
      <c r="J90" s="39">
        <f t="shared" si="53"/>
        <v>0</v>
      </c>
      <c r="K90" s="39">
        <f t="shared" si="53"/>
        <v>0</v>
      </c>
      <c r="L90" s="39">
        <f t="shared" si="53"/>
        <v>0</v>
      </c>
      <c r="M90" s="39">
        <f t="shared" si="53"/>
        <v>127300</v>
      </c>
      <c r="N90" s="39">
        <f t="shared" si="53"/>
        <v>15047.24</v>
      </c>
    </row>
    <row r="91" spans="1:14" ht="48" customHeight="1" x14ac:dyDescent="0.2">
      <c r="A91" s="110"/>
      <c r="B91" s="66" t="s">
        <v>112</v>
      </c>
      <c r="C91" s="34" t="s">
        <v>140</v>
      </c>
      <c r="D91" s="83">
        <v>0</v>
      </c>
      <c r="E91" s="83">
        <v>0</v>
      </c>
      <c r="F91" s="35">
        <v>127300</v>
      </c>
      <c r="G91" s="36"/>
      <c r="H91" s="36"/>
      <c r="I91" s="35">
        <v>15047.24</v>
      </c>
      <c r="J91" s="36">
        <v>0</v>
      </c>
      <c r="K91" s="36"/>
      <c r="L91" s="36">
        <v>0</v>
      </c>
      <c r="M91" s="37">
        <f t="shared" si="39"/>
        <v>127300</v>
      </c>
      <c r="N91" s="37">
        <f t="shared" si="40"/>
        <v>15047.24</v>
      </c>
    </row>
    <row r="92" spans="1:14" ht="39.950000000000003" customHeight="1" x14ac:dyDescent="0.2">
      <c r="A92" s="110" t="s">
        <v>240</v>
      </c>
      <c r="B92" s="30" t="s">
        <v>40</v>
      </c>
      <c r="C92" s="53" t="s">
        <v>201</v>
      </c>
      <c r="D92" s="59">
        <f>D93+D121+D113+D117+D119</f>
        <v>84918626.25999999</v>
      </c>
      <c r="E92" s="59">
        <f t="shared" ref="E92:L92" si="54">E93+E121+E113+E117+E119</f>
        <v>25166424.419999998</v>
      </c>
      <c r="F92" s="59">
        <f t="shared" si="54"/>
        <v>356722774.40999997</v>
      </c>
      <c r="G92" s="59">
        <f t="shared" si="54"/>
        <v>80504552.050000012</v>
      </c>
      <c r="H92" s="59">
        <f t="shared" si="54"/>
        <v>353945474.40999997</v>
      </c>
      <c r="I92" s="59">
        <f t="shared" si="54"/>
        <v>80837715.900000006</v>
      </c>
      <c r="J92" s="59">
        <f t="shared" si="54"/>
        <v>33126456.949999999</v>
      </c>
      <c r="K92" s="59">
        <f t="shared" si="54"/>
        <v>4524944.79</v>
      </c>
      <c r="L92" s="59">
        <f t="shared" si="54"/>
        <v>7518011.79</v>
      </c>
      <c r="M92" s="59">
        <f>D92+F92+J92</f>
        <v>474767857.61999995</v>
      </c>
      <c r="N92" s="59">
        <f>E92+I92+L92</f>
        <v>113522152.11000001</v>
      </c>
    </row>
    <row r="93" spans="1:14" ht="39.950000000000003" customHeight="1" x14ac:dyDescent="0.2">
      <c r="A93" s="110" t="s">
        <v>241</v>
      </c>
      <c r="B93" s="26" t="s">
        <v>41</v>
      </c>
      <c r="C93" s="38" t="s">
        <v>202</v>
      </c>
      <c r="D93" s="39">
        <f>SUM(D94:D112)</f>
        <v>76769551.25999999</v>
      </c>
      <c r="E93" s="39">
        <f t="shared" ref="E93:L93" si="55">SUM(E94:E112)</f>
        <v>24416053.899999999</v>
      </c>
      <c r="F93" s="39">
        <f t="shared" si="55"/>
        <v>355821126.25999999</v>
      </c>
      <c r="G93" s="39">
        <f t="shared" si="55"/>
        <v>80500312.540000007</v>
      </c>
      <c r="H93" s="39">
        <f t="shared" si="55"/>
        <v>353928526.25999999</v>
      </c>
      <c r="I93" s="39">
        <f t="shared" si="55"/>
        <v>80725312.540000007</v>
      </c>
      <c r="J93" s="39">
        <f t="shared" si="55"/>
        <v>31447600</v>
      </c>
      <c r="K93" s="39">
        <f t="shared" si="55"/>
        <v>4105233</v>
      </c>
      <c r="L93" s="39">
        <f t="shared" si="55"/>
        <v>7098300</v>
      </c>
      <c r="M93" s="39">
        <f>SUM(M94:M112)</f>
        <v>464038277.51999998</v>
      </c>
      <c r="N93" s="39">
        <f>SUM(N94:N112)</f>
        <v>112239666.44000001</v>
      </c>
    </row>
    <row r="94" spans="1:14" s="8" customFormat="1" ht="63.75" customHeight="1" x14ac:dyDescent="0.25">
      <c r="A94" s="110"/>
      <c r="B94" s="67" t="s">
        <v>135</v>
      </c>
      <c r="C94" s="34" t="s">
        <v>362</v>
      </c>
      <c r="D94" s="83">
        <v>0</v>
      </c>
      <c r="E94" s="83">
        <v>0</v>
      </c>
      <c r="F94" s="35">
        <v>0</v>
      </c>
      <c r="G94" s="35"/>
      <c r="H94" s="36"/>
      <c r="I94" s="35">
        <v>0</v>
      </c>
      <c r="J94" s="35">
        <v>12889800</v>
      </c>
      <c r="K94" s="35"/>
      <c r="L94" s="35">
        <v>3222450</v>
      </c>
      <c r="M94" s="37">
        <f>D94+F94+J94</f>
        <v>12889800</v>
      </c>
      <c r="N94" s="37">
        <f>E94+I94+L94</f>
        <v>3222450</v>
      </c>
    </row>
    <row r="95" spans="1:14" s="8" customFormat="1" ht="44.25" customHeight="1" x14ac:dyDescent="0.25">
      <c r="A95" s="110"/>
      <c r="B95" s="31" t="s">
        <v>274</v>
      </c>
      <c r="C95" s="34" t="s">
        <v>363</v>
      </c>
      <c r="D95" s="83">
        <v>1000000</v>
      </c>
      <c r="E95" s="90">
        <v>0</v>
      </c>
      <c r="F95" s="36">
        <v>0</v>
      </c>
      <c r="G95" s="36"/>
      <c r="H95" s="36"/>
      <c r="I95" s="36">
        <v>0</v>
      </c>
      <c r="J95" s="36">
        <v>0</v>
      </c>
      <c r="K95" s="36"/>
      <c r="L95" s="36">
        <v>0</v>
      </c>
      <c r="M95" s="37">
        <f t="shared" ref="M95" si="56">D95+F95+J95</f>
        <v>1000000</v>
      </c>
      <c r="N95" s="37">
        <f>E95+I95+L95</f>
        <v>0</v>
      </c>
    </row>
    <row r="96" spans="1:14" ht="39.950000000000003" customHeight="1" x14ac:dyDescent="0.2">
      <c r="A96" s="110"/>
      <c r="B96" s="28" t="s">
        <v>113</v>
      </c>
      <c r="C96" s="34" t="s">
        <v>18</v>
      </c>
      <c r="D96" s="83">
        <v>15617000</v>
      </c>
      <c r="E96" s="90">
        <v>5556757</v>
      </c>
      <c r="F96" s="36">
        <v>0</v>
      </c>
      <c r="G96" s="36"/>
      <c r="H96" s="36"/>
      <c r="I96" s="36">
        <v>0</v>
      </c>
      <c r="J96" s="36">
        <v>0</v>
      </c>
      <c r="K96" s="36"/>
      <c r="L96" s="36">
        <v>0</v>
      </c>
      <c r="M96" s="37">
        <f t="shared" si="39"/>
        <v>15617000</v>
      </c>
      <c r="N96" s="37">
        <f>E96+I96+L96</f>
        <v>5556757</v>
      </c>
    </row>
    <row r="97" spans="1:14" ht="39.950000000000003" customHeight="1" x14ac:dyDescent="0.2">
      <c r="A97" s="110"/>
      <c r="B97" s="28" t="s">
        <v>114</v>
      </c>
      <c r="C97" s="34" t="s">
        <v>19</v>
      </c>
      <c r="D97" s="83">
        <v>34184900</v>
      </c>
      <c r="E97" s="83">
        <v>12377900</v>
      </c>
      <c r="F97" s="36">
        <v>0</v>
      </c>
      <c r="G97" s="36"/>
      <c r="H97" s="36"/>
      <c r="I97" s="36">
        <v>0</v>
      </c>
      <c r="J97" s="36">
        <v>0</v>
      </c>
      <c r="K97" s="36"/>
      <c r="L97" s="36">
        <v>0</v>
      </c>
      <c r="M97" s="37">
        <f t="shared" si="39"/>
        <v>34184900</v>
      </c>
      <c r="N97" s="37">
        <f t="shared" si="40"/>
        <v>12377900</v>
      </c>
    </row>
    <row r="98" spans="1:14" ht="39.950000000000003" customHeight="1" x14ac:dyDescent="0.2">
      <c r="A98" s="110"/>
      <c r="B98" s="28" t="s">
        <v>115</v>
      </c>
      <c r="C98" s="34" t="s">
        <v>20</v>
      </c>
      <c r="D98" s="83">
        <v>13759700</v>
      </c>
      <c r="E98" s="83">
        <v>5821462</v>
      </c>
      <c r="F98" s="35">
        <v>0</v>
      </c>
      <c r="G98" s="35"/>
      <c r="H98" s="36"/>
      <c r="I98" s="35">
        <v>0</v>
      </c>
      <c r="J98" s="36">
        <v>0</v>
      </c>
      <c r="K98" s="35">
        <v>229383</v>
      </c>
      <c r="L98" s="36">
        <v>0</v>
      </c>
      <c r="M98" s="37">
        <f t="shared" si="39"/>
        <v>13759700</v>
      </c>
      <c r="N98" s="37">
        <f t="shared" si="40"/>
        <v>5821462</v>
      </c>
    </row>
    <row r="99" spans="1:14" ht="49.5" customHeight="1" x14ac:dyDescent="0.2">
      <c r="A99" s="110"/>
      <c r="B99" s="28" t="s">
        <v>116</v>
      </c>
      <c r="C99" s="34" t="s">
        <v>141</v>
      </c>
      <c r="D99" s="83">
        <v>0</v>
      </c>
      <c r="E99" s="83">
        <v>0</v>
      </c>
      <c r="F99" s="86">
        <v>148611400</v>
      </c>
      <c r="G99" s="86">
        <v>29607800</v>
      </c>
      <c r="H99" s="86">
        <v>148611400</v>
      </c>
      <c r="I99" s="86">
        <v>29607800</v>
      </c>
      <c r="J99" s="41">
        <v>0</v>
      </c>
      <c r="K99" s="41"/>
      <c r="L99" s="41">
        <v>0</v>
      </c>
      <c r="M99" s="37">
        <f t="shared" si="39"/>
        <v>148611400</v>
      </c>
      <c r="N99" s="37">
        <f t="shared" si="40"/>
        <v>29607800</v>
      </c>
    </row>
    <row r="100" spans="1:14" ht="48.75" customHeight="1" x14ac:dyDescent="0.2">
      <c r="A100" s="110"/>
      <c r="B100" s="28" t="s">
        <v>117</v>
      </c>
      <c r="C100" s="34" t="s">
        <v>142</v>
      </c>
      <c r="D100" s="83">
        <v>0</v>
      </c>
      <c r="E100" s="83">
        <v>0</v>
      </c>
      <c r="F100" s="86">
        <v>205070300</v>
      </c>
      <c r="G100" s="86">
        <v>50849900</v>
      </c>
      <c r="H100" s="86">
        <v>205070300</v>
      </c>
      <c r="I100" s="86">
        <v>50849900</v>
      </c>
      <c r="J100" s="41">
        <v>0</v>
      </c>
      <c r="K100" s="41"/>
      <c r="L100" s="41">
        <v>0</v>
      </c>
      <c r="M100" s="37">
        <f>D100+F100+J100</f>
        <v>205070300</v>
      </c>
      <c r="N100" s="37">
        <f>E100+I100+L100</f>
        <v>50849900</v>
      </c>
    </row>
    <row r="101" spans="1:14" ht="95.25" customHeight="1" x14ac:dyDescent="0.2">
      <c r="A101" s="110"/>
      <c r="B101" s="75" t="s">
        <v>263</v>
      </c>
      <c r="C101" s="34" t="s">
        <v>204</v>
      </c>
      <c r="D101" s="83">
        <v>550100</v>
      </c>
      <c r="E101" s="83">
        <v>60000</v>
      </c>
      <c r="F101" s="35">
        <v>550100</v>
      </c>
      <c r="G101" s="41"/>
      <c r="H101" s="36"/>
      <c r="I101" s="35">
        <v>60000</v>
      </c>
      <c r="J101" s="41">
        <v>0</v>
      </c>
      <c r="K101" s="41"/>
      <c r="L101" s="41">
        <v>0</v>
      </c>
      <c r="M101" s="37">
        <f t="shared" si="39"/>
        <v>1100200</v>
      </c>
      <c r="N101" s="37">
        <f t="shared" si="40"/>
        <v>120000</v>
      </c>
    </row>
    <row r="102" spans="1:14" ht="95.25" customHeight="1" x14ac:dyDescent="0.2">
      <c r="A102" s="110"/>
      <c r="B102" s="75" t="s">
        <v>330</v>
      </c>
      <c r="C102" s="34" t="s">
        <v>329</v>
      </c>
      <c r="D102" s="83">
        <v>0</v>
      </c>
      <c r="E102" s="83">
        <v>0</v>
      </c>
      <c r="F102" s="35">
        <v>0</v>
      </c>
      <c r="G102" s="41"/>
      <c r="H102" s="36"/>
      <c r="I102" s="35">
        <v>0</v>
      </c>
      <c r="J102" s="41">
        <v>0</v>
      </c>
      <c r="K102" s="41"/>
      <c r="L102" s="41">
        <v>0</v>
      </c>
      <c r="M102" s="37">
        <f t="shared" ref="M102" si="57">D102+F102+J102</f>
        <v>0</v>
      </c>
      <c r="N102" s="37">
        <f t="shared" ref="N102" si="58">E102+I102+L102</f>
        <v>0</v>
      </c>
    </row>
    <row r="103" spans="1:14" ht="65.25" customHeight="1" x14ac:dyDescent="0.2">
      <c r="A103" s="110"/>
      <c r="B103" s="22" t="s">
        <v>143</v>
      </c>
      <c r="C103" s="34" t="s">
        <v>364</v>
      </c>
      <c r="D103" s="86">
        <v>93726.26</v>
      </c>
      <c r="E103" s="86">
        <v>19575</v>
      </c>
      <c r="F103" s="86">
        <v>93726.26</v>
      </c>
      <c r="G103" s="86">
        <v>19575</v>
      </c>
      <c r="H103" s="86">
        <v>93726.26</v>
      </c>
      <c r="I103" s="86">
        <v>19575</v>
      </c>
      <c r="J103" s="86">
        <v>18557800</v>
      </c>
      <c r="K103" s="86">
        <v>3875850</v>
      </c>
      <c r="L103" s="87">
        <v>3875850</v>
      </c>
      <c r="M103" s="37">
        <f>D103+F103+J103</f>
        <v>18745252.52</v>
      </c>
      <c r="N103" s="37">
        <f>E103+I103+L103</f>
        <v>3915000</v>
      </c>
    </row>
    <row r="104" spans="1:14" ht="51" customHeight="1" x14ac:dyDescent="0.2">
      <c r="A104" s="110"/>
      <c r="B104" s="31" t="s">
        <v>266</v>
      </c>
      <c r="C104" s="34" t="s">
        <v>265</v>
      </c>
      <c r="D104" s="83">
        <v>0</v>
      </c>
      <c r="E104" s="83">
        <v>0</v>
      </c>
      <c r="F104" s="35">
        <v>0</v>
      </c>
      <c r="G104" s="41"/>
      <c r="H104" s="36"/>
      <c r="I104" s="35">
        <v>0</v>
      </c>
      <c r="J104" s="41">
        <v>0</v>
      </c>
      <c r="K104" s="41"/>
      <c r="L104" s="41">
        <v>0</v>
      </c>
      <c r="M104" s="37">
        <f t="shared" ref="M104" si="59">D104+F104+J104</f>
        <v>0</v>
      </c>
      <c r="N104" s="37">
        <f t="shared" ref="N104" si="60">E104+I104+L104</f>
        <v>0</v>
      </c>
    </row>
    <row r="105" spans="1:14" ht="39.950000000000003" customHeight="1" x14ac:dyDescent="0.2">
      <c r="A105" s="110"/>
      <c r="B105" s="28" t="s">
        <v>118</v>
      </c>
      <c r="C105" s="34" t="s">
        <v>151</v>
      </c>
      <c r="D105" s="86">
        <v>112325</v>
      </c>
      <c r="E105" s="86">
        <v>95433</v>
      </c>
      <c r="F105" s="35">
        <v>0</v>
      </c>
      <c r="G105" s="41"/>
      <c r="H105" s="36"/>
      <c r="I105" s="35">
        <v>0</v>
      </c>
      <c r="J105" s="41">
        <v>0</v>
      </c>
      <c r="K105" s="41"/>
      <c r="L105" s="41">
        <v>0</v>
      </c>
      <c r="M105" s="37">
        <f t="shared" si="39"/>
        <v>112325</v>
      </c>
      <c r="N105" s="37">
        <f t="shared" si="40"/>
        <v>95433</v>
      </c>
    </row>
    <row r="106" spans="1:14" ht="48" customHeight="1" x14ac:dyDescent="0.2">
      <c r="A106" s="110"/>
      <c r="B106" s="28" t="s">
        <v>119</v>
      </c>
      <c r="C106" s="34" t="s">
        <v>144</v>
      </c>
      <c r="D106" s="83">
        <v>0</v>
      </c>
      <c r="E106" s="83">
        <v>0</v>
      </c>
      <c r="F106" s="35">
        <v>153100</v>
      </c>
      <c r="G106" s="35">
        <v>23037.54</v>
      </c>
      <c r="H106" s="35">
        <v>153100</v>
      </c>
      <c r="I106" s="35">
        <v>23037.54</v>
      </c>
      <c r="J106" s="41">
        <v>0</v>
      </c>
      <c r="K106" s="41"/>
      <c r="L106" s="41">
        <v>0</v>
      </c>
      <c r="M106" s="37">
        <f t="shared" si="39"/>
        <v>153100</v>
      </c>
      <c r="N106" s="37">
        <f t="shared" si="40"/>
        <v>23037.54</v>
      </c>
    </row>
    <row r="107" spans="1:14" ht="70.5" customHeight="1" x14ac:dyDescent="0.2">
      <c r="A107" s="110"/>
      <c r="B107" s="29" t="s">
        <v>368</v>
      </c>
      <c r="C107" s="34" t="s">
        <v>367</v>
      </c>
      <c r="D107" s="83">
        <v>0</v>
      </c>
      <c r="E107" s="83">
        <v>0</v>
      </c>
      <c r="F107" s="35">
        <v>300000</v>
      </c>
      <c r="G107" s="35"/>
      <c r="H107" s="35"/>
      <c r="I107" s="35">
        <v>0</v>
      </c>
      <c r="J107" s="41">
        <v>0</v>
      </c>
      <c r="K107" s="41"/>
      <c r="L107" s="41">
        <v>0</v>
      </c>
      <c r="M107" s="37">
        <f t="shared" si="39"/>
        <v>300000</v>
      </c>
      <c r="N107" s="37">
        <f t="shared" si="40"/>
        <v>0</v>
      </c>
    </row>
    <row r="108" spans="1:14" s="8" customFormat="1" ht="39.950000000000003" customHeight="1" x14ac:dyDescent="0.25">
      <c r="A108" s="105"/>
      <c r="B108" s="28" t="s">
        <v>152</v>
      </c>
      <c r="C108" s="34" t="s">
        <v>366</v>
      </c>
      <c r="D108" s="86">
        <v>2128500</v>
      </c>
      <c r="E108" s="86">
        <v>315444.90000000002</v>
      </c>
      <c r="F108" s="35">
        <v>0</v>
      </c>
      <c r="G108" s="41"/>
      <c r="H108" s="36"/>
      <c r="I108" s="35">
        <v>0</v>
      </c>
      <c r="J108" s="41">
        <v>0</v>
      </c>
      <c r="K108" s="41"/>
      <c r="L108" s="41">
        <v>0</v>
      </c>
      <c r="M108" s="37">
        <f t="shared" ref="M108:M112" si="61">D108+F108+J108</f>
        <v>2128500</v>
      </c>
      <c r="N108" s="37">
        <f t="shared" ref="N108:N112" si="62">E108+I108+L108</f>
        <v>315444.90000000002</v>
      </c>
    </row>
    <row r="109" spans="1:14" s="8" customFormat="1" ht="39.950000000000003" customHeight="1" x14ac:dyDescent="0.25">
      <c r="A109" s="116"/>
      <c r="B109" s="31" t="s">
        <v>275</v>
      </c>
      <c r="C109" s="34" t="s">
        <v>365</v>
      </c>
      <c r="D109" s="86">
        <v>2623300</v>
      </c>
      <c r="E109" s="86">
        <v>169482</v>
      </c>
      <c r="F109" s="35">
        <v>0</v>
      </c>
      <c r="G109" s="41"/>
      <c r="H109" s="36"/>
      <c r="I109" s="35">
        <v>0</v>
      </c>
      <c r="J109" s="41">
        <v>0</v>
      </c>
      <c r="K109" s="41"/>
      <c r="L109" s="41">
        <v>0</v>
      </c>
      <c r="M109" s="37">
        <f t="shared" si="61"/>
        <v>2623300</v>
      </c>
      <c r="N109" s="37">
        <f t="shared" si="62"/>
        <v>169482</v>
      </c>
    </row>
    <row r="110" spans="1:14" s="8" customFormat="1" ht="51" customHeight="1" x14ac:dyDescent="0.25">
      <c r="A110" s="116"/>
      <c r="B110" s="31" t="s">
        <v>293</v>
      </c>
      <c r="C110" s="34" t="s">
        <v>369</v>
      </c>
      <c r="D110" s="83">
        <v>0</v>
      </c>
      <c r="E110" s="83">
        <v>0</v>
      </c>
      <c r="F110" s="35">
        <v>1042500</v>
      </c>
      <c r="G110" s="41"/>
      <c r="H110" s="36"/>
      <c r="I110" s="35">
        <v>165000</v>
      </c>
      <c r="J110" s="41">
        <v>0</v>
      </c>
      <c r="K110" s="41"/>
      <c r="L110" s="41">
        <v>0</v>
      </c>
      <c r="M110" s="37">
        <f t="shared" si="61"/>
        <v>1042500</v>
      </c>
      <c r="N110" s="37">
        <f t="shared" si="62"/>
        <v>165000</v>
      </c>
    </row>
    <row r="111" spans="1:14" ht="60.75" customHeight="1" x14ac:dyDescent="0.2">
      <c r="A111" s="111"/>
      <c r="B111" s="28" t="s">
        <v>148</v>
      </c>
      <c r="C111" s="34" t="s">
        <v>370</v>
      </c>
      <c r="D111" s="83">
        <v>0</v>
      </c>
      <c r="E111" s="83">
        <v>0</v>
      </c>
      <c r="F111" s="35">
        <v>0</v>
      </c>
      <c r="G111" s="41"/>
      <c r="H111" s="36"/>
      <c r="I111" s="35">
        <v>0</v>
      </c>
      <c r="J111" s="41">
        <v>0</v>
      </c>
      <c r="K111" s="41"/>
      <c r="L111" s="41">
        <v>0</v>
      </c>
      <c r="M111" s="37">
        <f t="shared" si="61"/>
        <v>0</v>
      </c>
      <c r="N111" s="37">
        <f t="shared" si="62"/>
        <v>0</v>
      </c>
    </row>
    <row r="112" spans="1:14" ht="39.950000000000003" customHeight="1" x14ac:dyDescent="0.2">
      <c r="A112" s="111"/>
      <c r="B112" s="28" t="s">
        <v>145</v>
      </c>
      <c r="C112" s="34" t="s">
        <v>371</v>
      </c>
      <c r="D112" s="83">
        <v>6700000</v>
      </c>
      <c r="E112" s="83">
        <v>0</v>
      </c>
      <c r="F112" s="35">
        <v>0</v>
      </c>
      <c r="G112" s="41"/>
      <c r="H112" s="36"/>
      <c r="I112" s="35">
        <v>0</v>
      </c>
      <c r="J112" s="41">
        <v>0</v>
      </c>
      <c r="K112" s="41"/>
      <c r="L112" s="41">
        <v>0</v>
      </c>
      <c r="M112" s="37">
        <f t="shared" si="61"/>
        <v>6700000</v>
      </c>
      <c r="N112" s="37">
        <f t="shared" si="62"/>
        <v>0</v>
      </c>
    </row>
    <row r="113" spans="1:14" ht="39.950000000000003" customHeight="1" thickBot="1" x14ac:dyDescent="0.25">
      <c r="A113" s="120" t="s">
        <v>242</v>
      </c>
      <c r="B113" s="26" t="s">
        <v>42</v>
      </c>
      <c r="C113" s="38" t="s">
        <v>205</v>
      </c>
      <c r="D113" s="39">
        <f>SUM(D114:D116)</f>
        <v>2900000</v>
      </c>
      <c r="E113" s="39">
        <f t="shared" ref="E113:L113" si="63">SUM(E114:E116)</f>
        <v>0</v>
      </c>
      <c r="F113" s="39">
        <f t="shared" si="63"/>
        <v>0</v>
      </c>
      <c r="G113" s="39">
        <f t="shared" si="63"/>
        <v>0</v>
      </c>
      <c r="H113" s="39">
        <f t="shared" si="63"/>
        <v>0</v>
      </c>
      <c r="I113" s="39">
        <f t="shared" si="63"/>
        <v>0</v>
      </c>
      <c r="J113" s="39">
        <f t="shared" si="63"/>
        <v>0</v>
      </c>
      <c r="K113" s="39">
        <f t="shared" si="63"/>
        <v>0</v>
      </c>
      <c r="L113" s="39">
        <f t="shared" si="63"/>
        <v>0</v>
      </c>
      <c r="M113" s="39">
        <f t="shared" ref="M113:N113" si="64">SUM(M114:M116)</f>
        <v>2900000</v>
      </c>
      <c r="N113" s="39">
        <f t="shared" si="64"/>
        <v>0</v>
      </c>
    </row>
    <row r="114" spans="1:14" ht="39.950000000000003" customHeight="1" thickBot="1" x14ac:dyDescent="0.25">
      <c r="A114" s="121"/>
      <c r="B114" s="31" t="s">
        <v>276</v>
      </c>
      <c r="C114" s="34" t="s">
        <v>372</v>
      </c>
      <c r="D114" s="92">
        <v>1300000</v>
      </c>
      <c r="E114" s="83">
        <v>0</v>
      </c>
      <c r="F114" s="36">
        <v>0</v>
      </c>
      <c r="G114" s="36"/>
      <c r="H114" s="36"/>
      <c r="I114" s="36">
        <v>0</v>
      </c>
      <c r="J114" s="36">
        <v>0</v>
      </c>
      <c r="K114" s="36"/>
      <c r="L114" s="36">
        <v>0</v>
      </c>
      <c r="M114" s="37">
        <f t="shared" ref="M114" si="65">D114+F114+J114</f>
        <v>1300000</v>
      </c>
      <c r="N114" s="37">
        <f t="shared" ref="N114" si="66">E114+I114+L114</f>
        <v>0</v>
      </c>
    </row>
    <row r="115" spans="1:14" ht="39.950000000000003" customHeight="1" thickBot="1" x14ac:dyDescent="0.25">
      <c r="A115" s="121"/>
      <c r="B115" s="31" t="s">
        <v>277</v>
      </c>
      <c r="C115" s="34" t="s">
        <v>373</v>
      </c>
      <c r="D115" s="92">
        <v>1400000</v>
      </c>
      <c r="E115" s="83">
        <v>0</v>
      </c>
      <c r="F115" s="36">
        <v>0</v>
      </c>
      <c r="G115" s="36"/>
      <c r="H115" s="36"/>
      <c r="I115" s="36">
        <v>0</v>
      </c>
      <c r="J115" s="36">
        <v>0</v>
      </c>
      <c r="K115" s="36"/>
      <c r="L115" s="36">
        <v>0</v>
      </c>
      <c r="M115" s="37">
        <f t="shared" ref="M115" si="67">D115+F115+J115</f>
        <v>1400000</v>
      </c>
      <c r="N115" s="37">
        <f t="shared" ref="N115" si="68">E115+I115+L115</f>
        <v>0</v>
      </c>
    </row>
    <row r="116" spans="1:14" ht="39.950000000000003" customHeight="1" thickBot="1" x14ac:dyDescent="0.25">
      <c r="A116" s="115"/>
      <c r="B116" s="28" t="s">
        <v>120</v>
      </c>
      <c r="C116" s="34" t="s">
        <v>374</v>
      </c>
      <c r="D116" s="92">
        <v>200000</v>
      </c>
      <c r="E116" s="83">
        <v>0</v>
      </c>
      <c r="F116" s="36">
        <v>0</v>
      </c>
      <c r="G116" s="36"/>
      <c r="H116" s="36"/>
      <c r="I116" s="36">
        <v>0</v>
      </c>
      <c r="J116" s="36">
        <v>0</v>
      </c>
      <c r="K116" s="36"/>
      <c r="L116" s="36">
        <v>0</v>
      </c>
      <c r="M116" s="37">
        <f t="shared" si="39"/>
        <v>200000</v>
      </c>
      <c r="N116" s="37">
        <f t="shared" si="40"/>
        <v>0</v>
      </c>
    </row>
    <row r="117" spans="1:14" ht="39.950000000000003" customHeight="1" x14ac:dyDescent="0.2">
      <c r="A117" s="122" t="s">
        <v>243</v>
      </c>
      <c r="B117" s="77" t="s">
        <v>295</v>
      </c>
      <c r="C117" s="38" t="s">
        <v>290</v>
      </c>
      <c r="D117" s="39">
        <f>D118</f>
        <v>0</v>
      </c>
      <c r="E117" s="39">
        <f t="shared" ref="E117:L117" si="69">E118</f>
        <v>0</v>
      </c>
      <c r="F117" s="39">
        <f t="shared" si="69"/>
        <v>16948.150000000001</v>
      </c>
      <c r="G117" s="39">
        <f t="shared" si="69"/>
        <v>4239.51</v>
      </c>
      <c r="H117" s="39">
        <f t="shared" si="69"/>
        <v>16948.150000000001</v>
      </c>
      <c r="I117" s="39">
        <f t="shared" si="69"/>
        <v>4239.51</v>
      </c>
      <c r="J117" s="39">
        <f t="shared" si="69"/>
        <v>1678856.95</v>
      </c>
      <c r="K117" s="39">
        <f t="shared" si="69"/>
        <v>419711.79</v>
      </c>
      <c r="L117" s="39">
        <f t="shared" si="69"/>
        <v>419711.79</v>
      </c>
      <c r="M117" s="39">
        <f>D117+F117+J117</f>
        <v>1695805.0999999999</v>
      </c>
      <c r="N117" s="39">
        <f>E117+I117+L117</f>
        <v>423951.3</v>
      </c>
    </row>
    <row r="118" spans="1:14" ht="68.25" customHeight="1" x14ac:dyDescent="0.2">
      <c r="A118" s="122"/>
      <c r="B118" s="31" t="s">
        <v>294</v>
      </c>
      <c r="C118" s="34" t="s">
        <v>375</v>
      </c>
      <c r="D118" s="92">
        <v>0</v>
      </c>
      <c r="E118" s="83">
        <v>0</v>
      </c>
      <c r="F118" s="86">
        <v>16948.150000000001</v>
      </c>
      <c r="G118" s="86">
        <v>4239.51</v>
      </c>
      <c r="H118" s="86">
        <v>16948.150000000001</v>
      </c>
      <c r="I118" s="86">
        <v>4239.51</v>
      </c>
      <c r="J118" s="86">
        <v>1678856.95</v>
      </c>
      <c r="K118" s="86">
        <v>419711.79</v>
      </c>
      <c r="L118" s="36">
        <v>419711.79</v>
      </c>
      <c r="M118" s="37">
        <f t="shared" ref="M118" si="70">D118+F118+J118</f>
        <v>1695805.0999999999</v>
      </c>
      <c r="N118" s="37">
        <f t="shared" ref="N118" si="71">E118+I118+L118</f>
        <v>423951.3</v>
      </c>
    </row>
    <row r="119" spans="1:14" ht="39.950000000000003" customHeight="1" x14ac:dyDescent="0.2">
      <c r="A119" s="122" t="s">
        <v>399</v>
      </c>
      <c r="B119" s="78" t="s">
        <v>305</v>
      </c>
      <c r="C119" s="38" t="s">
        <v>298</v>
      </c>
      <c r="D119" s="39">
        <f>D120</f>
        <v>0</v>
      </c>
      <c r="E119" s="39">
        <f t="shared" ref="E119:L119" si="72">E120</f>
        <v>0</v>
      </c>
      <c r="F119" s="39">
        <f t="shared" si="72"/>
        <v>0</v>
      </c>
      <c r="G119" s="39">
        <f t="shared" si="72"/>
        <v>0</v>
      </c>
      <c r="H119" s="39">
        <f t="shared" si="72"/>
        <v>0</v>
      </c>
      <c r="I119" s="39">
        <f t="shared" si="72"/>
        <v>0</v>
      </c>
      <c r="J119" s="39">
        <f t="shared" si="72"/>
        <v>0</v>
      </c>
      <c r="K119" s="39">
        <f t="shared" si="72"/>
        <v>0</v>
      </c>
      <c r="L119" s="39">
        <f t="shared" si="72"/>
        <v>0</v>
      </c>
      <c r="M119" s="39">
        <f>D119+F119+J119</f>
        <v>0</v>
      </c>
      <c r="N119" s="39">
        <f>E119+I119+L119</f>
        <v>0</v>
      </c>
    </row>
    <row r="120" spans="1:14" ht="48" customHeight="1" x14ac:dyDescent="0.2">
      <c r="A120" s="122"/>
      <c r="B120" s="31" t="s">
        <v>304</v>
      </c>
      <c r="C120" s="34" t="s">
        <v>331</v>
      </c>
      <c r="D120" s="92">
        <v>0</v>
      </c>
      <c r="E120" s="83">
        <v>0</v>
      </c>
      <c r="F120" s="36">
        <v>0</v>
      </c>
      <c r="G120" s="36"/>
      <c r="H120" s="36"/>
      <c r="I120" s="36">
        <v>0</v>
      </c>
      <c r="J120" s="36">
        <v>0</v>
      </c>
      <c r="K120" s="36"/>
      <c r="L120" s="36">
        <v>0</v>
      </c>
      <c r="M120" s="37">
        <f t="shared" ref="M120" si="73">D120+F120+J120</f>
        <v>0</v>
      </c>
      <c r="N120" s="37">
        <f t="shared" ref="N120" si="74">E120+I120+L120</f>
        <v>0</v>
      </c>
    </row>
    <row r="121" spans="1:14" s="17" customFormat="1" ht="39.950000000000003" customHeight="1" x14ac:dyDescent="0.2">
      <c r="A121" s="110" t="s">
        <v>400</v>
      </c>
      <c r="B121" s="26" t="s">
        <v>43</v>
      </c>
      <c r="C121" s="38" t="s">
        <v>203</v>
      </c>
      <c r="D121" s="39">
        <f>SUM(D122:D124)</f>
        <v>5249075</v>
      </c>
      <c r="E121" s="39">
        <f t="shared" ref="E121:L121" si="75">SUM(E122:E124)</f>
        <v>750370.52</v>
      </c>
      <c r="F121" s="39">
        <f t="shared" si="75"/>
        <v>884700</v>
      </c>
      <c r="G121" s="39">
        <f t="shared" si="75"/>
        <v>0</v>
      </c>
      <c r="H121" s="39">
        <f t="shared" si="75"/>
        <v>0</v>
      </c>
      <c r="I121" s="39">
        <f t="shared" si="75"/>
        <v>108163.85</v>
      </c>
      <c r="J121" s="39">
        <f t="shared" si="75"/>
        <v>0</v>
      </c>
      <c r="K121" s="39">
        <f t="shared" si="75"/>
        <v>0</v>
      </c>
      <c r="L121" s="39">
        <f t="shared" si="75"/>
        <v>0</v>
      </c>
      <c r="M121" s="39">
        <f t="shared" ref="M121:N121" si="76">SUM(M122:M124)</f>
        <v>6133775</v>
      </c>
      <c r="N121" s="39">
        <f t="shared" si="76"/>
        <v>858534.37</v>
      </c>
    </row>
    <row r="122" spans="1:14" s="17" customFormat="1" ht="39.950000000000003" customHeight="1" x14ac:dyDescent="0.2">
      <c r="A122" s="110"/>
      <c r="B122" s="28" t="s">
        <v>121</v>
      </c>
      <c r="C122" s="34" t="s">
        <v>21</v>
      </c>
      <c r="D122" s="83">
        <v>3649175</v>
      </c>
      <c r="E122" s="83">
        <v>590769.92000000004</v>
      </c>
      <c r="F122" s="36">
        <v>0</v>
      </c>
      <c r="G122" s="36"/>
      <c r="H122" s="36"/>
      <c r="I122" s="36">
        <v>0</v>
      </c>
      <c r="J122" s="36">
        <v>0</v>
      </c>
      <c r="K122" s="36"/>
      <c r="L122" s="36">
        <v>0</v>
      </c>
      <c r="M122" s="37">
        <f t="shared" si="39"/>
        <v>3649175</v>
      </c>
      <c r="N122" s="37">
        <f t="shared" si="40"/>
        <v>590769.92000000004</v>
      </c>
    </row>
    <row r="123" spans="1:14" s="14" customFormat="1" ht="39.950000000000003" customHeight="1" x14ac:dyDescent="0.2">
      <c r="A123" s="110"/>
      <c r="B123" s="28" t="s">
        <v>122</v>
      </c>
      <c r="C123" s="34" t="s">
        <v>22</v>
      </c>
      <c r="D123" s="83">
        <v>1599900</v>
      </c>
      <c r="E123" s="83">
        <v>159600.6</v>
      </c>
      <c r="F123" s="36">
        <v>0</v>
      </c>
      <c r="G123" s="36"/>
      <c r="H123" s="36"/>
      <c r="I123" s="36">
        <v>0</v>
      </c>
      <c r="J123" s="36">
        <v>0</v>
      </c>
      <c r="K123" s="36"/>
      <c r="L123" s="36">
        <v>0</v>
      </c>
      <c r="M123" s="37">
        <f t="shared" si="39"/>
        <v>1599900</v>
      </c>
      <c r="N123" s="37">
        <f t="shared" ref="N123:N165" si="77">E123+I123+L123</f>
        <v>159600.6</v>
      </c>
    </row>
    <row r="124" spans="1:14" s="8" customFormat="1" ht="50.25" customHeight="1" x14ac:dyDescent="0.25">
      <c r="A124" s="105"/>
      <c r="B124" s="63" t="s">
        <v>123</v>
      </c>
      <c r="C124" s="34" t="s">
        <v>297</v>
      </c>
      <c r="D124" s="83">
        <v>0</v>
      </c>
      <c r="E124" s="83">
        <v>0</v>
      </c>
      <c r="F124" s="36">
        <v>884700</v>
      </c>
      <c r="G124" s="36"/>
      <c r="H124" s="36"/>
      <c r="I124" s="36">
        <v>108163.85</v>
      </c>
      <c r="J124" s="36">
        <v>0</v>
      </c>
      <c r="K124" s="36"/>
      <c r="L124" s="36">
        <v>0</v>
      </c>
      <c r="M124" s="37">
        <f t="shared" si="39"/>
        <v>884700</v>
      </c>
      <c r="N124" s="37">
        <f t="shared" si="77"/>
        <v>108163.85</v>
      </c>
    </row>
    <row r="125" spans="1:14" ht="39.950000000000003" customHeight="1" x14ac:dyDescent="0.2">
      <c r="A125" s="123" t="s">
        <v>244</v>
      </c>
      <c r="B125" s="30" t="s">
        <v>44</v>
      </c>
      <c r="C125" s="53" t="s">
        <v>206</v>
      </c>
      <c r="D125" s="59">
        <f t="shared" ref="D125:N125" si="78">D129+D132+D135+D126</f>
        <v>6167900</v>
      </c>
      <c r="E125" s="59">
        <f t="shared" si="78"/>
        <v>428168.81999999995</v>
      </c>
      <c r="F125" s="59">
        <f t="shared" si="78"/>
        <v>0</v>
      </c>
      <c r="G125" s="59">
        <f t="shared" si="78"/>
        <v>0</v>
      </c>
      <c r="H125" s="59">
        <f t="shared" si="78"/>
        <v>0</v>
      </c>
      <c r="I125" s="59">
        <f t="shared" si="78"/>
        <v>0</v>
      </c>
      <c r="J125" s="59">
        <f t="shared" si="78"/>
        <v>0</v>
      </c>
      <c r="K125" s="59">
        <f t="shared" si="78"/>
        <v>0</v>
      </c>
      <c r="L125" s="59">
        <f t="shared" si="78"/>
        <v>0</v>
      </c>
      <c r="M125" s="59">
        <f t="shared" si="78"/>
        <v>6167900</v>
      </c>
      <c r="N125" s="59">
        <f t="shared" si="78"/>
        <v>428168.81999999995</v>
      </c>
    </row>
    <row r="126" spans="1:14" ht="39.950000000000003" customHeight="1" x14ac:dyDescent="0.2">
      <c r="A126" s="105" t="s">
        <v>245</v>
      </c>
      <c r="B126" s="26" t="s">
        <v>153</v>
      </c>
      <c r="C126" s="38" t="s">
        <v>207</v>
      </c>
      <c r="D126" s="39">
        <f>D127+D128</f>
        <v>3492700</v>
      </c>
      <c r="E126" s="39">
        <f>E127+E128</f>
        <v>0</v>
      </c>
      <c r="F126" s="39">
        <f>F127+F128</f>
        <v>0</v>
      </c>
      <c r="G126" s="39"/>
      <c r="H126" s="39"/>
      <c r="I126" s="39">
        <f>I127+I128</f>
        <v>0</v>
      </c>
      <c r="J126" s="39">
        <f>J127+J128</f>
        <v>0</v>
      </c>
      <c r="K126" s="39"/>
      <c r="L126" s="39">
        <f>L127+L128</f>
        <v>0</v>
      </c>
      <c r="M126" s="39">
        <f>D126+F126+J126</f>
        <v>3492700</v>
      </c>
      <c r="N126" s="39">
        <f>E126+I126+L126</f>
        <v>0</v>
      </c>
    </row>
    <row r="127" spans="1:14" ht="72.75" customHeight="1" x14ac:dyDescent="0.2">
      <c r="A127" s="109"/>
      <c r="B127" s="31" t="s">
        <v>306</v>
      </c>
      <c r="C127" s="34" t="s">
        <v>376</v>
      </c>
      <c r="D127" s="90">
        <v>3452700</v>
      </c>
      <c r="E127" s="90">
        <v>0</v>
      </c>
      <c r="F127" s="36">
        <v>0</v>
      </c>
      <c r="G127" s="36"/>
      <c r="H127" s="36"/>
      <c r="I127" s="36">
        <v>0</v>
      </c>
      <c r="J127" s="36">
        <v>0</v>
      </c>
      <c r="K127" s="36"/>
      <c r="L127" s="36">
        <v>0</v>
      </c>
      <c r="M127" s="37">
        <f>D127+F127+J127</f>
        <v>3452700</v>
      </c>
      <c r="N127" s="37">
        <f>E127+I127+L127</f>
        <v>0</v>
      </c>
    </row>
    <row r="128" spans="1:14" s="8" customFormat="1" ht="39.950000000000003" customHeight="1" x14ac:dyDescent="0.25">
      <c r="A128" s="109"/>
      <c r="B128" s="31" t="s">
        <v>161</v>
      </c>
      <c r="C128" s="34" t="s">
        <v>377</v>
      </c>
      <c r="D128" s="90">
        <v>40000</v>
      </c>
      <c r="E128" s="90">
        <v>0</v>
      </c>
      <c r="F128" s="36">
        <v>0</v>
      </c>
      <c r="G128" s="36"/>
      <c r="H128" s="36"/>
      <c r="I128" s="36">
        <v>0</v>
      </c>
      <c r="J128" s="36">
        <v>0</v>
      </c>
      <c r="K128" s="36"/>
      <c r="L128" s="36">
        <v>0</v>
      </c>
      <c r="M128" s="37">
        <f>D128+F128+J128</f>
        <v>40000</v>
      </c>
      <c r="N128" s="37">
        <f>E128+I128+L128</f>
        <v>0</v>
      </c>
    </row>
    <row r="129" spans="1:14" s="8" customFormat="1" ht="39.950000000000003" customHeight="1" x14ac:dyDescent="0.25">
      <c r="A129" s="110" t="s">
        <v>246</v>
      </c>
      <c r="B129" s="26" t="s">
        <v>45</v>
      </c>
      <c r="C129" s="38" t="s">
        <v>208</v>
      </c>
      <c r="D129" s="39">
        <f>D130+D131</f>
        <v>40000</v>
      </c>
      <c r="E129" s="39">
        <f t="shared" ref="E129:L129" si="79">E130+E131</f>
        <v>0</v>
      </c>
      <c r="F129" s="39">
        <f t="shared" si="79"/>
        <v>0</v>
      </c>
      <c r="G129" s="39">
        <f t="shared" si="79"/>
        <v>0</v>
      </c>
      <c r="H129" s="39">
        <f t="shared" si="79"/>
        <v>0</v>
      </c>
      <c r="I129" s="39">
        <f t="shared" si="79"/>
        <v>0</v>
      </c>
      <c r="J129" s="39">
        <f t="shared" si="79"/>
        <v>0</v>
      </c>
      <c r="K129" s="39">
        <f t="shared" si="79"/>
        <v>0</v>
      </c>
      <c r="L129" s="39">
        <f t="shared" si="79"/>
        <v>0</v>
      </c>
      <c r="M129" s="39">
        <f>D129+F129+J129</f>
        <v>40000</v>
      </c>
      <c r="N129" s="39">
        <f>E129+I129+L129</f>
        <v>0</v>
      </c>
    </row>
    <row r="130" spans="1:14" s="8" customFormat="1" ht="39.950000000000003" customHeight="1" thickBot="1" x14ac:dyDescent="0.3">
      <c r="A130" s="107"/>
      <c r="B130" s="28" t="s">
        <v>124</v>
      </c>
      <c r="C130" s="34" t="s">
        <v>378</v>
      </c>
      <c r="D130" s="83">
        <v>15000</v>
      </c>
      <c r="E130" s="83">
        <v>0</v>
      </c>
      <c r="F130" s="36">
        <v>0</v>
      </c>
      <c r="G130" s="36"/>
      <c r="H130" s="36"/>
      <c r="I130" s="36">
        <v>0</v>
      </c>
      <c r="J130" s="36">
        <v>0</v>
      </c>
      <c r="K130" s="36"/>
      <c r="L130" s="36">
        <v>0</v>
      </c>
      <c r="M130" s="37">
        <f t="shared" ref="M130:M165" si="80">D130+F130+J130</f>
        <v>15000</v>
      </c>
      <c r="N130" s="37">
        <f t="shared" si="77"/>
        <v>0</v>
      </c>
    </row>
    <row r="131" spans="1:14" s="8" customFormat="1" ht="39.950000000000003" customHeight="1" thickBot="1" x14ac:dyDescent="0.3">
      <c r="A131" s="103"/>
      <c r="B131" s="28" t="s">
        <v>125</v>
      </c>
      <c r="C131" s="34" t="s">
        <v>379</v>
      </c>
      <c r="D131" s="83">
        <v>25000</v>
      </c>
      <c r="E131" s="83">
        <v>0</v>
      </c>
      <c r="F131" s="36">
        <v>0</v>
      </c>
      <c r="G131" s="36"/>
      <c r="H131" s="36"/>
      <c r="I131" s="36">
        <v>0</v>
      </c>
      <c r="J131" s="36">
        <v>0</v>
      </c>
      <c r="K131" s="36"/>
      <c r="L131" s="36">
        <v>0</v>
      </c>
      <c r="M131" s="37">
        <f t="shared" si="80"/>
        <v>25000</v>
      </c>
      <c r="N131" s="37">
        <f t="shared" si="77"/>
        <v>0</v>
      </c>
    </row>
    <row r="132" spans="1:14" s="8" customFormat="1" ht="39.950000000000003" customHeight="1" x14ac:dyDescent="0.25">
      <c r="A132" s="109" t="s">
        <v>247</v>
      </c>
      <c r="B132" s="26" t="s">
        <v>46</v>
      </c>
      <c r="C132" s="38" t="s">
        <v>209</v>
      </c>
      <c r="D132" s="39">
        <f>D133+D134</f>
        <v>2635200</v>
      </c>
      <c r="E132" s="39">
        <f t="shared" ref="E132:N132" si="81">E133+E134</f>
        <v>428168.81999999995</v>
      </c>
      <c r="F132" s="39">
        <f t="shared" si="81"/>
        <v>0</v>
      </c>
      <c r="G132" s="39">
        <f t="shared" si="81"/>
        <v>0</v>
      </c>
      <c r="H132" s="39">
        <f t="shared" si="81"/>
        <v>0</v>
      </c>
      <c r="I132" s="39">
        <f t="shared" si="81"/>
        <v>0</v>
      </c>
      <c r="J132" s="39">
        <f t="shared" si="81"/>
        <v>0</v>
      </c>
      <c r="K132" s="39">
        <f t="shared" si="81"/>
        <v>0</v>
      </c>
      <c r="L132" s="39">
        <f t="shared" si="81"/>
        <v>0</v>
      </c>
      <c r="M132" s="39">
        <f t="shared" si="81"/>
        <v>2635200</v>
      </c>
      <c r="N132" s="39">
        <f t="shared" si="81"/>
        <v>428168.81999999995</v>
      </c>
    </row>
    <row r="133" spans="1:14" s="8" customFormat="1" ht="39.950000000000003" customHeight="1" x14ac:dyDescent="0.25">
      <c r="A133" s="124"/>
      <c r="B133" s="29" t="s">
        <v>383</v>
      </c>
      <c r="C133" s="34" t="s">
        <v>380</v>
      </c>
      <c r="D133" s="91">
        <v>1075900</v>
      </c>
      <c r="E133" s="91">
        <v>137207.66</v>
      </c>
      <c r="F133" s="36">
        <v>0</v>
      </c>
      <c r="G133" s="36"/>
      <c r="H133" s="36"/>
      <c r="I133" s="36">
        <v>0</v>
      </c>
      <c r="J133" s="36">
        <v>0</v>
      </c>
      <c r="K133" s="36"/>
      <c r="L133" s="36">
        <v>0</v>
      </c>
      <c r="M133" s="37">
        <f t="shared" si="80"/>
        <v>1075900</v>
      </c>
      <c r="N133" s="37">
        <f t="shared" si="77"/>
        <v>137207.66</v>
      </c>
    </row>
    <row r="134" spans="1:14" s="8" customFormat="1" ht="39.950000000000003" customHeight="1" x14ac:dyDescent="0.25">
      <c r="A134" s="124"/>
      <c r="B134" s="29" t="s">
        <v>382</v>
      </c>
      <c r="C134" s="34" t="s">
        <v>381</v>
      </c>
      <c r="D134" s="91">
        <v>1559300</v>
      </c>
      <c r="E134" s="91">
        <v>290961.15999999997</v>
      </c>
      <c r="F134" s="36">
        <v>0</v>
      </c>
      <c r="G134" s="36"/>
      <c r="H134" s="36"/>
      <c r="I134" s="36">
        <v>0</v>
      </c>
      <c r="J134" s="36">
        <v>0</v>
      </c>
      <c r="K134" s="36"/>
      <c r="L134" s="36">
        <v>0</v>
      </c>
      <c r="M134" s="37">
        <f t="shared" si="80"/>
        <v>1559300</v>
      </c>
      <c r="N134" s="37">
        <f t="shared" si="77"/>
        <v>290961.15999999997</v>
      </c>
    </row>
    <row r="135" spans="1:14" ht="39.950000000000003" customHeight="1" x14ac:dyDescent="0.2">
      <c r="A135" s="125" t="s">
        <v>248</v>
      </c>
      <c r="B135" s="26" t="s">
        <v>47</v>
      </c>
      <c r="C135" s="40" t="s">
        <v>210</v>
      </c>
      <c r="D135" s="44">
        <f>D136</f>
        <v>0</v>
      </c>
      <c r="E135" s="44">
        <f t="shared" ref="E135:N135" si="82">E136</f>
        <v>0</v>
      </c>
      <c r="F135" s="44">
        <f t="shared" si="82"/>
        <v>0</v>
      </c>
      <c r="G135" s="44">
        <f t="shared" si="82"/>
        <v>0</v>
      </c>
      <c r="H135" s="44">
        <f t="shared" si="82"/>
        <v>0</v>
      </c>
      <c r="I135" s="44">
        <f t="shared" si="82"/>
        <v>0</v>
      </c>
      <c r="J135" s="44">
        <f t="shared" si="82"/>
        <v>0</v>
      </c>
      <c r="K135" s="44">
        <f t="shared" si="82"/>
        <v>0</v>
      </c>
      <c r="L135" s="44">
        <f t="shared" si="82"/>
        <v>0</v>
      </c>
      <c r="M135" s="44">
        <f t="shared" si="82"/>
        <v>0</v>
      </c>
      <c r="N135" s="44">
        <f t="shared" si="82"/>
        <v>0</v>
      </c>
    </row>
    <row r="136" spans="1:14" ht="39.950000000000003" customHeight="1" x14ac:dyDescent="0.2">
      <c r="A136" s="126"/>
      <c r="B136" s="28" t="s">
        <v>126</v>
      </c>
      <c r="C136" s="34" t="s">
        <v>23</v>
      </c>
      <c r="D136" s="57">
        <v>0</v>
      </c>
      <c r="E136" s="57">
        <v>0</v>
      </c>
      <c r="F136" s="36">
        <v>0</v>
      </c>
      <c r="G136" s="36"/>
      <c r="H136" s="36"/>
      <c r="I136" s="36">
        <v>0</v>
      </c>
      <c r="J136" s="36">
        <v>0</v>
      </c>
      <c r="K136" s="36"/>
      <c r="L136" s="36">
        <v>0</v>
      </c>
      <c r="M136" s="37">
        <f t="shared" si="80"/>
        <v>0</v>
      </c>
      <c r="N136" s="37">
        <f t="shared" si="77"/>
        <v>0</v>
      </c>
    </row>
    <row r="137" spans="1:14" ht="39.950000000000003" customHeight="1" x14ac:dyDescent="0.2">
      <c r="A137" s="127" t="s">
        <v>249</v>
      </c>
      <c r="B137" s="30" t="s">
        <v>37</v>
      </c>
      <c r="C137" s="53" t="s">
        <v>211</v>
      </c>
      <c r="D137" s="59">
        <f>D138</f>
        <v>20000</v>
      </c>
      <c r="E137" s="59">
        <f t="shared" ref="E137:F137" si="83">E138</f>
        <v>0</v>
      </c>
      <c r="F137" s="59">
        <f t="shared" si="83"/>
        <v>185800</v>
      </c>
      <c r="G137" s="59">
        <f t="shared" ref="G137:N137" si="84">G138</f>
        <v>0</v>
      </c>
      <c r="H137" s="59">
        <f t="shared" si="84"/>
        <v>0</v>
      </c>
      <c r="I137" s="59">
        <f t="shared" si="84"/>
        <v>0</v>
      </c>
      <c r="J137" s="59">
        <f t="shared" si="84"/>
        <v>0</v>
      </c>
      <c r="K137" s="59">
        <f t="shared" si="84"/>
        <v>0</v>
      </c>
      <c r="L137" s="59">
        <f t="shared" si="84"/>
        <v>0</v>
      </c>
      <c r="M137" s="59">
        <f t="shared" si="84"/>
        <v>205800</v>
      </c>
      <c r="N137" s="59">
        <f t="shared" si="84"/>
        <v>0</v>
      </c>
    </row>
    <row r="138" spans="1:14" ht="39.950000000000003" customHeight="1" thickBot="1" x14ac:dyDescent="0.25">
      <c r="A138" s="115" t="s">
        <v>250</v>
      </c>
      <c r="B138" s="26" t="s">
        <v>38</v>
      </c>
      <c r="C138" s="38" t="s">
        <v>212</v>
      </c>
      <c r="D138" s="39">
        <f>D139+D140</f>
        <v>20000</v>
      </c>
      <c r="E138" s="39">
        <f t="shared" ref="E138:N138" si="85">E139+E140</f>
        <v>0</v>
      </c>
      <c r="F138" s="39">
        <f t="shared" si="85"/>
        <v>185800</v>
      </c>
      <c r="G138" s="39">
        <f t="shared" si="85"/>
        <v>0</v>
      </c>
      <c r="H138" s="39">
        <f t="shared" si="85"/>
        <v>0</v>
      </c>
      <c r="I138" s="39">
        <f t="shared" si="85"/>
        <v>0</v>
      </c>
      <c r="J138" s="39">
        <f t="shared" si="85"/>
        <v>0</v>
      </c>
      <c r="K138" s="39">
        <f t="shared" si="85"/>
        <v>0</v>
      </c>
      <c r="L138" s="39">
        <f t="shared" si="85"/>
        <v>0</v>
      </c>
      <c r="M138" s="39">
        <f t="shared" si="85"/>
        <v>205800</v>
      </c>
      <c r="N138" s="39">
        <f t="shared" si="85"/>
        <v>0</v>
      </c>
    </row>
    <row r="139" spans="1:14" s="8" customFormat="1" ht="50.25" customHeight="1" x14ac:dyDescent="0.25">
      <c r="A139" s="109"/>
      <c r="B139" s="28" t="s">
        <v>127</v>
      </c>
      <c r="C139" s="34" t="s">
        <v>146</v>
      </c>
      <c r="D139" s="83">
        <v>0</v>
      </c>
      <c r="E139" s="83">
        <v>0</v>
      </c>
      <c r="F139" s="36">
        <v>185800</v>
      </c>
      <c r="G139" s="36"/>
      <c r="H139" s="36"/>
      <c r="I139" s="36">
        <v>0</v>
      </c>
      <c r="J139" s="36">
        <v>0</v>
      </c>
      <c r="K139" s="36"/>
      <c r="L139" s="36">
        <v>0</v>
      </c>
      <c r="M139" s="37">
        <f t="shared" si="80"/>
        <v>185800</v>
      </c>
      <c r="N139" s="37">
        <f t="shared" si="77"/>
        <v>0</v>
      </c>
    </row>
    <row r="140" spans="1:14" s="8" customFormat="1" ht="50.25" customHeight="1" thickBot="1" x14ac:dyDescent="0.3">
      <c r="A140" s="124"/>
      <c r="B140" s="29" t="s">
        <v>385</v>
      </c>
      <c r="C140" s="34" t="s">
        <v>384</v>
      </c>
      <c r="D140" s="83">
        <v>20000</v>
      </c>
      <c r="E140" s="83">
        <v>0</v>
      </c>
      <c r="F140" s="36">
        <v>0</v>
      </c>
      <c r="G140" s="36"/>
      <c r="H140" s="36"/>
      <c r="I140" s="36">
        <v>0</v>
      </c>
      <c r="J140" s="36">
        <v>0</v>
      </c>
      <c r="K140" s="36"/>
      <c r="L140" s="36">
        <v>0</v>
      </c>
      <c r="M140" s="37">
        <f t="shared" si="80"/>
        <v>20000</v>
      </c>
      <c r="N140" s="37">
        <f t="shared" si="77"/>
        <v>0</v>
      </c>
    </row>
    <row r="141" spans="1:14" ht="39.950000000000003" customHeight="1" thickBot="1" x14ac:dyDescent="0.25">
      <c r="A141" s="103" t="s">
        <v>251</v>
      </c>
      <c r="B141" s="30" t="s">
        <v>84</v>
      </c>
      <c r="C141" s="73" t="s">
        <v>213</v>
      </c>
      <c r="D141" s="27">
        <f t="shared" ref="D141:L141" si="86">D142+D150+D148</f>
        <v>26024400</v>
      </c>
      <c r="E141" s="27">
        <f t="shared" si="86"/>
        <v>5411129.3200000003</v>
      </c>
      <c r="F141" s="27">
        <f t="shared" si="86"/>
        <v>122537200</v>
      </c>
      <c r="G141" s="27" t="e">
        <f t="shared" si="86"/>
        <v>#REF!</v>
      </c>
      <c r="H141" s="27" t="e">
        <f t="shared" si="86"/>
        <v>#REF!</v>
      </c>
      <c r="I141" s="27">
        <f t="shared" si="86"/>
        <v>0</v>
      </c>
      <c r="J141" s="27">
        <f t="shared" si="86"/>
        <v>0</v>
      </c>
      <c r="K141" s="27" t="e">
        <f t="shared" si="86"/>
        <v>#REF!</v>
      </c>
      <c r="L141" s="27">
        <f t="shared" si="86"/>
        <v>0</v>
      </c>
      <c r="M141" s="27">
        <f>D141+F141+J141</f>
        <v>148561600</v>
      </c>
      <c r="N141" s="27">
        <f>E141+I141+L141</f>
        <v>5411129.3200000003</v>
      </c>
    </row>
    <row r="142" spans="1:14" s="8" customFormat="1" ht="39.950000000000003" customHeight="1" x14ac:dyDescent="0.25">
      <c r="A142" s="105" t="s">
        <v>252</v>
      </c>
      <c r="B142" s="26" t="s">
        <v>85</v>
      </c>
      <c r="C142" s="69" t="s">
        <v>214</v>
      </c>
      <c r="D142" s="65">
        <f>D143+D145+D147+D144+D146</f>
        <v>25201500</v>
      </c>
      <c r="E142" s="65">
        <f t="shared" ref="E142:N142" si="87">E143+E145+E147+E144+E146</f>
        <v>5359715</v>
      </c>
      <c r="F142" s="65">
        <f t="shared" si="87"/>
        <v>122537200</v>
      </c>
      <c r="G142" s="65">
        <f t="shared" si="87"/>
        <v>0</v>
      </c>
      <c r="H142" s="65">
        <f t="shared" si="87"/>
        <v>0</v>
      </c>
      <c r="I142" s="65">
        <f t="shared" si="87"/>
        <v>0</v>
      </c>
      <c r="J142" s="65">
        <f t="shared" si="87"/>
        <v>0</v>
      </c>
      <c r="K142" s="65">
        <f t="shared" si="87"/>
        <v>0</v>
      </c>
      <c r="L142" s="65">
        <f t="shared" si="87"/>
        <v>0</v>
      </c>
      <c r="M142" s="65">
        <f t="shared" si="87"/>
        <v>147738700</v>
      </c>
      <c r="N142" s="65">
        <f t="shared" si="87"/>
        <v>5359715</v>
      </c>
    </row>
    <row r="143" spans="1:14" s="8" customFormat="1" ht="39.950000000000003" customHeight="1" x14ac:dyDescent="0.25">
      <c r="A143" s="110"/>
      <c r="B143" s="29" t="s">
        <v>86</v>
      </c>
      <c r="C143" s="34" t="s">
        <v>24</v>
      </c>
      <c r="D143" s="83">
        <v>12251500</v>
      </c>
      <c r="E143" s="90">
        <v>5359715</v>
      </c>
      <c r="F143" s="36">
        <v>0</v>
      </c>
      <c r="G143" s="36">
        <v>0</v>
      </c>
      <c r="H143" s="36"/>
      <c r="I143" s="36">
        <v>0</v>
      </c>
      <c r="J143" s="36">
        <v>0</v>
      </c>
      <c r="K143" s="36"/>
      <c r="L143" s="36">
        <v>0</v>
      </c>
      <c r="M143" s="37">
        <f t="shared" si="80"/>
        <v>12251500</v>
      </c>
      <c r="N143" s="37">
        <f t="shared" si="77"/>
        <v>5359715</v>
      </c>
    </row>
    <row r="144" spans="1:14" s="8" customFormat="1" ht="39.950000000000003" customHeight="1" x14ac:dyDescent="0.25">
      <c r="A144" s="110"/>
      <c r="B144" s="74" t="s">
        <v>285</v>
      </c>
      <c r="C144" s="34" t="s">
        <v>280</v>
      </c>
      <c r="D144" s="83">
        <v>800000</v>
      </c>
      <c r="E144" s="90">
        <v>0</v>
      </c>
      <c r="F144" s="36">
        <v>0</v>
      </c>
      <c r="G144" s="36">
        <v>0</v>
      </c>
      <c r="H144" s="36"/>
      <c r="I144" s="36">
        <v>0</v>
      </c>
      <c r="J144" s="36">
        <v>0</v>
      </c>
      <c r="K144" s="36"/>
      <c r="L144" s="36">
        <v>0</v>
      </c>
      <c r="M144" s="37">
        <f t="shared" ref="M144" si="88">D144+F144+J144</f>
        <v>800000</v>
      </c>
      <c r="N144" s="37">
        <f t="shared" ref="N144" si="89">E144+I144+L144</f>
        <v>0</v>
      </c>
    </row>
    <row r="145" spans="1:14" ht="60.75" customHeight="1" x14ac:dyDescent="0.2">
      <c r="A145" s="128"/>
      <c r="B145" s="28" t="s">
        <v>128</v>
      </c>
      <c r="C145" s="34" t="s">
        <v>215</v>
      </c>
      <c r="D145" s="83">
        <v>9700000</v>
      </c>
      <c r="E145" s="83">
        <v>0</v>
      </c>
      <c r="F145" s="36">
        <v>97742100</v>
      </c>
      <c r="G145" s="36"/>
      <c r="H145" s="36"/>
      <c r="I145" s="36">
        <v>0</v>
      </c>
      <c r="J145" s="36">
        <v>0</v>
      </c>
      <c r="K145" s="36"/>
      <c r="L145" s="36">
        <v>0</v>
      </c>
      <c r="M145" s="37">
        <f t="shared" si="80"/>
        <v>107442100</v>
      </c>
      <c r="N145" s="37">
        <f t="shared" si="77"/>
        <v>0</v>
      </c>
    </row>
    <row r="146" spans="1:14" ht="51" customHeight="1" x14ac:dyDescent="0.2">
      <c r="A146" s="105"/>
      <c r="B146" s="29" t="s">
        <v>388</v>
      </c>
      <c r="C146" s="34" t="s">
        <v>216</v>
      </c>
      <c r="D146" s="83">
        <v>546000</v>
      </c>
      <c r="E146" s="83">
        <v>0</v>
      </c>
      <c r="F146" s="36">
        <v>5512400</v>
      </c>
      <c r="G146" s="36"/>
      <c r="H146" s="36"/>
      <c r="I146" s="36">
        <v>0</v>
      </c>
      <c r="J146" s="36">
        <v>0</v>
      </c>
      <c r="K146" s="36"/>
      <c r="L146" s="36">
        <v>0</v>
      </c>
      <c r="M146" s="37">
        <f t="shared" ref="M146" si="90">D146+F146+J146</f>
        <v>6058400</v>
      </c>
      <c r="N146" s="37">
        <f t="shared" ref="N146" si="91">E146+I146+L146</f>
        <v>0</v>
      </c>
    </row>
    <row r="147" spans="1:14" ht="51" customHeight="1" x14ac:dyDescent="0.2">
      <c r="A147" s="105"/>
      <c r="B147" s="29" t="s">
        <v>387</v>
      </c>
      <c r="C147" s="34" t="s">
        <v>386</v>
      </c>
      <c r="D147" s="83">
        <v>1904000</v>
      </c>
      <c r="E147" s="83">
        <v>0</v>
      </c>
      <c r="F147" s="36">
        <v>19282700</v>
      </c>
      <c r="G147" s="36"/>
      <c r="H147" s="36"/>
      <c r="I147" s="36">
        <v>0</v>
      </c>
      <c r="J147" s="36">
        <v>0</v>
      </c>
      <c r="K147" s="36"/>
      <c r="L147" s="36">
        <v>0</v>
      </c>
      <c r="M147" s="37">
        <f t="shared" si="80"/>
        <v>21186700</v>
      </c>
      <c r="N147" s="37">
        <f t="shared" si="77"/>
        <v>0</v>
      </c>
    </row>
    <row r="148" spans="1:14" ht="39.950000000000003" customHeight="1" x14ac:dyDescent="0.2">
      <c r="A148" s="129" t="s">
        <v>253</v>
      </c>
      <c r="B148" s="26" t="s">
        <v>154</v>
      </c>
      <c r="C148" s="38" t="s">
        <v>318</v>
      </c>
      <c r="D148" s="39">
        <f>D149</f>
        <v>0</v>
      </c>
      <c r="E148" s="39">
        <f t="shared" ref="E148:L148" si="92">E149</f>
        <v>0</v>
      </c>
      <c r="F148" s="39">
        <f t="shared" si="92"/>
        <v>0</v>
      </c>
      <c r="G148" s="39">
        <f t="shared" si="92"/>
        <v>0</v>
      </c>
      <c r="H148" s="39">
        <f t="shared" si="92"/>
        <v>0</v>
      </c>
      <c r="I148" s="39">
        <f t="shared" si="92"/>
        <v>0</v>
      </c>
      <c r="J148" s="39">
        <f t="shared" si="92"/>
        <v>0</v>
      </c>
      <c r="K148" s="39">
        <f t="shared" si="92"/>
        <v>0</v>
      </c>
      <c r="L148" s="39">
        <f t="shared" si="92"/>
        <v>0</v>
      </c>
      <c r="M148" s="39">
        <f>D148+F148+J148</f>
        <v>0</v>
      </c>
      <c r="N148" s="39">
        <f>E148+I148+L148</f>
        <v>0</v>
      </c>
    </row>
    <row r="149" spans="1:14" ht="56.25" customHeight="1" x14ac:dyDescent="0.2">
      <c r="A149" s="129"/>
      <c r="B149" s="22" t="s">
        <v>333</v>
      </c>
      <c r="C149" s="34" t="s">
        <v>332</v>
      </c>
      <c r="D149" s="35">
        <v>0</v>
      </c>
      <c r="E149" s="35">
        <v>0</v>
      </c>
      <c r="F149" s="42">
        <v>0</v>
      </c>
      <c r="G149" s="36"/>
      <c r="H149" s="36"/>
      <c r="I149" s="36">
        <v>0</v>
      </c>
      <c r="J149" s="36">
        <v>0</v>
      </c>
      <c r="K149" s="36"/>
      <c r="L149" s="36">
        <v>0</v>
      </c>
      <c r="M149" s="37">
        <f t="shared" ref="M149" si="93">D149+F149+J149</f>
        <v>0</v>
      </c>
      <c r="N149" s="37">
        <f t="shared" ref="N149" si="94">E149+I149+L149</f>
        <v>0</v>
      </c>
    </row>
    <row r="150" spans="1:14" ht="39.950000000000003" customHeight="1" x14ac:dyDescent="0.2">
      <c r="A150" s="130" t="s">
        <v>401</v>
      </c>
      <c r="B150" s="26" t="s">
        <v>154</v>
      </c>
      <c r="C150" s="38" t="s">
        <v>217</v>
      </c>
      <c r="D150" s="39">
        <f>D151</f>
        <v>822900</v>
      </c>
      <c r="E150" s="39">
        <f>E151</f>
        <v>51414.32</v>
      </c>
      <c r="F150" s="39">
        <f>F151</f>
        <v>0</v>
      </c>
      <c r="G150" s="39" t="e">
        <f>#REF!+G151</f>
        <v>#REF!</v>
      </c>
      <c r="H150" s="39" t="e">
        <f>#REF!+H151</f>
        <v>#REF!</v>
      </c>
      <c r="I150" s="39">
        <f>I151</f>
        <v>0</v>
      </c>
      <c r="J150" s="39">
        <f>J151</f>
        <v>0</v>
      </c>
      <c r="K150" s="39" t="e">
        <f>#REF!+K151</f>
        <v>#REF!</v>
      </c>
      <c r="L150" s="39">
        <f>L151</f>
        <v>0</v>
      </c>
      <c r="M150" s="39">
        <f>D150+F150+J150</f>
        <v>822900</v>
      </c>
      <c r="N150" s="39">
        <f>E150+I150+L150</f>
        <v>51414.32</v>
      </c>
    </row>
    <row r="151" spans="1:14" ht="39.950000000000003" customHeight="1" x14ac:dyDescent="0.2">
      <c r="A151" s="105"/>
      <c r="B151" s="22" t="s">
        <v>155</v>
      </c>
      <c r="C151" s="34" t="s">
        <v>218</v>
      </c>
      <c r="D151" s="83">
        <v>822900</v>
      </c>
      <c r="E151" s="83">
        <v>51414.32</v>
      </c>
      <c r="F151" s="42">
        <v>0</v>
      </c>
      <c r="G151" s="36"/>
      <c r="H151" s="36"/>
      <c r="I151" s="36">
        <v>0</v>
      </c>
      <c r="J151" s="36">
        <v>0</v>
      </c>
      <c r="K151" s="36"/>
      <c r="L151" s="36">
        <v>0</v>
      </c>
      <c r="M151" s="37">
        <f t="shared" si="80"/>
        <v>822900</v>
      </c>
      <c r="N151" s="37">
        <f t="shared" si="77"/>
        <v>51414.32</v>
      </c>
    </row>
    <row r="152" spans="1:14" ht="39.950000000000003" customHeight="1" x14ac:dyDescent="0.2">
      <c r="A152" s="106" t="s">
        <v>254</v>
      </c>
      <c r="B152" s="30" t="s">
        <v>163</v>
      </c>
      <c r="C152" s="73" t="s">
        <v>219</v>
      </c>
      <c r="D152" s="27">
        <f>D155+D153</f>
        <v>1504000</v>
      </c>
      <c r="E152" s="27">
        <f t="shared" ref="E152:N152" si="95">E155+E153</f>
        <v>0</v>
      </c>
      <c r="F152" s="27">
        <f t="shared" si="95"/>
        <v>1246300</v>
      </c>
      <c r="G152" s="27">
        <f t="shared" si="95"/>
        <v>0</v>
      </c>
      <c r="H152" s="27">
        <f t="shared" si="95"/>
        <v>0</v>
      </c>
      <c r="I152" s="27">
        <f t="shared" si="95"/>
        <v>0</v>
      </c>
      <c r="J152" s="27">
        <f t="shared" si="95"/>
        <v>0</v>
      </c>
      <c r="K152" s="27">
        <f t="shared" si="95"/>
        <v>0</v>
      </c>
      <c r="L152" s="27">
        <f t="shared" si="95"/>
        <v>0</v>
      </c>
      <c r="M152" s="27">
        <f t="shared" si="95"/>
        <v>2750300</v>
      </c>
      <c r="N152" s="27">
        <f t="shared" si="95"/>
        <v>0</v>
      </c>
    </row>
    <row r="153" spans="1:14" ht="39.950000000000003" customHeight="1" x14ac:dyDescent="0.2">
      <c r="A153" s="131" t="s">
        <v>255</v>
      </c>
      <c r="B153" s="78" t="s">
        <v>307</v>
      </c>
      <c r="C153" s="69" t="s">
        <v>299</v>
      </c>
      <c r="D153" s="65">
        <f t="shared" ref="D153:L153" si="96">SUM(D154:D154)</f>
        <v>1300000</v>
      </c>
      <c r="E153" s="65">
        <f t="shared" si="96"/>
        <v>0</v>
      </c>
      <c r="F153" s="65">
        <f t="shared" si="96"/>
        <v>0</v>
      </c>
      <c r="G153" s="65">
        <f t="shared" si="96"/>
        <v>0</v>
      </c>
      <c r="H153" s="65">
        <f t="shared" si="96"/>
        <v>0</v>
      </c>
      <c r="I153" s="65">
        <f t="shared" si="96"/>
        <v>0</v>
      </c>
      <c r="J153" s="65">
        <f t="shared" si="96"/>
        <v>0</v>
      </c>
      <c r="K153" s="65">
        <f t="shared" si="96"/>
        <v>0</v>
      </c>
      <c r="L153" s="65">
        <f t="shared" si="96"/>
        <v>0</v>
      </c>
      <c r="M153" s="65">
        <f t="shared" ref="M153:M154" si="97">D153+F153+J153</f>
        <v>1300000</v>
      </c>
      <c r="N153" s="65">
        <f t="shared" ref="N153:N154" si="98">E153+I153+L153</f>
        <v>0</v>
      </c>
    </row>
    <row r="154" spans="1:14" ht="39.950000000000003" customHeight="1" x14ac:dyDescent="0.2">
      <c r="A154" s="131"/>
      <c r="B154" s="63" t="s">
        <v>390</v>
      </c>
      <c r="C154" s="88" t="s">
        <v>389</v>
      </c>
      <c r="D154" s="90">
        <v>1300000</v>
      </c>
      <c r="E154" s="90">
        <v>0</v>
      </c>
      <c r="F154" s="36">
        <v>0</v>
      </c>
      <c r="G154" s="36"/>
      <c r="H154" s="36"/>
      <c r="I154" s="36">
        <v>0</v>
      </c>
      <c r="J154" s="36">
        <v>0</v>
      </c>
      <c r="K154" s="36"/>
      <c r="L154" s="36">
        <v>0</v>
      </c>
      <c r="M154" s="37">
        <f t="shared" si="97"/>
        <v>1300000</v>
      </c>
      <c r="N154" s="37">
        <f t="shared" si="98"/>
        <v>0</v>
      </c>
    </row>
    <row r="155" spans="1:14" s="2" customFormat="1" ht="39.950000000000003" customHeight="1" x14ac:dyDescent="0.2">
      <c r="A155" s="132" t="s">
        <v>402</v>
      </c>
      <c r="B155" s="26" t="s">
        <v>88</v>
      </c>
      <c r="C155" s="69" t="s">
        <v>220</v>
      </c>
      <c r="D155" s="65">
        <f>SUM(D156:D157)</f>
        <v>204000</v>
      </c>
      <c r="E155" s="65">
        <f t="shared" ref="E155:L155" si="99">SUM(E156:E157)</f>
        <v>0</v>
      </c>
      <c r="F155" s="65">
        <f t="shared" si="99"/>
        <v>1246300</v>
      </c>
      <c r="G155" s="65">
        <f t="shared" si="99"/>
        <v>0</v>
      </c>
      <c r="H155" s="65">
        <f t="shared" si="99"/>
        <v>0</v>
      </c>
      <c r="I155" s="65">
        <f t="shared" si="99"/>
        <v>0</v>
      </c>
      <c r="J155" s="65">
        <f t="shared" si="99"/>
        <v>0</v>
      </c>
      <c r="K155" s="65">
        <f t="shared" si="99"/>
        <v>0</v>
      </c>
      <c r="L155" s="65">
        <f t="shared" si="99"/>
        <v>0</v>
      </c>
      <c r="M155" s="37">
        <f t="shared" ref="M155:M159" si="100">D155+F155+J155</f>
        <v>1450300</v>
      </c>
      <c r="N155" s="37">
        <f t="shared" ref="N155:N159" si="101">E155+I155+L155</f>
        <v>0</v>
      </c>
    </row>
    <row r="156" spans="1:14" s="2" customFormat="1" ht="54" customHeight="1" x14ac:dyDescent="0.2">
      <c r="A156" s="133"/>
      <c r="B156" s="85" t="s">
        <v>391</v>
      </c>
      <c r="C156" s="88" t="s">
        <v>392</v>
      </c>
      <c r="D156" s="89">
        <v>124000</v>
      </c>
      <c r="E156" s="89">
        <v>0</v>
      </c>
      <c r="F156" s="89">
        <v>1246300</v>
      </c>
      <c r="G156" s="89"/>
      <c r="H156" s="89"/>
      <c r="I156" s="89">
        <v>0</v>
      </c>
      <c r="J156" s="89">
        <v>0</v>
      </c>
      <c r="K156" s="89"/>
      <c r="L156" s="89">
        <v>0</v>
      </c>
      <c r="M156" s="82">
        <f t="shared" si="100"/>
        <v>1370300</v>
      </c>
      <c r="N156" s="37">
        <f t="shared" si="101"/>
        <v>0</v>
      </c>
    </row>
    <row r="157" spans="1:14" s="10" customFormat="1" ht="39.950000000000003" customHeight="1" x14ac:dyDescent="0.2">
      <c r="A157" s="106"/>
      <c r="B157" s="68" t="s">
        <v>164</v>
      </c>
      <c r="C157" s="34" t="s">
        <v>162</v>
      </c>
      <c r="D157" s="90">
        <v>80000</v>
      </c>
      <c r="E157" s="90">
        <v>0</v>
      </c>
      <c r="F157" s="36">
        <v>0</v>
      </c>
      <c r="G157" s="36"/>
      <c r="H157" s="36"/>
      <c r="I157" s="36">
        <v>0</v>
      </c>
      <c r="J157" s="36">
        <v>0</v>
      </c>
      <c r="K157" s="36"/>
      <c r="L157" s="36">
        <v>0</v>
      </c>
      <c r="M157" s="37">
        <f t="shared" si="100"/>
        <v>80000</v>
      </c>
      <c r="N157" s="37">
        <f t="shared" si="101"/>
        <v>0</v>
      </c>
    </row>
    <row r="158" spans="1:14" s="10" customFormat="1" ht="39.950000000000003" customHeight="1" thickBot="1" x14ac:dyDescent="0.25">
      <c r="A158" s="106" t="s">
        <v>256</v>
      </c>
      <c r="B158" s="30" t="s">
        <v>87</v>
      </c>
      <c r="C158" s="73" t="s">
        <v>221</v>
      </c>
      <c r="D158" s="27">
        <f t="shared" ref="D158:L158" si="102">D159+D164</f>
        <v>6767050</v>
      </c>
      <c r="E158" s="27">
        <f t="shared" si="102"/>
        <v>1302407.58</v>
      </c>
      <c r="F158" s="27">
        <f t="shared" si="102"/>
        <v>13195800</v>
      </c>
      <c r="G158" s="27">
        <f t="shared" si="102"/>
        <v>0</v>
      </c>
      <c r="H158" s="27">
        <f t="shared" si="102"/>
        <v>0</v>
      </c>
      <c r="I158" s="27">
        <f t="shared" si="102"/>
        <v>13195800</v>
      </c>
      <c r="J158" s="27">
        <f t="shared" si="102"/>
        <v>0</v>
      </c>
      <c r="K158" s="27">
        <f t="shared" si="102"/>
        <v>0</v>
      </c>
      <c r="L158" s="27">
        <f t="shared" si="102"/>
        <v>0</v>
      </c>
      <c r="M158" s="27">
        <f t="shared" si="100"/>
        <v>19962850</v>
      </c>
      <c r="N158" s="27">
        <f>N159+N164</f>
        <v>14498207.58</v>
      </c>
    </row>
    <row r="159" spans="1:14" s="10" customFormat="1" ht="39.950000000000003" customHeight="1" thickBot="1" x14ac:dyDescent="0.25">
      <c r="A159" s="103" t="s">
        <v>257</v>
      </c>
      <c r="B159" s="26" t="s">
        <v>88</v>
      </c>
      <c r="C159" s="69" t="s">
        <v>222</v>
      </c>
      <c r="D159" s="65">
        <f t="shared" ref="D159:L159" si="103">SUM(D160:D163)</f>
        <v>615150</v>
      </c>
      <c r="E159" s="65">
        <f t="shared" si="103"/>
        <v>133300</v>
      </c>
      <c r="F159" s="65">
        <f t="shared" si="103"/>
        <v>13195800</v>
      </c>
      <c r="G159" s="65">
        <f t="shared" si="103"/>
        <v>0</v>
      </c>
      <c r="H159" s="65">
        <f t="shared" si="103"/>
        <v>0</v>
      </c>
      <c r="I159" s="65">
        <f t="shared" si="103"/>
        <v>13195800</v>
      </c>
      <c r="J159" s="65">
        <f t="shared" si="103"/>
        <v>0</v>
      </c>
      <c r="K159" s="65">
        <f t="shared" si="103"/>
        <v>0</v>
      </c>
      <c r="L159" s="65">
        <f t="shared" si="103"/>
        <v>0</v>
      </c>
      <c r="M159" s="65">
        <f t="shared" si="100"/>
        <v>13810950</v>
      </c>
      <c r="N159" s="65">
        <f t="shared" si="101"/>
        <v>13329100</v>
      </c>
    </row>
    <row r="160" spans="1:14" s="10" customFormat="1" ht="39.950000000000003" customHeight="1" x14ac:dyDescent="0.2">
      <c r="A160" s="131"/>
      <c r="B160" s="68" t="s">
        <v>129</v>
      </c>
      <c r="C160" s="34" t="s">
        <v>25</v>
      </c>
      <c r="D160" s="90">
        <v>461850</v>
      </c>
      <c r="E160" s="90">
        <v>0</v>
      </c>
      <c r="F160" s="36">
        <v>0</v>
      </c>
      <c r="G160" s="36"/>
      <c r="H160" s="36"/>
      <c r="I160" s="36">
        <v>0</v>
      </c>
      <c r="J160" s="36">
        <v>0</v>
      </c>
      <c r="K160" s="36"/>
      <c r="L160" s="36">
        <v>0</v>
      </c>
      <c r="M160" s="37">
        <f t="shared" si="80"/>
        <v>461850</v>
      </c>
      <c r="N160" s="37">
        <f t="shared" si="77"/>
        <v>0</v>
      </c>
    </row>
    <row r="161" spans="1:14" s="10" customFormat="1" ht="61.5" customHeight="1" x14ac:dyDescent="0.2">
      <c r="A161" s="131"/>
      <c r="B161" s="68" t="s">
        <v>147</v>
      </c>
      <c r="C161" s="34" t="s">
        <v>334</v>
      </c>
      <c r="D161" s="90">
        <v>133300</v>
      </c>
      <c r="E161" s="90">
        <v>133300</v>
      </c>
      <c r="F161" s="36">
        <v>13195800</v>
      </c>
      <c r="G161" s="36"/>
      <c r="H161" s="36"/>
      <c r="I161" s="36">
        <v>13195800</v>
      </c>
      <c r="J161" s="36">
        <v>0</v>
      </c>
      <c r="K161" s="36"/>
      <c r="L161" s="36">
        <v>0</v>
      </c>
      <c r="M161" s="37">
        <f>D161+F161+J161</f>
        <v>13329100</v>
      </c>
      <c r="N161" s="37">
        <f>E161+I161+L161</f>
        <v>13329100</v>
      </c>
    </row>
    <row r="162" spans="1:14" s="10" customFormat="1" ht="62.25" customHeight="1" x14ac:dyDescent="0.2">
      <c r="A162" s="131"/>
      <c r="B162" s="31" t="s">
        <v>284</v>
      </c>
      <c r="C162" s="34" t="s">
        <v>281</v>
      </c>
      <c r="D162" s="90">
        <v>0</v>
      </c>
      <c r="E162" s="90">
        <v>0</v>
      </c>
      <c r="F162" s="36">
        <v>0</v>
      </c>
      <c r="G162" s="36"/>
      <c r="H162" s="36"/>
      <c r="I162" s="36">
        <v>0</v>
      </c>
      <c r="J162" s="36">
        <v>0</v>
      </c>
      <c r="K162" s="36"/>
      <c r="L162" s="36">
        <v>0</v>
      </c>
      <c r="M162" s="37">
        <f>D162+F162+J162</f>
        <v>0</v>
      </c>
      <c r="N162" s="37">
        <f>E162+I162+L162</f>
        <v>0</v>
      </c>
    </row>
    <row r="163" spans="1:14" s="10" customFormat="1" ht="39.950000000000003" customHeight="1" x14ac:dyDescent="0.2">
      <c r="A163" s="131"/>
      <c r="B163" s="28" t="s">
        <v>130</v>
      </c>
      <c r="C163" s="34" t="s">
        <v>26</v>
      </c>
      <c r="D163" s="83">
        <v>20000</v>
      </c>
      <c r="E163" s="90">
        <v>0</v>
      </c>
      <c r="F163" s="35">
        <v>0</v>
      </c>
      <c r="G163" s="61"/>
      <c r="H163" s="58"/>
      <c r="I163" s="35">
        <v>0</v>
      </c>
      <c r="J163" s="35">
        <v>0</v>
      </c>
      <c r="K163" s="61"/>
      <c r="L163" s="35">
        <v>0</v>
      </c>
      <c r="M163" s="37">
        <f t="shared" si="80"/>
        <v>20000</v>
      </c>
      <c r="N163" s="37">
        <f t="shared" si="77"/>
        <v>0</v>
      </c>
    </row>
    <row r="164" spans="1:14" s="10" customFormat="1" ht="39.950000000000003" customHeight="1" x14ac:dyDescent="0.2">
      <c r="A164" s="131" t="s">
        <v>258</v>
      </c>
      <c r="B164" s="26" t="s">
        <v>89</v>
      </c>
      <c r="C164" s="69" t="s">
        <v>223</v>
      </c>
      <c r="D164" s="39">
        <f>D165</f>
        <v>6151900</v>
      </c>
      <c r="E164" s="39">
        <f t="shared" ref="E164:L164" si="104">E165</f>
        <v>1169107.58</v>
      </c>
      <c r="F164" s="39">
        <f t="shared" si="104"/>
        <v>0</v>
      </c>
      <c r="G164" s="39">
        <f t="shared" si="104"/>
        <v>0</v>
      </c>
      <c r="H164" s="39">
        <f t="shared" si="104"/>
        <v>0</v>
      </c>
      <c r="I164" s="39">
        <f t="shared" si="104"/>
        <v>0</v>
      </c>
      <c r="J164" s="39">
        <f t="shared" si="104"/>
        <v>0</v>
      </c>
      <c r="K164" s="39">
        <f t="shared" si="104"/>
        <v>0</v>
      </c>
      <c r="L164" s="39">
        <f t="shared" si="104"/>
        <v>0</v>
      </c>
      <c r="M164" s="39">
        <f t="shared" si="80"/>
        <v>6151900</v>
      </c>
      <c r="N164" s="39">
        <f t="shared" si="77"/>
        <v>1169107.58</v>
      </c>
    </row>
    <row r="165" spans="1:14" s="10" customFormat="1" ht="48" customHeight="1" x14ac:dyDescent="0.2">
      <c r="A165" s="131"/>
      <c r="B165" s="22" t="s">
        <v>91</v>
      </c>
      <c r="C165" s="34" t="s">
        <v>393</v>
      </c>
      <c r="D165" s="90">
        <v>6151900</v>
      </c>
      <c r="E165" s="90">
        <v>1169107.58</v>
      </c>
      <c r="F165" s="35">
        <v>0</v>
      </c>
      <c r="G165" s="35"/>
      <c r="H165" s="36"/>
      <c r="I165" s="35">
        <v>0</v>
      </c>
      <c r="J165" s="35">
        <v>0</v>
      </c>
      <c r="K165" s="35"/>
      <c r="L165" s="35">
        <v>0</v>
      </c>
      <c r="M165" s="37">
        <f t="shared" si="80"/>
        <v>6151900</v>
      </c>
      <c r="N165" s="37">
        <f t="shared" si="77"/>
        <v>1169107.58</v>
      </c>
    </row>
    <row r="166" spans="1:14" s="10" customFormat="1" ht="39.950000000000003" customHeight="1" x14ac:dyDescent="0.2">
      <c r="A166" s="131" t="s">
        <v>259</v>
      </c>
      <c r="B166" s="30" t="s">
        <v>0</v>
      </c>
      <c r="C166" s="73" t="s">
        <v>224</v>
      </c>
      <c r="D166" s="27">
        <f t="shared" ref="D166:N166" si="105">D167+D172</f>
        <v>75478096</v>
      </c>
      <c r="E166" s="27">
        <f t="shared" si="105"/>
        <v>23050407.16</v>
      </c>
      <c r="F166" s="27">
        <f t="shared" si="105"/>
        <v>416000</v>
      </c>
      <c r="G166" s="27">
        <f t="shared" si="105"/>
        <v>0</v>
      </c>
      <c r="H166" s="27">
        <f t="shared" si="105"/>
        <v>0</v>
      </c>
      <c r="I166" s="27">
        <f t="shared" si="105"/>
        <v>0</v>
      </c>
      <c r="J166" s="27">
        <f t="shared" si="105"/>
        <v>2596500</v>
      </c>
      <c r="K166" s="27">
        <f t="shared" si="105"/>
        <v>0</v>
      </c>
      <c r="L166" s="27">
        <f t="shared" si="105"/>
        <v>652350</v>
      </c>
      <c r="M166" s="27">
        <f>M167+M172</f>
        <v>78490596</v>
      </c>
      <c r="N166" s="27">
        <f t="shared" si="105"/>
        <v>23702757.16</v>
      </c>
    </row>
    <row r="167" spans="1:14" s="10" customFormat="1" ht="39.950000000000003" customHeight="1" x14ac:dyDescent="0.2">
      <c r="A167" s="131" t="s">
        <v>403</v>
      </c>
      <c r="B167" s="26" t="s">
        <v>1</v>
      </c>
      <c r="C167" s="69" t="s">
        <v>225</v>
      </c>
      <c r="D167" s="65">
        <f>SUM(D168:D171)</f>
        <v>0</v>
      </c>
      <c r="E167" s="65">
        <f t="shared" ref="E167:L167" si="106">SUM(E168:E171)</f>
        <v>0</v>
      </c>
      <c r="F167" s="65">
        <f t="shared" si="106"/>
        <v>416000</v>
      </c>
      <c r="G167" s="65">
        <f t="shared" si="106"/>
        <v>0</v>
      </c>
      <c r="H167" s="65">
        <f t="shared" si="106"/>
        <v>0</v>
      </c>
      <c r="I167" s="65">
        <f t="shared" si="106"/>
        <v>0</v>
      </c>
      <c r="J167" s="65">
        <f t="shared" si="106"/>
        <v>2596500</v>
      </c>
      <c r="K167" s="65">
        <f t="shared" si="106"/>
        <v>0</v>
      </c>
      <c r="L167" s="65">
        <f t="shared" si="106"/>
        <v>652350</v>
      </c>
      <c r="M167" s="65">
        <f>SUM(M168:M171)</f>
        <v>3012500</v>
      </c>
      <c r="N167" s="65">
        <f>SUM(N168:N171)</f>
        <v>652350</v>
      </c>
    </row>
    <row r="168" spans="1:14" s="10" customFormat="1" ht="62.25" customHeight="1" x14ac:dyDescent="0.2">
      <c r="A168" s="131"/>
      <c r="B168" s="28" t="s">
        <v>131</v>
      </c>
      <c r="C168" s="34" t="s">
        <v>394</v>
      </c>
      <c r="D168" s="83">
        <v>0</v>
      </c>
      <c r="E168" s="83">
        <v>0</v>
      </c>
      <c r="F168" s="35">
        <v>0</v>
      </c>
      <c r="G168" s="35"/>
      <c r="H168" s="36"/>
      <c r="I168" s="35">
        <v>0</v>
      </c>
      <c r="J168" s="35">
        <v>4300</v>
      </c>
      <c r="K168" s="35"/>
      <c r="L168" s="35">
        <v>4300</v>
      </c>
      <c r="M168" s="37">
        <f t="shared" ref="M168:M178" si="107">D168+F168+J168</f>
        <v>4300</v>
      </c>
      <c r="N168" s="37">
        <f t="shared" ref="N168:N178" si="108">E168+I168+L168</f>
        <v>4300</v>
      </c>
    </row>
    <row r="169" spans="1:14" s="10" customFormat="1" ht="61.5" customHeight="1" x14ac:dyDescent="0.2">
      <c r="A169" s="131"/>
      <c r="B169" s="28" t="s">
        <v>288</v>
      </c>
      <c r="C169" s="34" t="s">
        <v>335</v>
      </c>
      <c r="D169" s="83">
        <v>0</v>
      </c>
      <c r="E169" s="83">
        <v>0</v>
      </c>
      <c r="F169" s="35">
        <v>0</v>
      </c>
      <c r="G169" s="35"/>
      <c r="H169" s="36"/>
      <c r="I169" s="35">
        <v>0</v>
      </c>
      <c r="J169" s="35">
        <v>0</v>
      </c>
      <c r="K169" s="35"/>
      <c r="L169" s="35">
        <v>0</v>
      </c>
      <c r="M169" s="37">
        <f t="shared" ref="M169" si="109">D169+F169+J169</f>
        <v>0</v>
      </c>
      <c r="N169" s="37">
        <f t="shared" ref="N169" si="110">E169+I169+L169</f>
        <v>0</v>
      </c>
    </row>
    <row r="170" spans="1:14" s="10" customFormat="1" ht="61.5" customHeight="1" x14ac:dyDescent="0.2">
      <c r="A170" s="131"/>
      <c r="B170" s="75" t="s">
        <v>308</v>
      </c>
      <c r="C170" s="34" t="s">
        <v>395</v>
      </c>
      <c r="D170" s="83">
        <v>0</v>
      </c>
      <c r="E170" s="83">
        <v>0</v>
      </c>
      <c r="F170" s="35">
        <v>416000</v>
      </c>
      <c r="G170" s="35"/>
      <c r="H170" s="36"/>
      <c r="I170" s="35">
        <v>0</v>
      </c>
      <c r="J170" s="35">
        <v>0</v>
      </c>
      <c r="K170" s="35"/>
      <c r="L170" s="35">
        <v>0</v>
      </c>
      <c r="M170" s="37">
        <f>D170+F170+J170</f>
        <v>416000</v>
      </c>
      <c r="N170" s="37">
        <f>E170+I170+L170</f>
        <v>0</v>
      </c>
    </row>
    <row r="171" spans="1:14" s="10" customFormat="1" ht="61.5" customHeight="1" x14ac:dyDescent="0.2">
      <c r="A171" s="131"/>
      <c r="B171" s="67" t="s">
        <v>68</v>
      </c>
      <c r="C171" s="34" t="s">
        <v>396</v>
      </c>
      <c r="D171" s="83">
        <v>0</v>
      </c>
      <c r="E171" s="83">
        <v>0</v>
      </c>
      <c r="F171" s="35">
        <v>0</v>
      </c>
      <c r="G171" s="35"/>
      <c r="H171" s="36"/>
      <c r="I171" s="35">
        <v>0</v>
      </c>
      <c r="J171" s="35">
        <v>2592200</v>
      </c>
      <c r="K171" s="35"/>
      <c r="L171" s="35">
        <v>648050</v>
      </c>
      <c r="M171" s="37">
        <f>D171+F171+J171</f>
        <v>2592200</v>
      </c>
      <c r="N171" s="37">
        <f>E171+I171+L171</f>
        <v>648050</v>
      </c>
    </row>
    <row r="172" spans="1:14" s="10" customFormat="1" ht="40.5" customHeight="1" x14ac:dyDescent="0.2">
      <c r="A172" s="131" t="s">
        <v>260</v>
      </c>
      <c r="B172" s="26" t="s">
        <v>2</v>
      </c>
      <c r="C172" s="69" t="s">
        <v>227</v>
      </c>
      <c r="D172" s="65">
        <f>SUM(D173:D178)</f>
        <v>75478096</v>
      </c>
      <c r="E172" s="65">
        <f t="shared" ref="E172:L172" si="111">SUM(E173:E178)</f>
        <v>23050407.16</v>
      </c>
      <c r="F172" s="65">
        <f t="shared" si="111"/>
        <v>0</v>
      </c>
      <c r="G172" s="65">
        <f t="shared" si="111"/>
        <v>0</v>
      </c>
      <c r="H172" s="65">
        <f t="shared" si="111"/>
        <v>0</v>
      </c>
      <c r="I172" s="65">
        <f t="shared" si="111"/>
        <v>0</v>
      </c>
      <c r="J172" s="65">
        <f t="shared" si="111"/>
        <v>0</v>
      </c>
      <c r="K172" s="65">
        <f t="shared" si="111"/>
        <v>0</v>
      </c>
      <c r="L172" s="65">
        <f t="shared" si="111"/>
        <v>0</v>
      </c>
      <c r="M172" s="65">
        <f t="shared" ref="M172:N172" si="112">SUM(M173:M178)</f>
        <v>75478096</v>
      </c>
      <c r="N172" s="65">
        <f t="shared" si="112"/>
        <v>23050407.16</v>
      </c>
    </row>
    <row r="173" spans="1:14" s="10" customFormat="1" ht="63" x14ac:dyDescent="0.2">
      <c r="A173" s="131"/>
      <c r="B173" s="28" t="s">
        <v>91</v>
      </c>
      <c r="C173" s="34" t="s">
        <v>150</v>
      </c>
      <c r="D173" s="35">
        <v>18726300</v>
      </c>
      <c r="E173" s="35">
        <v>2738485.53</v>
      </c>
      <c r="F173" s="35">
        <v>0</v>
      </c>
      <c r="G173" s="35"/>
      <c r="H173" s="36"/>
      <c r="I173" s="35">
        <v>0</v>
      </c>
      <c r="J173" s="35">
        <v>0</v>
      </c>
      <c r="K173" s="35"/>
      <c r="L173" s="35">
        <v>0</v>
      </c>
      <c r="M173" s="37">
        <f t="shared" si="107"/>
        <v>18726300</v>
      </c>
      <c r="N173" s="37">
        <f>E173+I173+L173</f>
        <v>2738485.53</v>
      </c>
    </row>
    <row r="174" spans="1:14" s="10" customFormat="1" ht="31.5" x14ac:dyDescent="0.2">
      <c r="A174" s="131"/>
      <c r="B174" s="68" t="s">
        <v>132</v>
      </c>
      <c r="C174" s="34" t="s">
        <v>149</v>
      </c>
      <c r="D174" s="35">
        <v>34762400</v>
      </c>
      <c r="E174" s="35">
        <v>6239309.29</v>
      </c>
      <c r="F174" s="35">
        <f t="shared" ref="F174:L174" si="113">F178</f>
        <v>0</v>
      </c>
      <c r="G174" s="35">
        <f t="shared" si="113"/>
        <v>0</v>
      </c>
      <c r="H174" s="35">
        <f t="shared" si="113"/>
        <v>0</v>
      </c>
      <c r="I174" s="35">
        <f t="shared" si="113"/>
        <v>0</v>
      </c>
      <c r="J174" s="35">
        <f t="shared" si="113"/>
        <v>0</v>
      </c>
      <c r="K174" s="35">
        <f t="shared" si="113"/>
        <v>0</v>
      </c>
      <c r="L174" s="35">
        <f t="shared" si="113"/>
        <v>0</v>
      </c>
      <c r="M174" s="37">
        <f t="shared" si="107"/>
        <v>34762400</v>
      </c>
      <c r="N174" s="37">
        <f t="shared" si="108"/>
        <v>6239309.29</v>
      </c>
    </row>
    <row r="175" spans="1:14" s="10" customFormat="1" ht="31.5" x14ac:dyDescent="0.2">
      <c r="A175" s="131"/>
      <c r="B175" s="76" t="s">
        <v>283</v>
      </c>
      <c r="C175" s="34" t="s">
        <v>282</v>
      </c>
      <c r="D175" s="35">
        <v>38150</v>
      </c>
      <c r="E175" s="35">
        <v>38150</v>
      </c>
      <c r="F175" s="35">
        <v>0</v>
      </c>
      <c r="G175" s="35"/>
      <c r="H175" s="36"/>
      <c r="I175" s="35">
        <v>0</v>
      </c>
      <c r="J175" s="35">
        <v>0</v>
      </c>
      <c r="K175" s="35"/>
      <c r="L175" s="35">
        <v>0</v>
      </c>
      <c r="M175" s="37">
        <f t="shared" si="107"/>
        <v>38150</v>
      </c>
      <c r="N175" s="37">
        <f t="shared" si="108"/>
        <v>38150</v>
      </c>
    </row>
    <row r="176" spans="1:14" s="10" customFormat="1" ht="31.5" x14ac:dyDescent="0.2">
      <c r="A176" s="131"/>
      <c r="B176" s="76" t="s">
        <v>278</v>
      </c>
      <c r="C176" s="34" t="s">
        <v>319</v>
      </c>
      <c r="D176" s="35">
        <v>0</v>
      </c>
      <c r="E176" s="35">
        <v>0</v>
      </c>
      <c r="F176" s="35">
        <v>0</v>
      </c>
      <c r="G176" s="35"/>
      <c r="H176" s="36"/>
      <c r="I176" s="35">
        <v>0</v>
      </c>
      <c r="J176" s="35">
        <v>0</v>
      </c>
      <c r="K176" s="35"/>
      <c r="L176" s="35">
        <v>0</v>
      </c>
      <c r="M176" s="37">
        <f t="shared" si="107"/>
        <v>0</v>
      </c>
      <c r="N176" s="37">
        <f t="shared" si="108"/>
        <v>0</v>
      </c>
    </row>
    <row r="177" spans="1:14" s="10" customFormat="1" ht="31.5" x14ac:dyDescent="0.2">
      <c r="A177" s="131"/>
      <c r="B177" s="76" t="s">
        <v>278</v>
      </c>
      <c r="C177" s="34" t="s">
        <v>271</v>
      </c>
      <c r="D177" s="35">
        <v>0</v>
      </c>
      <c r="E177" s="35">
        <v>0</v>
      </c>
      <c r="F177" s="35">
        <v>0</v>
      </c>
      <c r="G177" s="35"/>
      <c r="H177" s="36"/>
      <c r="I177" s="35">
        <v>0</v>
      </c>
      <c r="J177" s="35">
        <v>0</v>
      </c>
      <c r="K177" s="35"/>
      <c r="L177" s="35">
        <v>0</v>
      </c>
      <c r="M177" s="37">
        <f t="shared" ref="M177" si="114">D177+F177+J177</f>
        <v>0</v>
      </c>
      <c r="N177" s="37">
        <f t="shared" ref="N177" si="115">E177+I177+L177</f>
        <v>0</v>
      </c>
    </row>
    <row r="178" spans="1:14" s="13" customFormat="1" ht="47.25" x14ac:dyDescent="0.2">
      <c r="A178" s="131"/>
      <c r="B178" s="23" t="s">
        <v>133</v>
      </c>
      <c r="C178" s="34" t="s">
        <v>226</v>
      </c>
      <c r="D178" s="35">
        <v>21951246</v>
      </c>
      <c r="E178" s="35">
        <v>14034462.34</v>
      </c>
      <c r="F178" s="35">
        <v>0</v>
      </c>
      <c r="G178" s="35"/>
      <c r="H178" s="36"/>
      <c r="I178" s="35">
        <v>0</v>
      </c>
      <c r="J178" s="35">
        <v>0</v>
      </c>
      <c r="K178" s="35"/>
      <c r="L178" s="35">
        <v>0</v>
      </c>
      <c r="M178" s="37">
        <f t="shared" si="107"/>
        <v>21951246</v>
      </c>
      <c r="N178" s="37">
        <f t="shared" si="108"/>
        <v>14034462.34</v>
      </c>
    </row>
    <row r="179" spans="1:14" s="14" customFormat="1" ht="28.5" x14ac:dyDescent="0.2">
      <c r="A179" s="134" t="s">
        <v>404</v>
      </c>
      <c r="B179" s="30" t="s">
        <v>311</v>
      </c>
      <c r="C179" s="73" t="s">
        <v>300</v>
      </c>
      <c r="D179" s="27">
        <f t="shared" ref="D179:L179" si="116">D180+D185</f>
        <v>0</v>
      </c>
      <c r="E179" s="27">
        <f t="shared" si="116"/>
        <v>0</v>
      </c>
      <c r="F179" s="27">
        <f t="shared" si="116"/>
        <v>0</v>
      </c>
      <c r="G179" s="27">
        <f t="shared" si="116"/>
        <v>0</v>
      </c>
      <c r="H179" s="27">
        <f t="shared" si="116"/>
        <v>0</v>
      </c>
      <c r="I179" s="27">
        <f t="shared" si="116"/>
        <v>0</v>
      </c>
      <c r="J179" s="27">
        <f t="shared" si="116"/>
        <v>0</v>
      </c>
      <c r="K179" s="27">
        <f t="shared" si="116"/>
        <v>0</v>
      </c>
      <c r="L179" s="27">
        <f t="shared" si="116"/>
        <v>0</v>
      </c>
      <c r="M179" s="27">
        <f>D179+F179+J179</f>
        <v>0</v>
      </c>
      <c r="N179" s="27">
        <f>E179+I179+L179</f>
        <v>0</v>
      </c>
    </row>
    <row r="180" spans="1:14" s="14" customFormat="1" ht="30" x14ac:dyDescent="0.2">
      <c r="A180" s="134" t="s">
        <v>405</v>
      </c>
      <c r="B180" s="78" t="s">
        <v>310</v>
      </c>
      <c r="C180" s="69" t="s">
        <v>301</v>
      </c>
      <c r="D180" s="65">
        <f>D181</f>
        <v>0</v>
      </c>
      <c r="E180" s="65">
        <f t="shared" ref="E180:L180" si="117">E181</f>
        <v>0</v>
      </c>
      <c r="F180" s="65">
        <f t="shared" si="117"/>
        <v>0</v>
      </c>
      <c r="G180" s="65">
        <f t="shared" si="117"/>
        <v>0</v>
      </c>
      <c r="H180" s="65">
        <f t="shared" si="117"/>
        <v>0</v>
      </c>
      <c r="I180" s="65">
        <f t="shared" si="117"/>
        <v>0</v>
      </c>
      <c r="J180" s="65">
        <f t="shared" si="117"/>
        <v>0</v>
      </c>
      <c r="K180" s="65">
        <f t="shared" si="117"/>
        <v>0</v>
      </c>
      <c r="L180" s="65">
        <f t="shared" si="117"/>
        <v>0</v>
      </c>
      <c r="M180" s="65">
        <f>D180+F180+J180</f>
        <v>0</v>
      </c>
      <c r="N180" s="65">
        <f>E180+I180+L180</f>
        <v>0</v>
      </c>
    </row>
    <row r="181" spans="1:14" s="14" customFormat="1" ht="42.75" x14ac:dyDescent="0.2">
      <c r="A181" s="134"/>
      <c r="B181" s="31" t="s">
        <v>309</v>
      </c>
      <c r="C181" s="34" t="s">
        <v>302</v>
      </c>
      <c r="D181" s="35">
        <v>0</v>
      </c>
      <c r="E181" s="35">
        <v>0</v>
      </c>
      <c r="F181" s="35">
        <v>0</v>
      </c>
      <c r="G181" s="35"/>
      <c r="H181" s="36"/>
      <c r="I181" s="35">
        <v>0</v>
      </c>
      <c r="J181" s="35">
        <v>0</v>
      </c>
      <c r="K181" s="35"/>
      <c r="L181" s="35">
        <v>0</v>
      </c>
      <c r="M181" s="37">
        <f t="shared" ref="M181" si="118">D181+F181+J181</f>
        <v>0</v>
      </c>
      <c r="N181" s="37">
        <f t="shared" ref="N181" si="119">E181+I181+L181</f>
        <v>0</v>
      </c>
    </row>
    <row r="182" spans="1:14" s="14" customFormat="1" ht="25.5" customHeight="1" x14ac:dyDescent="0.2">
      <c r="A182" s="134"/>
      <c r="B182" s="70" t="s">
        <v>55</v>
      </c>
      <c r="C182" s="71"/>
      <c r="D182" s="65">
        <f t="shared" ref="D182:L182" si="120">D179+D166+D158+D152+D141+D137+D125+D92+D86+D80+D64+D55+D46+D37+D23+D13+D6</f>
        <v>328197226.25999999</v>
      </c>
      <c r="E182" s="65">
        <f t="shared" si="120"/>
        <v>83730823.829999998</v>
      </c>
      <c r="F182" s="65">
        <f t="shared" si="120"/>
        <v>740803083.3599999</v>
      </c>
      <c r="G182" s="65" t="e">
        <f t="shared" si="120"/>
        <v>#REF!</v>
      </c>
      <c r="H182" s="65" t="e">
        <f t="shared" si="120"/>
        <v>#REF!</v>
      </c>
      <c r="I182" s="65">
        <f t="shared" si="120"/>
        <v>94289875.170000002</v>
      </c>
      <c r="J182" s="65">
        <f t="shared" si="120"/>
        <v>53704755.18</v>
      </c>
      <c r="K182" s="65" t="e">
        <f t="shared" si="120"/>
        <v>#REF!</v>
      </c>
      <c r="L182" s="65">
        <f t="shared" si="120"/>
        <v>9155892.4299999997</v>
      </c>
      <c r="M182" s="72">
        <f>D182+F182+J182</f>
        <v>1122705064.8</v>
      </c>
      <c r="N182" s="72">
        <f>E182+I182+L182</f>
        <v>187176591.43000001</v>
      </c>
    </row>
    <row r="183" spans="1:14" s="14" customFormat="1" ht="37.5" customHeight="1" x14ac:dyDescent="0.2">
      <c r="A183" s="134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3"/>
    </row>
    <row r="184" spans="1:14" s="14" customFormat="1" x14ac:dyDescent="0.2">
      <c r="A184" s="134"/>
      <c r="B184" s="20"/>
      <c r="C184" s="18"/>
      <c r="D184" s="9"/>
      <c r="E184" s="9"/>
      <c r="F184" s="9"/>
      <c r="G184" s="9"/>
      <c r="H184" s="9"/>
      <c r="I184" s="9"/>
      <c r="J184" s="9"/>
      <c r="K184" s="9"/>
      <c r="L184" s="9"/>
      <c r="M184" s="13"/>
      <c r="N184" s="13"/>
    </row>
    <row r="185" spans="1:14" s="14" customFormat="1" x14ac:dyDescent="0.2">
      <c r="A185" s="134"/>
      <c r="B185" s="20"/>
      <c r="C185" s="18"/>
      <c r="D185" s="9"/>
      <c r="E185" s="11"/>
      <c r="F185" s="11"/>
      <c r="G185" s="9"/>
      <c r="H185" s="9"/>
      <c r="I185" s="9"/>
      <c r="J185" s="11"/>
      <c r="K185" s="9"/>
      <c r="L185" s="9"/>
      <c r="M185" s="13"/>
      <c r="N185" s="13"/>
    </row>
    <row r="186" spans="1:14" s="14" customFormat="1" x14ac:dyDescent="0.2">
      <c r="A186" s="134"/>
      <c r="B186" s="20"/>
      <c r="C186" s="18"/>
      <c r="D186" s="9"/>
      <c r="E186" s="9"/>
      <c r="F186" s="9"/>
      <c r="G186" s="9"/>
      <c r="H186" s="9"/>
      <c r="I186" s="9"/>
      <c r="J186" s="9"/>
      <c r="K186" s="9"/>
      <c r="L186" s="9"/>
      <c r="M186" s="45"/>
      <c r="N186" s="45"/>
    </row>
    <row r="187" spans="1:14" s="14" customFormat="1" x14ac:dyDescent="0.2">
      <c r="A187" s="134"/>
      <c r="B187" s="20"/>
      <c r="C187" s="18"/>
      <c r="D187" s="9"/>
      <c r="E187" s="9"/>
      <c r="F187" s="9"/>
      <c r="G187" s="9"/>
      <c r="H187" s="9"/>
      <c r="I187" s="9"/>
      <c r="J187" s="9"/>
      <c r="K187" s="9"/>
      <c r="L187" s="9"/>
      <c r="M187" s="13"/>
      <c r="N187" s="13"/>
    </row>
  </sheetData>
  <autoFilter ref="A4:N182">
    <filterColumn colId="3" showButton="0"/>
    <filterColumn colId="5" showButton="0"/>
    <filterColumn colId="6" showButton="0"/>
    <filterColumn colId="7" showButton="0"/>
    <filterColumn colId="9" showButton="0"/>
    <filterColumn colId="10" showButton="0"/>
    <filterColumn colId="12" showButton="0"/>
  </autoFilter>
  <mergeCells count="6">
    <mergeCell ref="M4:N4"/>
    <mergeCell ref="F4:I4"/>
    <mergeCell ref="D4:E4"/>
    <mergeCell ref="J4:L4"/>
    <mergeCell ref="B1:N1"/>
    <mergeCell ref="B2:N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fitToHeight="0" orientation="landscape" r:id="rId1"/>
  <headerFooter alignWithMargins="0"/>
  <rowBreaks count="1" manualBreakCount="1">
    <brk id="182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Алена Синяева-05</cp:lastModifiedBy>
  <cp:lastPrinted>2024-04-18T08:52:30Z</cp:lastPrinted>
  <dcterms:created xsi:type="dcterms:W3CDTF">1996-10-08T23:32:33Z</dcterms:created>
  <dcterms:modified xsi:type="dcterms:W3CDTF">2024-04-22T06:19:05Z</dcterms:modified>
</cp:coreProperties>
</file>