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-" sheetId="18" r:id="rId1"/>
  </sheets>
  <definedNames>
    <definedName name="_xlnm.Print_Titles" localSheetId="0">'-'!$3:$4</definedName>
    <definedName name="_xlnm.Print_Area" localSheetId="0">'-'!$A$1:$D$109</definedName>
  </definedNames>
  <calcPr calcId="152511"/>
</workbook>
</file>

<file path=xl/calcChain.xml><?xml version="1.0" encoding="utf-8"?>
<calcChain xmlns="http://schemas.openxmlformats.org/spreadsheetml/2006/main">
  <c r="D53" i="18" l="1"/>
  <c r="B41" i="18" l="1"/>
  <c r="C34" i="18"/>
  <c r="B34" i="18"/>
  <c r="B32" i="18"/>
  <c r="C30" i="18"/>
  <c r="B30" i="18"/>
  <c r="B24" i="18"/>
  <c r="B20" i="18"/>
  <c r="C15" i="18"/>
  <c r="B15" i="18"/>
  <c r="C10" i="18"/>
  <c r="B10" i="18"/>
  <c r="B7" i="18"/>
  <c r="C7" i="18"/>
  <c r="B56" i="18" l="1"/>
  <c r="C6" i="18" l="1"/>
  <c r="B6" i="18"/>
  <c r="B79" i="18" l="1"/>
  <c r="B70" i="18"/>
  <c r="B105" i="18" l="1"/>
  <c r="B103" i="18" s="1"/>
  <c r="D101" i="18" l="1"/>
  <c r="D102" i="18"/>
  <c r="C105" i="18"/>
  <c r="C103" i="18" l="1"/>
  <c r="D103" i="18" l="1"/>
  <c r="C90" i="18" l="1"/>
  <c r="B90" i="18"/>
  <c r="C86" i="18"/>
  <c r="B86" i="18"/>
  <c r="C81" i="18"/>
  <c r="B81" i="18"/>
  <c r="C79" i="18"/>
  <c r="C73" i="18"/>
  <c r="B73" i="18"/>
  <c r="C70" i="18"/>
  <c r="C65" i="18"/>
  <c r="B65" i="18"/>
  <c r="C60" i="18"/>
  <c r="B60" i="18"/>
  <c r="C56" i="18"/>
  <c r="B38" i="18" l="1"/>
  <c r="C38" i="18"/>
  <c r="C48" i="18" l="1"/>
  <c r="B48" i="18"/>
  <c r="D36" i="18"/>
  <c r="D13" i="18" l="1"/>
  <c r="D100" i="18" l="1"/>
  <c r="D99" i="18"/>
  <c r="C98" i="18"/>
  <c r="B98" i="18"/>
  <c r="D95" i="18"/>
  <c r="D93" i="18"/>
  <c r="D91" i="18"/>
  <c r="D89" i="18"/>
  <c r="D88" i="18"/>
  <c r="D87" i="18"/>
  <c r="D85" i="18"/>
  <c r="D84" i="18"/>
  <c r="D83" i="18"/>
  <c r="D82" i="18"/>
  <c r="D80" i="18"/>
  <c r="D78" i="18"/>
  <c r="D77" i="18"/>
  <c r="D76" i="18"/>
  <c r="D75" i="18"/>
  <c r="D74" i="18"/>
  <c r="D72" i="18"/>
  <c r="D71" i="18"/>
  <c r="D69" i="18"/>
  <c r="D68" i="18"/>
  <c r="D67" i="18"/>
  <c r="D66" i="18"/>
  <c r="D64" i="18"/>
  <c r="D63" i="18"/>
  <c r="D62" i="18"/>
  <c r="D61" i="18"/>
  <c r="D58" i="18"/>
  <c r="D57" i="18"/>
  <c r="D55" i="18"/>
  <c r="D54" i="18"/>
  <c r="D52" i="18"/>
  <c r="D51" i="18"/>
  <c r="D50" i="18"/>
  <c r="D49" i="18"/>
  <c r="D41" i="18"/>
  <c r="D39" i="18"/>
  <c r="D33" i="18"/>
  <c r="D32" i="18"/>
  <c r="D29" i="18"/>
  <c r="D28" i="18"/>
  <c r="D27" i="18"/>
  <c r="D26" i="18"/>
  <c r="D25" i="18"/>
  <c r="D24" i="18"/>
  <c r="D23" i="18"/>
  <c r="C22" i="18"/>
  <c r="B22" i="18"/>
  <c r="D20" i="18"/>
  <c r="D19" i="18"/>
  <c r="D18" i="18"/>
  <c r="D17" i="18"/>
  <c r="D16" i="18"/>
  <c r="D14" i="18"/>
  <c r="D12" i="18"/>
  <c r="D11" i="18"/>
  <c r="D9" i="18"/>
  <c r="D8" i="18"/>
  <c r="B21" i="18" l="1"/>
  <c r="B94" i="18"/>
  <c r="D60" i="18"/>
  <c r="D70" i="18"/>
  <c r="D90" i="18"/>
  <c r="D10" i="18"/>
  <c r="D22" i="18"/>
  <c r="D34" i="18"/>
  <c r="D81" i="18"/>
  <c r="D15" i="18"/>
  <c r="D30" i="18"/>
  <c r="C94" i="18"/>
  <c r="D56" i="18"/>
  <c r="D65" i="18"/>
  <c r="D73" i="18"/>
  <c r="D79" i="18"/>
  <c r="D86" i="18"/>
  <c r="D7" i="18"/>
  <c r="D48" i="18"/>
  <c r="C21" i="18"/>
  <c r="D38" i="18"/>
  <c r="D6" i="18" l="1"/>
  <c r="B5" i="18"/>
  <c r="D94" i="18"/>
  <c r="D21" i="18"/>
  <c r="B46" i="18"/>
  <c r="B96" i="18" s="1"/>
  <c r="C5" i="18"/>
  <c r="C46" i="18"/>
  <c r="C108" i="18" s="1"/>
  <c r="B108" i="18" l="1"/>
  <c r="C96" i="18"/>
  <c r="D5" i="18"/>
  <c r="D46" i="18"/>
  <c r="D96" i="18" l="1"/>
</calcChain>
</file>

<file path=xl/sharedStrings.xml><?xml version="1.0" encoding="utf-8"?>
<sst xmlns="http://schemas.openxmlformats.org/spreadsheetml/2006/main" count="111" uniqueCount="110">
  <si>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</si>
  <si>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</si>
  <si>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</si>
  <si>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</si>
  <si>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</si>
  <si>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</si>
  <si>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</si>
  <si>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</si>
  <si>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</si>
  <si>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</si>
  <si>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</si>
  <si>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</si>
  <si>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</si>
  <si>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</si>
  <si>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</si>
  <si>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</si>
  <si>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</si>
  <si>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</si>
  <si>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</si>
  <si>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</si>
  <si>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</si>
  <si>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</si>
  <si>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</si>
  <si>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</si>
  <si>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</si>
  <si>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</si>
  <si>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</si>
  <si>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</si>
  <si>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</si>
  <si>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</si>
  <si>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</si>
  <si>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</si>
  <si>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</si>
  <si>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</si>
  <si>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</si>
  <si>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</si>
  <si>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</si>
  <si>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</si>
  <si>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</si>
  <si>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</si>
  <si>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</si>
  <si>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</si>
  <si>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</si>
  <si>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</si>
  <si>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</si>
  <si>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</si>
  <si>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</si>
  <si>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</si>
  <si>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</si>
  <si>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</si>
  <si>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</si>
  <si>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</si>
  <si>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</si>
  <si>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</si>
  <si>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</si>
  <si>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</si>
  <si>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</si>
  <si>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</si>
  <si>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</si>
  <si>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</si>
  <si>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</si>
  <si>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</si>
  <si>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</si>
  <si>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</si>
  <si>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</si>
  <si>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</si>
  <si>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</si>
  <si>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</si>
  <si>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</si>
  <si>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</si>
  <si>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</si>
  <si>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</si>
  <si>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</si>
  <si>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</si>
  <si>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</si>
  <si>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</si>
  <si>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</si>
  <si>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</si>
  <si>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</si>
  <si>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</si>
  <si>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</si>
  <si>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</si>
  <si>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</si>
  <si>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</si>
  <si>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</si>
  <si>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</si>
  <si>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</si>
  <si>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</si>
  <si>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</si>
  <si>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</si>
  <si>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</si>
  <si>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</si>
  <si>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</si>
  <si>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</si>
  <si>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</si>
  <si>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Гражданская оборона</t>
  </si>
  <si>
    <t>Утвержденный план</t>
  </si>
  <si>
    <t>Источники финансирования дефицита бюджета, в том числе:</t>
  </si>
  <si>
    <t>собственные доходы</t>
  </si>
  <si>
    <t>межбюджетные трансферты</t>
  </si>
  <si>
    <t>Дефицит/профицит без учета возврата МБТ</t>
  </si>
  <si>
    <t>Остатки на 1 января года</t>
  </si>
  <si>
    <t>% исп</t>
  </si>
  <si>
    <t>Инициативные платежи, зачисляемые в бюджеты ГО</t>
  </si>
  <si>
    <t>2022 год</t>
  </si>
  <si>
    <t xml:space="preserve">Доходы от возврата остатков субсидий прошлых лет </t>
  </si>
  <si>
    <t xml:space="preserve"> Сводка об исполнении бюджета города Новочебоксарска на 1 ноября 2022 года                                                        </t>
  </si>
  <si>
    <t>Исполнено на 01.11.2022 год</t>
  </si>
  <si>
    <t>Остатки на 1 ноября года, из них:</t>
  </si>
  <si>
    <t>в 2,9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</si>
</sst>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Border="1" applyAlignment="1">
      <alignment wrapText="1"/>
    </xf>
    <xf numFmtId="4" fontId="3" fillId="0" borderId="3" xfId="0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/>
    <xf numFmtId="4" fontId="3" fillId="0" borderId="3" xfId="1" applyNumberFormat="1" applyFont="1" applyFill="1" applyBorder="1" applyAlignment="1"/>
    <xf numFmtId="4" fontId="3" fillId="0" borderId="3" xfId="0" applyNumberFormat="1" applyFont="1" applyFill="1" applyBorder="1" applyAlignment="1">
      <alignment wrapText="1"/>
    </xf>
    <xf numFmtId="4" fontId="2" fillId="0" borderId="3" xfId="1" applyNumberFormat="1" applyFont="1" applyFill="1" applyBorder="1" applyAlignment="1">
      <alignment wrapText="1"/>
    </xf>
    <xf numFmtId="4" fontId="3" fillId="0" borderId="3" xfId="1" applyNumberFormat="1" applyFont="1" applyFill="1" applyBorder="1" applyAlignment="1">
      <alignment wrapText="1"/>
    </xf>
    <xf numFmtId="0" fontId="2" fillId="0" borderId="0" xfId="0" applyFont="1"/>
    <xf numFmtId="4" fontId="2" fillId="0" borderId="6" xfId="0" applyNumberFormat="1" applyFont="1" applyFill="1" applyBorder="1" applyAlignment="1">
      <alignment horizontal="right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wrapText="1"/>
    </xf>
    <xf numFmtId="0" fontId="2" fillId="0" borderId="0" xfId="0" applyFont="1" applyFill="1"/>
    <xf numFmtId="164" fontId="3" fillId="0" borderId="3" xfId="2" applyNumberFormat="1" applyFont="1" applyBorder="1" applyAlignment="1">
      <alignment horizontal="right"/>
    </xf>
    <xf numFmtId="164" fontId="2" fillId="2" borderId="3" xfId="2" applyNumberFormat="1" applyFont="1" applyFill="1" applyBorder="1" applyAlignment="1">
      <alignment horizontal="right"/>
    </xf>
    <xf numFmtId="164" fontId="3" fillId="2" borderId="3" xfId="2" applyNumberFormat="1" applyFont="1" applyFill="1" applyBorder="1" applyAlignment="1">
      <alignment horizontal="right"/>
    </xf>
    <xf numFmtId="164" fontId="2" fillId="0" borderId="3" xfId="2" applyNumberFormat="1" applyFont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0" fontId="3" fillId="0" borderId="8" xfId="0" applyFont="1" applyBorder="1" applyAlignment="1">
      <alignment wrapText="1" shrinkToFit="1"/>
    </xf>
    <xf numFmtId="0" fontId="2" fillId="0" borderId="8" xfId="0" applyFont="1" applyBorder="1" applyAlignment="1">
      <alignment wrapText="1" shrinkToFi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4" fontId="3" fillId="0" borderId="5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164" fontId="3" fillId="3" borderId="5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 wrapText="1"/>
    </xf>
    <xf numFmtId="164" fontId="5" fillId="0" borderId="4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164" fontId="2" fillId="0" borderId="6" xfId="2" applyNumberFormat="1" applyFont="1" applyBorder="1" applyAlignment="1">
      <alignment horizontal="right"/>
    </xf>
    <xf numFmtId="0" fontId="2" fillId="3" borderId="7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164" fontId="3" fillId="0" borderId="3" xfId="2" applyNumberFormat="1" applyFont="1" applyFill="1" applyBorder="1" applyAlignment="1">
      <alignment horizontal="right"/>
    </xf>
    <xf numFmtId="164" fontId="2" fillId="0" borderId="3" xfId="2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2" fillId="0" borderId="5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4" fontId="3" fillId="0" borderId="13" xfId="0" applyNumberFormat="1" applyFont="1" applyFill="1" applyBorder="1" applyAlignment="1">
      <alignment wrapText="1"/>
    </xf>
    <xf numFmtId="164" fontId="3" fillId="0" borderId="13" xfId="2" applyNumberFormat="1" applyFont="1" applyBorder="1" applyAlignment="1">
      <alignment horizontal="right"/>
    </xf>
    <xf numFmtId="0" fontId="3" fillId="0" borderId="7" xfId="0" applyFont="1" applyBorder="1" applyAlignment="1">
      <alignment horizontal="center" wrapText="1" shrinkToFit="1"/>
    </xf>
    <xf numFmtId="4" fontId="3" fillId="0" borderId="2" xfId="0" applyNumberFormat="1" applyFont="1" applyFill="1" applyBorder="1" applyAlignment="1">
      <alignment wrapText="1" shrinkToFit="1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/>
    <xf numFmtId="0" fontId="3" fillId="3" borderId="11" xfId="0" applyFont="1" applyFill="1" applyBorder="1" applyAlignment="1">
      <alignment wrapText="1"/>
    </xf>
    <xf numFmtId="4" fontId="3" fillId="0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3" borderId="9" xfId="0" applyFont="1" applyFill="1" applyBorder="1" applyAlignment="1">
      <alignment wrapText="1"/>
    </xf>
    <xf numFmtId="164" fontId="3" fillId="0" borderId="5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164" fontId="3" fillId="0" borderId="1" xfId="2" applyNumberFormat="1" applyFont="1" applyBorder="1" applyAlignment="1">
      <alignment horizontal="right"/>
    </xf>
    <xf numFmtId="0" fontId="2" fillId="3" borderId="11" xfId="0" applyFont="1" applyFill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4" fontId="3" fillId="0" borderId="3" xfId="1" applyNumberFormat="1" applyFont="1" applyFill="1" applyBorder="1"/>
    <xf numFmtId="4" fontId="2" fillId="0" borderId="3" xfId="1" applyNumberFormat="1" applyFont="1" applyFill="1" applyBorder="1"/>
    <xf numFmtId="0" fontId="2" fillId="0" borderId="0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/>
    <xf numFmtId="4" fontId="3" fillId="0" borderId="5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zoomScaleNormal="100" workbookViewId="0">
      <selection activeCell="A110" sqref="A110:XFD113"/>
    </sheetView>
  </sheetViews>
  <sheetFormatPr defaultColWidth="9.140625" defaultRowHeight="15.75" x14ac:dyDescent="0.25"/>
  <cols>
    <col min="1" max="1" width="64.140625" style="10" customWidth="1"/>
    <col min="2" max="2" width="17.42578125" style="13" customWidth="1"/>
    <col min="3" max="3" width="16.85546875" style="13" customWidth="1"/>
    <col min="4" max="4" width="9.42578125" style="10" customWidth="1"/>
    <col min="5" max="16384" width="9.140625" style="10"/>
  </cols>
  <sheetData>
    <row r="1" spans="1:4" ht="27.75" customHeight="1" x14ac:dyDescent="0.3">
      <c r="A1" s="81" t="s">
        <v>106</v>
      </c>
      <c r="B1" s="81"/>
      <c r="C1" s="81"/>
      <c r="D1" s="81"/>
    </row>
    <row r="2" spans="1:4" ht="16.5" thickBot="1" x14ac:dyDescent="0.3">
      <c r="A2" s="1"/>
      <c r="B2" s="12"/>
      <c r="C2" s="73"/>
      <c r="D2" s="80" t="s">
        <v>0</v>
      </c>
    </row>
    <row r="3" spans="1:4" ht="15.75" customHeight="1" x14ac:dyDescent="0.25">
      <c r="A3" s="86" t="s">
        <v>1</v>
      </c>
      <c r="B3" s="84" t="s">
        <v>104</v>
      </c>
      <c r="C3" s="85"/>
      <c r="D3" s="85"/>
    </row>
    <row r="4" spans="1:4" ht="32.25" thickBot="1" x14ac:dyDescent="0.3">
      <c r="A4" s="87"/>
      <c r="B4" s="74" t="s">
        <v>96</v>
      </c>
      <c r="C4" s="74" t="s">
        <v>107</v>
      </c>
      <c r="D4" s="11" t="s">
        <v>102</v>
      </c>
    </row>
    <row r="5" spans="1:4" ht="30.75" customHeight="1" thickBot="1" x14ac:dyDescent="0.3">
      <c r="A5" s="54" t="s">
        <v>2</v>
      </c>
      <c r="B5" s="55">
        <f>B6+B21</f>
        <v>702178041.74000001</v>
      </c>
      <c r="C5" s="55">
        <f>C6+C21</f>
        <v>582300545.14999998</v>
      </c>
      <c r="D5" s="56">
        <f t="shared" ref="D5:D46" si="0">C5/B5*100</f>
        <v>82.927763406992455</v>
      </c>
    </row>
    <row r="6" spans="1:4" ht="29.25" customHeight="1" x14ac:dyDescent="0.25">
      <c r="A6" s="57" t="s">
        <v>3</v>
      </c>
      <c r="B6" s="58">
        <f>B7+B9+B10+B15+B19+B20</f>
        <v>557475610</v>
      </c>
      <c r="C6" s="58">
        <f>C7+C9+C10+C15+C19+C20</f>
        <v>432434070.83999997</v>
      </c>
      <c r="D6" s="53">
        <f t="shared" si="0"/>
        <v>77.570043080449736</v>
      </c>
    </row>
    <row r="7" spans="1:4" ht="21.75" customHeight="1" x14ac:dyDescent="0.25">
      <c r="A7" s="28" t="s">
        <v>4</v>
      </c>
      <c r="B7" s="4">
        <f>B8</f>
        <v>302000000</v>
      </c>
      <c r="C7" s="71">
        <f>C8</f>
        <v>243284163</v>
      </c>
      <c r="D7" s="22">
        <f t="shared" si="0"/>
        <v>80.557669867549663</v>
      </c>
    </row>
    <row r="8" spans="1:4" x14ac:dyDescent="0.25">
      <c r="A8" s="29" t="s">
        <v>5</v>
      </c>
      <c r="B8" s="4">
        <v>302000000</v>
      </c>
      <c r="C8" s="71">
        <v>243284163</v>
      </c>
      <c r="D8" s="23">
        <f t="shared" si="0"/>
        <v>80.557669867549663</v>
      </c>
    </row>
    <row r="9" spans="1:4" x14ac:dyDescent="0.25">
      <c r="A9" s="28" t="s">
        <v>6</v>
      </c>
      <c r="B9" s="4">
        <v>2664610</v>
      </c>
      <c r="C9" s="71">
        <v>2568354.4300000002</v>
      </c>
      <c r="D9" s="24">
        <f t="shared" si="0"/>
        <v>96.387630084702835</v>
      </c>
    </row>
    <row r="10" spans="1:4" x14ac:dyDescent="0.25">
      <c r="A10" s="28" t="s">
        <v>7</v>
      </c>
      <c r="B10" s="4">
        <f>B11+B12+B13+B14</f>
        <v>93703000</v>
      </c>
      <c r="C10" s="4">
        <f>C11+C12+C13+C14</f>
        <v>80802897.510000005</v>
      </c>
      <c r="D10" s="24">
        <f t="shared" si="0"/>
        <v>86.232988815726287</v>
      </c>
    </row>
    <row r="11" spans="1:4" ht="32.25" customHeight="1" x14ac:dyDescent="0.25">
      <c r="A11" s="29" t="s">
        <v>94</v>
      </c>
      <c r="B11" s="3">
        <v>73600000</v>
      </c>
      <c r="C11" s="72">
        <v>68754902.439999998</v>
      </c>
      <c r="D11" s="23">
        <f t="shared" si="0"/>
        <v>93.416987010869562</v>
      </c>
    </row>
    <row r="12" spans="1:4" ht="33.75" customHeight="1" x14ac:dyDescent="0.25">
      <c r="A12" s="29" t="s">
        <v>8</v>
      </c>
      <c r="B12" s="3">
        <v>83000</v>
      </c>
      <c r="C12" s="72">
        <v>-101772.91</v>
      </c>
      <c r="D12" s="23">
        <f t="shared" si="0"/>
        <v>-122.61796385542169</v>
      </c>
    </row>
    <row r="13" spans="1:4" ht="20.25" customHeight="1" x14ac:dyDescent="0.25">
      <c r="A13" s="29" t="s">
        <v>9</v>
      </c>
      <c r="B13" s="3">
        <v>120000</v>
      </c>
      <c r="C13" s="72">
        <v>74688</v>
      </c>
      <c r="D13" s="23">
        <f t="shared" si="0"/>
        <v>62.239999999999995</v>
      </c>
    </row>
    <row r="14" spans="1:4" ht="31.5" x14ac:dyDescent="0.25">
      <c r="A14" s="29" t="s">
        <v>10</v>
      </c>
      <c r="B14" s="3">
        <v>19900000</v>
      </c>
      <c r="C14" s="72">
        <v>12075079.98</v>
      </c>
      <c r="D14" s="23">
        <f t="shared" si="0"/>
        <v>60.678793869346734</v>
      </c>
    </row>
    <row r="15" spans="1:4" x14ac:dyDescent="0.25">
      <c r="A15" s="28" t="s">
        <v>11</v>
      </c>
      <c r="B15" s="4">
        <f>B16+B17+B18</f>
        <v>144800000</v>
      </c>
      <c r="C15" s="4">
        <f>C16+C17+C18</f>
        <v>94216657.859999999</v>
      </c>
      <c r="D15" s="24">
        <f t="shared" si="0"/>
        <v>65.066752665745852</v>
      </c>
    </row>
    <row r="16" spans="1:4" x14ac:dyDescent="0.25">
      <c r="A16" s="29" t="s">
        <v>12</v>
      </c>
      <c r="B16" s="3">
        <v>38000000</v>
      </c>
      <c r="C16" s="72">
        <v>14193297.380000001</v>
      </c>
      <c r="D16" s="23">
        <f t="shared" si="0"/>
        <v>37.350782578947374</v>
      </c>
    </row>
    <row r="17" spans="1:4" x14ac:dyDescent="0.25">
      <c r="A17" s="29" t="s">
        <v>13</v>
      </c>
      <c r="B17" s="3">
        <v>10000000</v>
      </c>
      <c r="C17" s="72">
        <v>4765741.67</v>
      </c>
      <c r="D17" s="23">
        <f t="shared" si="0"/>
        <v>47.657416699999999</v>
      </c>
    </row>
    <row r="18" spans="1:4" x14ac:dyDescent="0.25">
      <c r="A18" s="30" t="s">
        <v>14</v>
      </c>
      <c r="B18" s="3">
        <v>96800000</v>
      </c>
      <c r="C18" s="72">
        <v>75257618.810000002</v>
      </c>
      <c r="D18" s="23">
        <f t="shared" si="0"/>
        <v>77.745473977272724</v>
      </c>
    </row>
    <row r="19" spans="1:4" ht="33" customHeight="1" x14ac:dyDescent="0.25">
      <c r="A19" s="31" t="s">
        <v>15</v>
      </c>
      <c r="B19" s="4">
        <v>8000</v>
      </c>
      <c r="C19" s="71">
        <v>6502.2</v>
      </c>
      <c r="D19" s="24">
        <f t="shared" si="0"/>
        <v>81.277500000000003</v>
      </c>
    </row>
    <row r="20" spans="1:4" ht="21.75" customHeight="1" x14ac:dyDescent="0.25">
      <c r="A20" s="31" t="s">
        <v>16</v>
      </c>
      <c r="B20" s="4">
        <f>14300000</f>
        <v>14300000</v>
      </c>
      <c r="C20" s="71">
        <v>11555495.84</v>
      </c>
      <c r="D20" s="24">
        <f t="shared" si="0"/>
        <v>80.807663216783226</v>
      </c>
    </row>
    <row r="21" spans="1:4" ht="30.2" customHeight="1" x14ac:dyDescent="0.25">
      <c r="A21" s="59" t="s">
        <v>17</v>
      </c>
      <c r="B21" s="5">
        <f>B22+B28+B29+B30+B33+B34</f>
        <v>144702431.74000001</v>
      </c>
      <c r="C21" s="5">
        <f>C22+C28+C29+C30+C33+C34</f>
        <v>149866474.31000003</v>
      </c>
      <c r="D21" s="24">
        <f t="shared" si="0"/>
        <v>103.56873240339092</v>
      </c>
    </row>
    <row r="22" spans="1:4" ht="33.75" customHeight="1" x14ac:dyDescent="0.25">
      <c r="A22" s="31" t="s">
        <v>18</v>
      </c>
      <c r="B22" s="5">
        <f>B23+B24+B25+B26+B27</f>
        <v>103864830</v>
      </c>
      <c r="C22" s="5">
        <f>C23+C24+C25+C26+C27</f>
        <v>109351616.34</v>
      </c>
      <c r="D22" s="24">
        <f t="shared" si="0"/>
        <v>105.28262198089575</v>
      </c>
    </row>
    <row r="23" spans="1:4" ht="50.25" customHeight="1" x14ac:dyDescent="0.25">
      <c r="A23" s="30" t="s">
        <v>19</v>
      </c>
      <c r="B23" s="3">
        <v>748000</v>
      </c>
      <c r="C23" s="6">
        <v>573578.03</v>
      </c>
      <c r="D23" s="23">
        <f t="shared" si="0"/>
        <v>76.681554812834236</v>
      </c>
    </row>
    <row r="24" spans="1:4" ht="23.25" customHeight="1" x14ac:dyDescent="0.25">
      <c r="A24" s="30" t="s">
        <v>20</v>
      </c>
      <c r="B24" s="3">
        <f>66000000+16000000</f>
        <v>82000000</v>
      </c>
      <c r="C24" s="6">
        <v>90989148.140000001</v>
      </c>
      <c r="D24" s="23">
        <f t="shared" si="0"/>
        <v>110.9623757804878</v>
      </c>
    </row>
    <row r="25" spans="1:4" ht="20.25" customHeight="1" x14ac:dyDescent="0.25">
      <c r="A25" s="30" t="s">
        <v>21</v>
      </c>
      <c r="B25" s="3">
        <v>3500000</v>
      </c>
      <c r="C25" s="6">
        <v>2943231.9</v>
      </c>
      <c r="D25" s="23">
        <f t="shared" si="0"/>
        <v>84.092339999999993</v>
      </c>
    </row>
    <row r="26" spans="1:4" ht="37.5" customHeight="1" x14ac:dyDescent="0.25">
      <c r="A26" s="30" t="s">
        <v>22</v>
      </c>
      <c r="B26" s="3">
        <v>616830</v>
      </c>
      <c r="C26" s="6">
        <v>616830</v>
      </c>
      <c r="D26" s="23">
        <f t="shared" si="0"/>
        <v>100</v>
      </c>
    </row>
    <row r="27" spans="1:4" ht="31.5" x14ac:dyDescent="0.25">
      <c r="A27" s="30" t="s">
        <v>23</v>
      </c>
      <c r="B27" s="3">
        <v>17000000</v>
      </c>
      <c r="C27" s="6">
        <v>14228828.27</v>
      </c>
      <c r="D27" s="25">
        <f t="shared" si="0"/>
        <v>83.698989823529416</v>
      </c>
    </row>
    <row r="28" spans="1:4" ht="22.7" customHeight="1" x14ac:dyDescent="0.25">
      <c r="A28" s="31" t="s">
        <v>24</v>
      </c>
      <c r="B28" s="4">
        <v>12250000</v>
      </c>
      <c r="C28" s="71">
        <v>8849480.9000000004</v>
      </c>
      <c r="D28" s="24">
        <f t="shared" si="0"/>
        <v>72.240660408163265</v>
      </c>
    </row>
    <row r="29" spans="1:4" ht="30.75" customHeight="1" x14ac:dyDescent="0.25">
      <c r="A29" s="31" t="s">
        <v>25</v>
      </c>
      <c r="B29" s="4">
        <v>3500000</v>
      </c>
      <c r="C29" s="7">
        <v>4339714.05</v>
      </c>
      <c r="D29" s="24">
        <f t="shared" si="0"/>
        <v>123.99183000000001</v>
      </c>
    </row>
    <row r="30" spans="1:4" ht="31.5" x14ac:dyDescent="0.25">
      <c r="A30" s="31" t="s">
        <v>26</v>
      </c>
      <c r="B30" s="4">
        <f>B31+B32</f>
        <v>16282400</v>
      </c>
      <c r="C30" s="4">
        <f>C31+C32</f>
        <v>18899127.289999999</v>
      </c>
      <c r="D30" s="24">
        <f t="shared" si="0"/>
        <v>116.07089427848474</v>
      </c>
    </row>
    <row r="31" spans="1:4" ht="21.75" customHeight="1" x14ac:dyDescent="0.25">
      <c r="A31" s="30" t="s">
        <v>27</v>
      </c>
      <c r="B31" s="3">
        <v>1800000</v>
      </c>
      <c r="C31" s="6">
        <v>5147122.57</v>
      </c>
      <c r="D31" s="42" t="s">
        <v>109</v>
      </c>
    </row>
    <row r="32" spans="1:4" ht="18.75" customHeight="1" x14ac:dyDescent="0.25">
      <c r="A32" s="30" t="s">
        <v>28</v>
      </c>
      <c r="B32" s="3">
        <f>400000+14082400</f>
        <v>14482400</v>
      </c>
      <c r="C32" s="6">
        <v>13752004.720000001</v>
      </c>
      <c r="D32" s="23">
        <f t="shared" si="0"/>
        <v>94.956669612771378</v>
      </c>
    </row>
    <row r="33" spans="1:4" ht="21.75" customHeight="1" x14ac:dyDescent="0.25">
      <c r="A33" s="31" t="s">
        <v>29</v>
      </c>
      <c r="B33" s="4">
        <v>5500000</v>
      </c>
      <c r="C33" s="7">
        <v>5174657.3600000003</v>
      </c>
      <c r="D33" s="24">
        <f t="shared" si="0"/>
        <v>94.084679272727271</v>
      </c>
    </row>
    <row r="34" spans="1:4" ht="21.75" customHeight="1" x14ac:dyDescent="0.25">
      <c r="A34" s="31" t="s">
        <v>30</v>
      </c>
      <c r="B34" s="4">
        <f>B35+B36+B37</f>
        <v>3305201.74</v>
      </c>
      <c r="C34" s="4">
        <f>C35+C36+C37</f>
        <v>3251878.37</v>
      </c>
      <c r="D34" s="24">
        <f t="shared" si="0"/>
        <v>98.386683349622089</v>
      </c>
    </row>
    <row r="35" spans="1:4" ht="21.2" customHeight="1" x14ac:dyDescent="0.25">
      <c r="A35" s="30" t="s">
        <v>31</v>
      </c>
      <c r="B35" s="3">
        <v>0</v>
      </c>
      <c r="C35" s="6">
        <v>18022.89</v>
      </c>
      <c r="D35" s="23">
        <v>0</v>
      </c>
    </row>
    <row r="36" spans="1:4" ht="21.2" customHeight="1" x14ac:dyDescent="0.25">
      <c r="A36" s="30" t="s">
        <v>30</v>
      </c>
      <c r="B36" s="3">
        <v>1610184.02</v>
      </c>
      <c r="C36" s="72">
        <v>1625315.14</v>
      </c>
      <c r="D36" s="23">
        <f t="shared" si="0"/>
        <v>100.93971371048633</v>
      </c>
    </row>
    <row r="37" spans="1:4" ht="24" customHeight="1" x14ac:dyDescent="0.25">
      <c r="A37" s="60" t="s">
        <v>103</v>
      </c>
      <c r="B37" s="3">
        <v>1695017.72</v>
      </c>
      <c r="C37" s="72">
        <v>1608540.34</v>
      </c>
      <c r="D37" s="23">
        <v>0</v>
      </c>
    </row>
    <row r="38" spans="1:4" ht="30.2" customHeight="1" x14ac:dyDescent="0.25">
      <c r="A38" s="59" t="s">
        <v>32</v>
      </c>
      <c r="B38" s="5">
        <f t="shared" ref="B38:C38" si="1">B39+B40+B41+B42+B43+B44</f>
        <v>2219100238.2800002</v>
      </c>
      <c r="C38" s="5">
        <f t="shared" si="1"/>
        <v>1510941661.1100001</v>
      </c>
      <c r="D38" s="22">
        <f t="shared" si="0"/>
        <v>68.088031132884481</v>
      </c>
    </row>
    <row r="39" spans="1:4" ht="31.7" customHeight="1" x14ac:dyDescent="0.25">
      <c r="A39" s="30" t="s">
        <v>33</v>
      </c>
      <c r="B39" s="3">
        <v>113803100</v>
      </c>
      <c r="C39" s="6">
        <v>94836000</v>
      </c>
      <c r="D39" s="25">
        <f t="shared" si="0"/>
        <v>83.333406559223775</v>
      </c>
    </row>
    <row r="40" spans="1:4" ht="23.25" hidden="1" customHeight="1" x14ac:dyDescent="0.25">
      <c r="A40" s="30" t="s">
        <v>34</v>
      </c>
      <c r="B40" s="3"/>
      <c r="C40" s="6"/>
      <c r="D40" s="25">
        <v>0</v>
      </c>
    </row>
    <row r="41" spans="1:4" ht="18.75" customHeight="1" x14ac:dyDescent="0.25">
      <c r="A41" s="30" t="s">
        <v>35</v>
      </c>
      <c r="B41" s="3">
        <f>1840815949.78-1230984.86+65795406+3960163.69+120276682.6+2962349.75+543784.29+3500000+3042800-4737278-3520882.55+44845000+300000-443314.65+9000+800000</f>
        <v>2076918676.05</v>
      </c>
      <c r="C41" s="6">
        <v>1390306377.3900001</v>
      </c>
      <c r="D41" s="25">
        <f t="shared" si="0"/>
        <v>66.940819273394098</v>
      </c>
    </row>
    <row r="42" spans="1:4" ht="33.75" hidden="1" customHeight="1" x14ac:dyDescent="0.25">
      <c r="A42" s="30" t="s">
        <v>36</v>
      </c>
      <c r="B42" s="6">
        <v>0</v>
      </c>
      <c r="C42" s="6">
        <v>0</v>
      </c>
      <c r="D42" s="25">
        <v>0</v>
      </c>
    </row>
    <row r="43" spans="1:4" ht="47.25" customHeight="1" x14ac:dyDescent="0.25">
      <c r="A43" s="30" t="s">
        <v>37</v>
      </c>
      <c r="B43" s="6">
        <v>-19931566.73</v>
      </c>
      <c r="C43" s="6">
        <v>-21728923.699999999</v>
      </c>
      <c r="D43" s="25">
        <v>0</v>
      </c>
    </row>
    <row r="44" spans="1:4" ht="19.5" customHeight="1" thickBot="1" x14ac:dyDescent="0.3">
      <c r="A44" s="38" t="s">
        <v>105</v>
      </c>
      <c r="B44" s="70">
        <v>48310028.960000001</v>
      </c>
      <c r="C44" s="70">
        <v>47528207.420000002</v>
      </c>
      <c r="D44" s="52">
        <v>100</v>
      </c>
    </row>
    <row r="45" spans="1:4" ht="50.25" hidden="1" customHeight="1" thickBot="1" x14ac:dyDescent="0.3">
      <c r="A45" s="43" t="s">
        <v>38</v>
      </c>
      <c r="B45" s="75"/>
      <c r="C45" s="9"/>
      <c r="D45" s="44"/>
    </row>
    <row r="46" spans="1:4" ht="29.25" customHeight="1" thickBot="1" x14ac:dyDescent="0.3">
      <c r="A46" s="67" t="s">
        <v>39</v>
      </c>
      <c r="B46" s="37">
        <f>B6+B21+B38</f>
        <v>2921278280.0200005</v>
      </c>
      <c r="C46" s="18">
        <f>C6+C21+C38</f>
        <v>2093242206.2600002</v>
      </c>
      <c r="D46" s="68">
        <f t="shared" si="0"/>
        <v>71.655008719185389</v>
      </c>
    </row>
    <row r="47" spans="1:4" ht="19.5" customHeight="1" x14ac:dyDescent="0.25">
      <c r="A47" s="64" t="s">
        <v>40</v>
      </c>
      <c r="B47" s="82"/>
      <c r="C47" s="83"/>
      <c r="D47" s="83"/>
    </row>
    <row r="48" spans="1:4" ht="24" customHeight="1" x14ac:dyDescent="0.25">
      <c r="A48" s="32" t="s">
        <v>41</v>
      </c>
      <c r="B48" s="5">
        <f>B49+B50+B51+B52+B53+B54+B55</f>
        <v>157400513.19</v>
      </c>
      <c r="C48" s="5">
        <f>C49+C50+C51+C52+C53+C54+C55</f>
        <v>119460240.36000001</v>
      </c>
      <c r="D48" s="48">
        <f t="shared" ref="D48:D103" si="2">C48/B48*100</f>
        <v>75.895712116134064</v>
      </c>
    </row>
    <row r="49" spans="1:4" ht="49.7" customHeight="1" x14ac:dyDescent="0.25">
      <c r="A49" s="33" t="s">
        <v>42</v>
      </c>
      <c r="B49" s="20">
        <v>3896744.9</v>
      </c>
      <c r="C49" s="19">
        <v>2173399.3199999998</v>
      </c>
      <c r="D49" s="49">
        <f t="shared" si="2"/>
        <v>55.774739578154062</v>
      </c>
    </row>
    <row r="50" spans="1:4" ht="46.5" customHeight="1" x14ac:dyDescent="0.25">
      <c r="A50" s="33" t="s">
        <v>43</v>
      </c>
      <c r="B50" s="20">
        <v>56746273.770000003</v>
      </c>
      <c r="C50" s="19">
        <v>44462925.68</v>
      </c>
      <c r="D50" s="49">
        <f t="shared" si="2"/>
        <v>78.353912470471627</v>
      </c>
    </row>
    <row r="51" spans="1:4" x14ac:dyDescent="0.25">
      <c r="A51" s="33" t="s">
        <v>44</v>
      </c>
      <c r="B51" s="20">
        <v>268300</v>
      </c>
      <c r="C51" s="19">
        <v>268300</v>
      </c>
      <c r="D51" s="49">
        <f t="shared" si="2"/>
        <v>100</v>
      </c>
    </row>
    <row r="52" spans="1:4" ht="30.2" customHeight="1" x14ac:dyDescent="0.25">
      <c r="A52" s="33" t="s">
        <v>45</v>
      </c>
      <c r="B52" s="20">
        <v>7350102.5599999996</v>
      </c>
      <c r="C52" s="19">
        <v>6013792.3399999999</v>
      </c>
      <c r="D52" s="49">
        <f t="shared" si="2"/>
        <v>81.819162262138562</v>
      </c>
    </row>
    <row r="53" spans="1:4" ht="19.5" customHeight="1" x14ac:dyDescent="0.25">
      <c r="A53" s="33" t="s">
        <v>46</v>
      </c>
      <c r="B53" s="20">
        <v>710400</v>
      </c>
      <c r="C53" s="19">
        <v>710400</v>
      </c>
      <c r="D53" s="49">
        <f t="shared" si="2"/>
        <v>100</v>
      </c>
    </row>
    <row r="54" spans="1:4" hidden="1" x14ac:dyDescent="0.25">
      <c r="A54" s="33" t="s">
        <v>47</v>
      </c>
      <c r="B54" s="20">
        <v>0</v>
      </c>
      <c r="C54" s="19">
        <v>0</v>
      </c>
      <c r="D54" s="49" t="e">
        <f t="shared" si="2"/>
        <v>#DIV/0!</v>
      </c>
    </row>
    <row r="55" spans="1:4" x14ac:dyDescent="0.25">
      <c r="A55" s="33" t="s">
        <v>48</v>
      </c>
      <c r="B55" s="20">
        <v>88428691.959999993</v>
      </c>
      <c r="C55" s="19">
        <v>65831423.020000003</v>
      </c>
      <c r="D55" s="49">
        <f t="shared" si="2"/>
        <v>74.445772702120621</v>
      </c>
    </row>
    <row r="56" spans="1:4" ht="31.5" x14ac:dyDescent="0.25">
      <c r="A56" s="32" t="s">
        <v>49</v>
      </c>
      <c r="B56" s="5">
        <f>B57+B58+B59</f>
        <v>24088200</v>
      </c>
      <c r="C56" s="5">
        <f>C57+C58+C59</f>
        <v>16624139.380000001</v>
      </c>
      <c r="D56" s="48">
        <f t="shared" si="2"/>
        <v>69.013622354513842</v>
      </c>
    </row>
    <row r="57" spans="1:4" x14ac:dyDescent="0.25">
      <c r="A57" s="33" t="s">
        <v>50</v>
      </c>
      <c r="B57" s="20">
        <v>3926500</v>
      </c>
      <c r="C57" s="19">
        <v>3300756.57</v>
      </c>
      <c r="D57" s="49">
        <f t="shared" si="2"/>
        <v>84.063582579905756</v>
      </c>
    </row>
    <row r="58" spans="1:4" ht="18.75" customHeight="1" x14ac:dyDescent="0.25">
      <c r="A58" s="33" t="s">
        <v>95</v>
      </c>
      <c r="B58" s="20">
        <v>20152700</v>
      </c>
      <c r="C58" s="19">
        <v>13314382.810000001</v>
      </c>
      <c r="D58" s="49">
        <f t="shared" si="2"/>
        <v>66.067488773216496</v>
      </c>
    </row>
    <row r="59" spans="1:4" ht="32.25" customHeight="1" x14ac:dyDescent="0.25">
      <c r="A59" s="33" t="s">
        <v>51</v>
      </c>
      <c r="B59" s="20">
        <v>9000</v>
      </c>
      <c r="C59" s="19">
        <v>9000</v>
      </c>
      <c r="D59" s="49">
        <v>0</v>
      </c>
    </row>
    <row r="60" spans="1:4" x14ac:dyDescent="0.25">
      <c r="A60" s="32" t="s">
        <v>52</v>
      </c>
      <c r="B60" s="5">
        <f>B61+B62+B63+B64</f>
        <v>277380910.55000001</v>
      </c>
      <c r="C60" s="5">
        <f>C61+C62+C63+C64</f>
        <v>146075889.81999999</v>
      </c>
      <c r="D60" s="48">
        <f t="shared" si="2"/>
        <v>52.66256049500879</v>
      </c>
    </row>
    <row r="61" spans="1:4" x14ac:dyDescent="0.25">
      <c r="A61" s="33" t="s">
        <v>53</v>
      </c>
      <c r="B61" s="20">
        <v>1207700</v>
      </c>
      <c r="C61" s="20">
        <v>316237.2</v>
      </c>
      <c r="D61" s="49">
        <f t="shared" si="2"/>
        <v>26.185079075929451</v>
      </c>
    </row>
    <row r="62" spans="1:4" x14ac:dyDescent="0.25">
      <c r="A62" s="33" t="s">
        <v>54</v>
      </c>
      <c r="B62" s="20">
        <v>21504300</v>
      </c>
      <c r="C62" s="20">
        <v>21500000</v>
      </c>
      <c r="D62" s="49">
        <f t="shared" si="2"/>
        <v>99.980003999200164</v>
      </c>
    </row>
    <row r="63" spans="1:4" x14ac:dyDescent="0.25">
      <c r="A63" s="33" t="s">
        <v>55</v>
      </c>
      <c r="B63" s="76">
        <v>252909910.55000001</v>
      </c>
      <c r="C63" s="19">
        <v>122887905.41</v>
      </c>
      <c r="D63" s="49">
        <f t="shared" si="2"/>
        <v>48.589596644416666</v>
      </c>
    </row>
    <row r="64" spans="1:4" ht="20.25" customHeight="1" x14ac:dyDescent="0.25">
      <c r="A64" s="33" t="s">
        <v>56</v>
      </c>
      <c r="B64" s="20">
        <v>1759000</v>
      </c>
      <c r="C64" s="76">
        <v>1371747.21</v>
      </c>
      <c r="D64" s="49">
        <f t="shared" si="2"/>
        <v>77.98449175667993</v>
      </c>
    </row>
    <row r="65" spans="1:4" x14ac:dyDescent="0.25">
      <c r="A65" s="32" t="s">
        <v>57</v>
      </c>
      <c r="B65" s="5">
        <f>B66+B67+B69+B68</f>
        <v>442681751.08999997</v>
      </c>
      <c r="C65" s="5">
        <f>C66+C67+C69+C68</f>
        <v>211340869.86000001</v>
      </c>
      <c r="D65" s="48">
        <f t="shared" si="2"/>
        <v>47.741039548077758</v>
      </c>
    </row>
    <row r="66" spans="1:4" x14ac:dyDescent="0.25">
      <c r="A66" s="33" t="s">
        <v>58</v>
      </c>
      <c r="B66" s="20">
        <v>12439522.439999999</v>
      </c>
      <c r="C66" s="76">
        <v>10826915.859999999</v>
      </c>
      <c r="D66" s="49">
        <f t="shared" si="2"/>
        <v>87.03642693858913</v>
      </c>
    </row>
    <row r="67" spans="1:4" x14ac:dyDescent="0.25">
      <c r="A67" s="33" t="s">
        <v>59</v>
      </c>
      <c r="B67" s="20">
        <v>135887027.13999999</v>
      </c>
      <c r="C67" s="19">
        <v>78271583.099999994</v>
      </c>
      <c r="D67" s="49">
        <f t="shared" si="2"/>
        <v>57.600482361983921</v>
      </c>
    </row>
    <row r="68" spans="1:4" x14ac:dyDescent="0.25">
      <c r="A68" s="33" t="s">
        <v>60</v>
      </c>
      <c r="B68" s="20">
        <v>283412610.50999999</v>
      </c>
      <c r="C68" s="76">
        <v>113363727.26000001</v>
      </c>
      <c r="D68" s="49">
        <f t="shared" si="2"/>
        <v>39.999535326251852</v>
      </c>
    </row>
    <row r="69" spans="1:4" ht="17.45" customHeight="1" x14ac:dyDescent="0.25">
      <c r="A69" s="33" t="s">
        <v>61</v>
      </c>
      <c r="B69" s="20">
        <v>10942591</v>
      </c>
      <c r="C69" s="76">
        <v>8878643.6400000006</v>
      </c>
      <c r="D69" s="49">
        <f t="shared" si="2"/>
        <v>81.138403509735497</v>
      </c>
    </row>
    <row r="70" spans="1:4" x14ac:dyDescent="0.25">
      <c r="A70" s="32" t="s">
        <v>62</v>
      </c>
      <c r="B70" s="5">
        <f>B71+B72</f>
        <v>11081000</v>
      </c>
      <c r="C70" s="5">
        <f>C71+C72</f>
        <v>9807325.6099999994</v>
      </c>
      <c r="D70" s="48">
        <f t="shared" si="2"/>
        <v>88.505781156935299</v>
      </c>
    </row>
    <row r="71" spans="1:4" ht="30.2" customHeight="1" x14ac:dyDescent="0.25">
      <c r="A71" s="33" t="s">
        <v>63</v>
      </c>
      <c r="B71" s="20">
        <v>11081000</v>
      </c>
      <c r="C71" s="19">
        <v>9807325.6099999994</v>
      </c>
      <c r="D71" s="49">
        <f t="shared" si="2"/>
        <v>88.505781156935299</v>
      </c>
    </row>
    <row r="72" spans="1:4" ht="19.5" hidden="1" customHeight="1" x14ac:dyDescent="0.25">
      <c r="A72" s="33" t="s">
        <v>64</v>
      </c>
      <c r="B72" s="20"/>
      <c r="C72" s="19"/>
      <c r="D72" s="49" t="e">
        <f t="shared" si="2"/>
        <v>#DIV/0!</v>
      </c>
    </row>
    <row r="73" spans="1:4" x14ac:dyDescent="0.25">
      <c r="A73" s="32" t="s">
        <v>65</v>
      </c>
      <c r="B73" s="5">
        <f>B74+B75+B76+B77+B78</f>
        <v>1947935193.2399998</v>
      </c>
      <c r="C73" s="5">
        <f>C74+C75+C76+C77+C78</f>
        <v>1435921430.8300002</v>
      </c>
      <c r="D73" s="48">
        <f t="shared" si="2"/>
        <v>73.715051497254009</v>
      </c>
    </row>
    <row r="74" spans="1:4" x14ac:dyDescent="0.25">
      <c r="A74" s="33" t="s">
        <v>66</v>
      </c>
      <c r="B74" s="20">
        <v>824408186.13</v>
      </c>
      <c r="C74" s="19">
        <v>636316994.90999997</v>
      </c>
      <c r="D74" s="49">
        <f t="shared" si="2"/>
        <v>77.184701172976929</v>
      </c>
    </row>
    <row r="75" spans="1:4" x14ac:dyDescent="0.25">
      <c r="A75" s="33" t="s">
        <v>67</v>
      </c>
      <c r="B75" s="20">
        <v>956426448.16999996</v>
      </c>
      <c r="C75" s="19">
        <v>675281855.63</v>
      </c>
      <c r="D75" s="50">
        <f t="shared" si="2"/>
        <v>70.604682348764584</v>
      </c>
    </row>
    <row r="76" spans="1:4" ht="15" customHeight="1" x14ac:dyDescent="0.25">
      <c r="A76" s="33" t="s">
        <v>68</v>
      </c>
      <c r="B76" s="20">
        <v>134163583.09999999</v>
      </c>
      <c r="C76" s="19">
        <v>100049587.39</v>
      </c>
      <c r="D76" s="50">
        <f t="shared" si="2"/>
        <v>74.572834951364683</v>
      </c>
    </row>
    <row r="77" spans="1:4" x14ac:dyDescent="0.25">
      <c r="A77" s="33" t="s">
        <v>69</v>
      </c>
      <c r="B77" s="20">
        <v>19318760</v>
      </c>
      <c r="C77" s="19">
        <v>15040356.9</v>
      </c>
      <c r="D77" s="50">
        <f t="shared" si="2"/>
        <v>77.853635015911991</v>
      </c>
    </row>
    <row r="78" spans="1:4" x14ac:dyDescent="0.25">
      <c r="A78" s="33" t="s">
        <v>70</v>
      </c>
      <c r="B78" s="20">
        <v>13618215.84</v>
      </c>
      <c r="C78" s="19">
        <v>9232636</v>
      </c>
      <c r="D78" s="50">
        <f t="shared" si="2"/>
        <v>67.796223150476948</v>
      </c>
    </row>
    <row r="79" spans="1:4" x14ac:dyDescent="0.25">
      <c r="A79" s="32" t="s">
        <v>71</v>
      </c>
      <c r="B79" s="5">
        <f>B80</f>
        <v>86849979.680000007</v>
      </c>
      <c r="C79" s="5">
        <f>C80</f>
        <v>75577029.840000004</v>
      </c>
      <c r="D79" s="51">
        <f t="shared" si="2"/>
        <v>87.02020440127292</v>
      </c>
    </row>
    <row r="80" spans="1:4" x14ac:dyDescent="0.25">
      <c r="A80" s="33" t="s">
        <v>72</v>
      </c>
      <c r="B80" s="20">
        <v>86849979.680000007</v>
      </c>
      <c r="C80" s="19">
        <v>75577029.840000004</v>
      </c>
      <c r="D80" s="50">
        <f t="shared" si="2"/>
        <v>87.02020440127292</v>
      </c>
    </row>
    <row r="81" spans="1:4" x14ac:dyDescent="0.25">
      <c r="A81" s="32" t="s">
        <v>73</v>
      </c>
      <c r="B81" s="5">
        <f>B82+B83+B84+B85</f>
        <v>99083942.269999996</v>
      </c>
      <c r="C81" s="5">
        <f>C82+C83+C84+C85</f>
        <v>76562585.129999995</v>
      </c>
      <c r="D81" s="51">
        <f t="shared" si="2"/>
        <v>77.270426848146428</v>
      </c>
    </row>
    <row r="82" spans="1:4" x14ac:dyDescent="0.25">
      <c r="A82" s="33" t="s">
        <v>74</v>
      </c>
      <c r="B82" s="20">
        <v>922100</v>
      </c>
      <c r="C82" s="19">
        <v>700910</v>
      </c>
      <c r="D82" s="50">
        <f t="shared" si="2"/>
        <v>76.01236308426418</v>
      </c>
    </row>
    <row r="83" spans="1:4" x14ac:dyDescent="0.25">
      <c r="A83" s="33" t="s">
        <v>75</v>
      </c>
      <c r="B83" s="20">
        <v>514404</v>
      </c>
      <c r="C83" s="19">
        <v>438284</v>
      </c>
      <c r="D83" s="50">
        <f t="shared" si="2"/>
        <v>85.202292361645718</v>
      </c>
    </row>
    <row r="84" spans="1:4" x14ac:dyDescent="0.25">
      <c r="A84" s="33" t="s">
        <v>76</v>
      </c>
      <c r="B84" s="20">
        <v>96501915.269999996</v>
      </c>
      <c r="C84" s="19">
        <v>74390038.909999996</v>
      </c>
      <c r="D84" s="50">
        <f t="shared" si="2"/>
        <v>77.086593257622084</v>
      </c>
    </row>
    <row r="85" spans="1:4" ht="18.75" customHeight="1" x14ac:dyDescent="0.25">
      <c r="A85" s="33" t="s">
        <v>77</v>
      </c>
      <c r="B85" s="20">
        <v>1145523</v>
      </c>
      <c r="C85" s="19">
        <v>1033352.22</v>
      </c>
      <c r="D85" s="50">
        <f t="shared" si="2"/>
        <v>90.207898051806907</v>
      </c>
    </row>
    <row r="86" spans="1:4" x14ac:dyDescent="0.25">
      <c r="A86" s="32" t="s">
        <v>78</v>
      </c>
      <c r="B86" s="5">
        <f>B87+B88+B89</f>
        <v>67807450</v>
      </c>
      <c r="C86" s="5">
        <f>C87+C88+C89</f>
        <v>50437879.450000003</v>
      </c>
      <c r="D86" s="51">
        <f t="shared" si="2"/>
        <v>74.383979120288416</v>
      </c>
    </row>
    <row r="87" spans="1:4" x14ac:dyDescent="0.25">
      <c r="A87" s="33" t="s">
        <v>79</v>
      </c>
      <c r="B87" s="20">
        <v>65379550</v>
      </c>
      <c r="C87" s="19">
        <v>48273889.850000001</v>
      </c>
      <c r="D87" s="50">
        <f t="shared" si="2"/>
        <v>73.836375212126725</v>
      </c>
    </row>
    <row r="88" spans="1:4" x14ac:dyDescent="0.25">
      <c r="A88" s="33" t="s">
        <v>80</v>
      </c>
      <c r="B88" s="20">
        <v>2427900</v>
      </c>
      <c r="C88" s="19">
        <v>2163989.6</v>
      </c>
      <c r="D88" s="50">
        <f t="shared" si="2"/>
        <v>89.130095967708726</v>
      </c>
    </row>
    <row r="89" spans="1:4" hidden="1" x14ac:dyDescent="0.25">
      <c r="A89" s="33" t="s">
        <v>81</v>
      </c>
      <c r="B89" s="20"/>
      <c r="C89" s="19"/>
      <c r="D89" s="50" t="e">
        <f t="shared" si="2"/>
        <v>#DIV/0!</v>
      </c>
    </row>
    <row r="90" spans="1:4" hidden="1" x14ac:dyDescent="0.25">
      <c r="A90" s="32" t="s">
        <v>82</v>
      </c>
      <c r="B90" s="5">
        <f>B91</f>
        <v>0</v>
      </c>
      <c r="C90" s="2">
        <f>C91</f>
        <v>0</v>
      </c>
      <c r="D90" s="50" t="e">
        <f t="shared" si="2"/>
        <v>#DIV/0!</v>
      </c>
    </row>
    <row r="91" spans="1:4" hidden="1" x14ac:dyDescent="0.25">
      <c r="A91" s="33" t="s">
        <v>83</v>
      </c>
      <c r="B91" s="20"/>
      <c r="C91" s="19"/>
      <c r="D91" s="50" t="e">
        <f t="shared" si="2"/>
        <v>#DIV/0!</v>
      </c>
    </row>
    <row r="92" spans="1:4" ht="16.5" thickBot="1" x14ac:dyDescent="0.3">
      <c r="A92" s="65" t="s">
        <v>84</v>
      </c>
      <c r="B92" s="77">
        <v>0</v>
      </c>
      <c r="C92" s="36">
        <v>0</v>
      </c>
      <c r="D92" s="66">
        <v>0</v>
      </c>
    </row>
    <row r="93" spans="1:4" ht="16.5" hidden="1" thickBot="1" x14ac:dyDescent="0.3">
      <c r="A93" s="61" t="s">
        <v>93</v>
      </c>
      <c r="B93" s="78"/>
      <c r="C93" s="62"/>
      <c r="D93" s="63" t="e">
        <f t="shared" si="2"/>
        <v>#DIV/0!</v>
      </c>
    </row>
    <row r="94" spans="1:4" ht="30.75" customHeight="1" thickBot="1" x14ac:dyDescent="0.3">
      <c r="A94" s="41" t="s">
        <v>85</v>
      </c>
      <c r="B94" s="37">
        <f>B48+B56+B60+B65+B70+B73+B79+B81+B86+B90+B92+B93</f>
        <v>3114308940.0199995</v>
      </c>
      <c r="C94" s="37">
        <f>C48+C56+C60+C65+C70+C73+C79+C81+C86+C90+C92+C93</f>
        <v>2141807390.28</v>
      </c>
      <c r="D94" s="40">
        <f t="shared" si="2"/>
        <v>68.773118901500041</v>
      </c>
    </row>
    <row r="95" spans="1:4" ht="7.5" hidden="1" customHeight="1" x14ac:dyDescent="0.25">
      <c r="A95" s="69"/>
      <c r="B95" s="75"/>
      <c r="C95" s="9"/>
      <c r="D95" s="63" t="e">
        <f t="shared" si="2"/>
        <v>#DIV/0!</v>
      </c>
    </row>
    <row r="96" spans="1:4" ht="21.2" customHeight="1" thickBot="1" x14ac:dyDescent="0.3">
      <c r="A96" s="41" t="s">
        <v>86</v>
      </c>
      <c r="B96" s="37">
        <f>B46-B94</f>
        <v>-193030659.99999905</v>
      </c>
      <c r="C96" s="18">
        <f>C46-C94</f>
        <v>-48565184.019999743</v>
      </c>
      <c r="D96" s="40">
        <f t="shared" si="2"/>
        <v>25.159310971635275</v>
      </c>
    </row>
    <row r="97" spans="1:4" x14ac:dyDescent="0.25">
      <c r="A97" s="45" t="s">
        <v>97</v>
      </c>
      <c r="B97" s="79"/>
      <c r="C97" s="46"/>
      <c r="D97" s="47"/>
    </row>
    <row r="98" spans="1:4" x14ac:dyDescent="0.25">
      <c r="A98" s="32" t="s">
        <v>87</v>
      </c>
      <c r="B98" s="5">
        <f>B99+B100</f>
        <v>40000000</v>
      </c>
      <c r="C98" s="5">
        <f>C99+C100</f>
        <v>0</v>
      </c>
      <c r="D98" s="27">
        <v>0</v>
      </c>
    </row>
    <row r="99" spans="1:4" x14ac:dyDescent="0.25">
      <c r="A99" s="33" t="s">
        <v>88</v>
      </c>
      <c r="B99" s="20">
        <v>80000000</v>
      </c>
      <c r="C99" s="19">
        <v>0</v>
      </c>
      <c r="D99" s="26">
        <f t="shared" si="2"/>
        <v>0</v>
      </c>
    </row>
    <row r="100" spans="1:4" x14ac:dyDescent="0.25">
      <c r="A100" s="33" t="s">
        <v>89</v>
      </c>
      <c r="B100" s="20">
        <v>-40000000</v>
      </c>
      <c r="C100" s="19">
        <v>0</v>
      </c>
      <c r="D100" s="26">
        <f t="shared" si="2"/>
        <v>0</v>
      </c>
    </row>
    <row r="101" spans="1:4" ht="31.5" hidden="1" x14ac:dyDescent="0.25">
      <c r="A101" s="33" t="s">
        <v>90</v>
      </c>
      <c r="B101" s="20">
        <v>0</v>
      </c>
      <c r="C101" s="19">
        <v>0</v>
      </c>
      <c r="D101" s="26" t="e">
        <f t="shared" si="2"/>
        <v>#DIV/0!</v>
      </c>
    </row>
    <row r="102" spans="1:4" ht="31.5" hidden="1" x14ac:dyDescent="0.25">
      <c r="A102" s="33" t="s">
        <v>91</v>
      </c>
      <c r="B102" s="20">
        <v>0</v>
      </c>
      <c r="C102" s="19">
        <v>0</v>
      </c>
      <c r="D102" s="26" t="e">
        <f t="shared" si="2"/>
        <v>#DIV/0!</v>
      </c>
    </row>
    <row r="103" spans="1:4" ht="30.75" customHeight="1" x14ac:dyDescent="0.25">
      <c r="A103" s="32" t="s">
        <v>92</v>
      </c>
      <c r="B103" s="5">
        <f>B104+B105</f>
        <v>153030660</v>
      </c>
      <c r="C103" s="2">
        <f>C104-C105</f>
        <v>48565184.019999981</v>
      </c>
      <c r="D103" s="27">
        <f t="shared" si="2"/>
        <v>31.735590776384274</v>
      </c>
    </row>
    <row r="104" spans="1:4" s="13" customFormat="1" ht="17.25" customHeight="1" x14ac:dyDescent="0.25">
      <c r="A104" s="34" t="s">
        <v>101</v>
      </c>
      <c r="B104" s="20">
        <v>10000040.300000001</v>
      </c>
      <c r="C104" s="19">
        <v>162408483.06999999</v>
      </c>
      <c r="D104" s="50"/>
    </row>
    <row r="105" spans="1:4" x14ac:dyDescent="0.25">
      <c r="A105" s="33" t="s">
        <v>108</v>
      </c>
      <c r="B105" s="20">
        <f>B106+B107</f>
        <v>143030619.69999999</v>
      </c>
      <c r="C105" s="19">
        <f>C106+C107</f>
        <v>113843299.05000001</v>
      </c>
      <c r="D105" s="26">
        <v>0</v>
      </c>
    </row>
    <row r="106" spans="1:4" s="13" customFormat="1" x14ac:dyDescent="0.25">
      <c r="A106" s="34" t="s">
        <v>98</v>
      </c>
      <c r="B106" s="20"/>
      <c r="C106" s="20">
        <v>85737587.340000004</v>
      </c>
      <c r="D106" s="26">
        <v>0</v>
      </c>
    </row>
    <row r="107" spans="1:4" s="13" customFormat="1" x14ac:dyDescent="0.25">
      <c r="A107" s="34" t="s">
        <v>99</v>
      </c>
      <c r="B107" s="20">
        <v>143030619.69999999</v>
      </c>
      <c r="C107" s="20">
        <v>28105711.710000001</v>
      </c>
      <c r="D107" s="26">
        <v>0</v>
      </c>
    </row>
    <row r="108" spans="1:4" s="17" customFormat="1" ht="25.5" customHeight="1" thickBot="1" x14ac:dyDescent="0.3">
      <c r="A108" s="35" t="s">
        <v>100</v>
      </c>
      <c r="B108" s="36">
        <f>B46-B43-B94+123099052.97</f>
        <v>-50000040.299999028</v>
      </c>
      <c r="C108" s="36">
        <f>C46-C43-C94+93197324.16</f>
        <v>66361063.840000302</v>
      </c>
      <c r="D108" s="39">
        <v>0</v>
      </c>
    </row>
    <row r="109" spans="1:4" s="17" customFormat="1" ht="23.25" customHeight="1" x14ac:dyDescent="0.25">
      <c r="A109" s="14"/>
      <c r="B109" s="15"/>
      <c r="C109" s="15"/>
      <c r="D109" s="16"/>
    </row>
    <row r="110" spans="1:4" x14ac:dyDescent="0.25">
      <c r="A110" s="8"/>
      <c r="B110" s="21"/>
      <c r="C110" s="21"/>
      <c r="D110" s="8"/>
    </row>
  </sheetData>
  <mergeCells count="4">
    <mergeCell ref="A1:D1"/>
    <mergeCell ref="B47:D47"/>
    <mergeCell ref="B3:D3"/>
    <mergeCell ref="A3:A4"/>
  </mergeCells>
  <pageMargins left="0.59055118110236227" right="0.19685039370078741" top="0.23622047244094491" bottom="0.11811023622047245" header="0.31496062992125984" footer="0.23622047244094491"/>
  <pageSetup paperSize="9" scale="69" orientation="portrait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-</vt:lpstr>
      <vt:lpstr>'-'!Заголовки_для_печати</vt:lpstr>
      <vt:lpstr>'-'!Область_печати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2023-03-06T12:05:32Z</dcterms:modified>
</cp:coreProperties>
</file>