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175" activeTab="0"/>
  </bookViews>
  <sheets>
    <sheet name="Доход 2024-2026" sheetId="1" r:id="rId1"/>
  </sheets>
  <definedNames>
    <definedName name="_xlnm.Print_Titles" localSheetId="0">'Доход 2024-2026'!$8:$9</definedName>
    <definedName name="_xlnm.Print_Area" localSheetId="0">'Доход 2024-2026'!$B$1:$AA$101</definedName>
  </definedNames>
  <calcPr fullCalcOnLoad="1"/>
</workbook>
</file>

<file path=xl/sharedStrings.xml><?xml version="1.0" encoding="utf-8"?>
<sst xmlns="http://schemas.openxmlformats.org/spreadsheetml/2006/main" count="267" uniqueCount="200">
  <si>
    <t>Единица измерения: руб.</t>
  </si>
  <si>
    <t/>
  </si>
  <si>
    <t>Документ</t>
  </si>
  <si>
    <t>Плательщик</t>
  </si>
  <si>
    <t>Расхождение за отчетный период</t>
  </si>
  <si>
    <t>Расхождение кассового плана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</si>
  <si>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</si>
  <si>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</si>
  <si>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</si>
  <si>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</si>
  <si>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</si>
  <si>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  Налог на доходы физических лиц</t>
  </si>
  <si>
    <t>00010102010010000110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</si>
  <si>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</si>
  <si>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00010102020010000110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</si>
  <si>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</si>
  <si>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</si>
  <si>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</si>
  <si>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</si>
  <si>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</si>
  <si>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00010302231010000110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</si>
  <si>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</si>
  <si>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</si>
  <si>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 xml:space="preserve">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</si>
  <si>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</si>
  <si>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 xml:space="preserve">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</si>
  <si>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</si>
  <si>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    НАЛОГИ НА СОВОКУПНЫЙ ДОХОД</t>
  </si>
  <si>
    <t>00010501000000000000</t>
  </si>
  <si>
    <t xml:space="preserve">            Налог, взимаемый в связи с применением упрощенной системы налогообложения</t>
  </si>
  <si>
    <t>00010501011010000110</t>
  </si>
  <si>
    <t xml:space="preserve">              Налог, взимаемый с налогоплательщиков, выбравших в качестве объекта налогообложения доходы</t>
  </si>
  <si>
    <t>00010501021010000110</t>
  </si>
  <si>
    <t xml:space="preserve">  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</si>
  <si>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00010502000000000000</t>
  </si>
  <si>
    <t xml:space="preserve">            Единый налог на вмененный доход для отдельных видов деятельности</t>
  </si>
  <si>
    <t>00010502010020000110</t>
  </si>
  <si>
    <t xml:space="preserve">              Единый налог на вмененный доход для отдельных видов деятельности</t>
  </si>
  <si>
    <t>00010503000000000000</t>
  </si>
  <si>
    <t xml:space="preserve">            Единый сельскохозяйственный налог</t>
  </si>
  <si>
    <t>00010503010010000110</t>
  </si>
  <si>
    <t xml:space="preserve">              Единый сельскохозяйственный налог</t>
  </si>
  <si>
    <t>00010503020010000110</t>
  </si>
  <si>
    <t xml:space="preserve">              Единый сельскохозяйственный налог (за налоговые периоды, истекшие до 1 января 2011 года)</t>
  </si>
  <si>
    <t>00010504000000000000</t>
  </si>
  <si>
    <t xml:space="preserve">            Налог, взимаемый в связи с применением патентной системы налогообложения</t>
  </si>
  <si>
    <t>00010600000000000000</t>
  </si>
  <si>
    <t xml:space="preserve">        НАЛОГИ НА ИМУЩЕСТВО</t>
  </si>
  <si>
    <t>00010601000000000000</t>
  </si>
  <si>
    <t xml:space="preserve">            Налог на имущество физических лиц</t>
  </si>
  <si>
    <t>00010604000000000000</t>
  </si>
  <si>
    <t xml:space="preserve">            Транспортный налог</t>
  </si>
  <si>
    <t>00010604011020000110</t>
  </si>
  <si>
    <t xml:space="preserve">              Транспортный налог с организаций</t>
  </si>
  <si>
    <t>00010604012020000110</t>
  </si>
  <si>
    <t xml:space="preserve">              Транспортный налог с физических лиц</t>
  </si>
  <si>
    <t>00010606000000000000</t>
  </si>
  <si>
    <t xml:space="preserve">            Земельный налог</t>
  </si>
  <si>
    <t>00010700000000000000</t>
  </si>
  <si>
    <t xml:space="preserve">        НАЛОГИ, СБОРЫ И РЕГУЛЯРНЫЕ ПЛАТЕЖИ ЗА ПОЛЬЗОВАНИЕ ПРИРОДНЫМИ РЕСУРСАМИ</t>
  </si>
  <si>
    <t>00010701020010000110</t>
  </si>
  <si>
    <t xml:space="preserve">              Налог на добычу общераспространенных полезных ископаемых</t>
  </si>
  <si>
    <t>00010800000000000000</t>
  </si>
  <si>
    <t xml:space="preserve">        ГОСУДАРСТВЕННАЯ ПОШЛИНА</t>
  </si>
  <si>
    <t>00010803010010000110</t>
  </si>
  <si>
    <t xml:space="preserve">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</si>
  <si>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00010804020010000110</t>
  </si>
  <si>
    <t xml:space="preserve">  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</si>
  <si>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00010806000010000110</t>
  </si>
  <si>
    <t xml:space="preserve">            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</si>
  <si>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</si>
  <si>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</si>
  <si>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</si>
  <si>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</si>
  <si>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00011200000000000000</t>
  </si>
  <si>
    <t xml:space="preserve">        ПЛАТЕЖИ ПРИ ПОЛЬЗОВАНИИ ПРИРОДНЫМИ РЕСУРСАМИ</t>
  </si>
  <si>
    <t>00011201010010000120</t>
  </si>
  <si>
    <t xml:space="preserve">              Плата за выбросы загрязняющих веществ в атмосферный воздух стационарными объектами</t>
  </si>
  <si>
    <t>00011201030010000120</t>
  </si>
  <si>
    <t xml:space="preserve">              Плата за сбросы загрязняющих веществ в водные объекты</t>
  </si>
  <si>
    <t>00011201041010000120</t>
  </si>
  <si>
    <t xml:space="preserve">              Плата за размещение отходов производства</t>
  </si>
  <si>
    <t>00011201042010000120</t>
  </si>
  <si>
    <t xml:space="preserve">              Плата за размещение твердых коммунальных отходов</t>
  </si>
  <si>
    <t>00011300000000000000</t>
  </si>
  <si>
    <t xml:space="preserve">        ДОХОДЫ ОТ ОКАЗАНИЯ ПЛАТНЫХ УСЛУГ И КОМПЕНСАЦИИ ЗАТРАТ ГОСУДАРСТВА</t>
  </si>
  <si>
    <t>00011400000000000000</t>
  </si>
  <si>
    <t xml:space="preserve">        ДОХОДЫ ОТ ПРОДАЖИ МАТЕРИАЛЬНЫХ И НЕМАТЕРИАЛЬНЫХ АКТИВОВ</t>
  </si>
  <si>
    <t>00011406000000000000</t>
  </si>
  <si>
    <t>00011607010050000140</t>
  </si>
  <si>
    <t xml:space="preserve">      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</si>
  <si>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00011607010100000140</t>
  </si>
  <si>
    <t xml:space="preserve">      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</si>
  <si>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00011610123010000140</t>
  </si>
  <si>
    <t xml:space="preserve">  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</si>
  <si>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00011610129010000140</t>
  </si>
  <si>
    <t xml:space="preserve">            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</si>
  <si>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00011611050010000140</t>
  </si>
  <si>
    <t xml:space="preserve">            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</si>
  <si>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</si>
  <si>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</si>
  <si>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</si>
  <si>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</si>
  <si>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00020210000000000000</t>
  </si>
  <si>
    <t xml:space="preserve">          Дотации бюджетам бюджетной системы Российской Федерации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</si>
  <si>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</si>
  <si>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</si>
  <si>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00020230000000000000</t>
  </si>
  <si>
    <t xml:space="preserve">          Субвенции бюджетам бюджетной системы Российской Федерации</t>
  </si>
  <si>
    <t>00020240000000000000</t>
  </si>
  <si>
    <t xml:space="preserve">          Иные межбюджетные трансферты</t>
  </si>
  <si>
    <t>ИТОГО ДОХОДОВ</t>
  </si>
  <si>
    <t xml:space="preserve">              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</si>
  <si>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00010601020140000110</t>
  </si>
  <si>
    <t xml:space="preserve">              Земельный налог с организаций, обладающих земельным участком, расположенным в границах муниципальных округов</t>
  </si>
  <si>
    <t>00010606032140000110</t>
  </si>
  <si>
    <t xml:space="preserve">             Земельный налог с физических лиц, обладающих земельным участком, расположенным в границах муниципальных округов</t>
  </si>
  <si>
    <t>00010606042140000110</t>
  </si>
  <si>
    <t xml:space="preserve">             Налог, взимаемый в связи с применением патентной системы налогообложения, зачисляемый в бюджеты муниципальных округов</t>
  </si>
  <si>
    <t>00010504060020000110</t>
  </si>
  <si>
    <t>00011105012140000120</t>
  </si>
  <si>
    <t xml:space="preserve"> 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</si>
  <si>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00011105024140000120</t>
  </si>
  <si>
    <t xml:space="preserve">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</si>
  <si>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00011105034140000120</t>
  </si>
  <si>
    <t xml:space="preserve">              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</si>
  <si>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00011302064140000130</t>
  </si>
  <si>
    <t xml:space="preserve">           Доходы, поступающие в порядке возмещения расходов, понесенных в связи с эксплуатацией имущества муниципальных округов</t>
  </si>
  <si>
    <t>00011406012140000430</t>
  </si>
  <si>
    <t>00020219999140000150</t>
  </si>
  <si>
    <t xml:space="preserve">           Дотации бюджетам муниципальных округов на выравнивание бюджетной обеспеченности из бюджета субъекта Российской Федераци</t>
  </si>
  <si>
    <t xml:space="preserve">          Прочие дотации бюджетам муниципальных округов</t>
  </si>
  <si>
    <t>00020220216140000150</t>
  </si>
  <si>
    <t xml:space="preserve">              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</si>
  <si>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00020229999140000150</t>
  </si>
  <si>
    <t xml:space="preserve">              Прочие субсидии бюджетам муниципальных округов</t>
  </si>
  <si>
    <t>00020225304140000150</t>
  </si>
  <si>
    <t xml:space="preserve">              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</si>
  <si>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00020225491140000150</t>
  </si>
  <si>
    <t xml:space="preserve">              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</si>
  <si>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00020225169140000150</t>
  </si>
  <si>
    <t xml:space="preserve">            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</si>
  <si>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00020225555140000150</t>
  </si>
  <si>
    <t xml:space="preserve">              Субсидии бюджетам муниципальных округов на реализацию программ формирования современной городской среды</t>
  </si>
  <si>
    <t>00020245303140000150</t>
  </si>
  <si>
    <t xml:space="preserve">              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</si>
  <si>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00020230024140000150</t>
  </si>
  <si>
    <t xml:space="preserve">             Субвенции бюджетам муниципальных округов на выполнение передаваемых полномочий субъектов Российской Федерации</t>
  </si>
  <si>
    <t>00020235930140000150</t>
  </si>
  <si>
    <t xml:space="preserve">          Субвенции бюджетам муниципальных округов на государственную регистрацию актов гражданского состояния</t>
  </si>
  <si>
    <t>00020235118140000150</t>
  </si>
  <si>
    <t xml:space="preserve">              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</si>
  <si>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00020235082140000150</t>
  </si>
  <si>
    <t xml:space="preserve">              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</si>
  <si>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00020230029140000150</t>
  </si>
  <si>
    <t xml:space="preserve">              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</si>
  <si>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00020235120140000150</t>
  </si>
  <si>
    <t xml:space="preserve">              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</si>
  <si>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Наименование доходов</t>
  </si>
  <si>
    <t>Код бюджетной 
классификации</t>
  </si>
  <si>
    <t>Сумма на 2019 год</t>
  </si>
  <si>
    <t>Изменение к 3 уточнению   (+,-)</t>
  </si>
  <si>
    <t>Сумма на 2021 год</t>
  </si>
  <si>
    <t>Прогнозируемые объемы поступлений доходов в бюджет Красноармейского муниципального округа Чувашской Республики на 2022 год</t>
  </si>
  <si>
    <t xml:space="preserve">  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</si>
  <si>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00011109000000000000</t>
  </si>
  <si>
    <t xml:space="preserve">             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</si>
  <si>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00011109044140000120</t>
  </si>
  <si>
    <t xml:space="preserve">             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</si>
  <si>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00011402043140000440</t>
  </si>
  <si>
    <t xml:space="preserve">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</si>
  <si>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</si>
  <si>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</si>
  <si>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00020225502140000150</t>
  </si>
  <si>
    <t xml:space="preserve">           Субсидии бюджетам муниципальных округов на реализацию мероприятий по обеспечению жильем молодых семей</t>
  </si>
  <si>
    <t>Приложение 1</t>
  </si>
  <si>
    <t>00020215001140000150</t>
  </si>
  <si>
    <t>к решению Собрания депутатов Красноармейского муниципального округа Чувашской Республики "О бюджете Красноармейского муниципального округа Чувашской Республики на 2024 год и на плановый период 2025 и 2026 годов"</t>
  </si>
  <si>
    <t>Сумма на 2024 год</t>
  </si>
  <si>
    <t>00011402000000000000</t>
  </si>
  <si>
    <t>00011406024140000430</t>
  </si>
  <si>
    <t xml:space="preserve">              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</si>
  <si>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ПРОЧИЕ НЕНАЛОГОВЫЕ ДОХОДЫ</t>
  </si>
  <si>
    <t>Инициативные платежи</t>
  </si>
  <si>
    <t xml:space="preserve">              Инициативные платежи, зачисляемые в бюджеты муниципальных округов</t>
  </si>
  <si>
    <t>00011700000000000000</t>
  </si>
  <si>
    <t>00011715000000000000</t>
  </si>
  <si>
    <t>00011715020140000150</t>
  </si>
  <si>
    <t>00020225511140000150</t>
  </si>
  <si>
    <t xml:space="preserve">              Субсидии бюджетам муниципальных округов на проведение комплексных кадастровых работ</t>
  </si>
  <si>
    <t>00020225599140000150</t>
  </si>
  <si>
    <t>00020225171140000150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</si>
  <si>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</si>
  <si>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 xml:space="preserve">              Субсидии бюджетам муниципальных округов на подготовку проектов межевания земельных участков и на проведение кадастровых работ</t>
  </si>
  <si>
    <t>00020245179140000150</t>
  </si>
  <si>
    <t xml:space="preserve">              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</si>
  <si>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Сумма на 2025 год</t>
  </si>
  <si>
    <t>Сумма на 2026 год</t>
  </si>
  <si>
    <t>поступлений доходов в бюджет Красноармейского муниципального округа Чувашской Республики на 2024 год и на плановый период 2025 - 2026 годы</t>
  </si>
  <si>
    <t xml:space="preserve">Прогнозируемые объемы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</si>
</sst>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"/>
    <numFmt numFmtId="176" formatCode="#,##0.00000"/>
    <numFmt numFmtId="177" formatCode="#,##0.000"/>
    <numFmt numFmtId="178" formatCode="0.000"/>
    <numFmt numFmtId="179" formatCode="[$-419]General"/>
  </numFmts>
  <fonts count="51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1">
      <alignment horizontal="center" vertical="center" wrapText="1"/>
      <protection/>
    </xf>
    <xf numFmtId="1" fontId="30" fillId="0" borderId="1">
      <alignment horizontal="center" vertical="top" shrinkToFit="1"/>
      <protection/>
    </xf>
    <xf numFmtId="0" fontId="30" fillId="0" borderId="0">
      <alignment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top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1" fontId="31" fillId="0" borderId="1">
      <alignment horizontal="left" vertical="top" shrinkToFit="1"/>
      <protection/>
    </xf>
    <xf numFmtId="1" fontId="31" fillId="0" borderId="2">
      <alignment horizontal="left" vertical="top" shrinkToFit="1"/>
      <protection/>
    </xf>
    <xf numFmtId="4" fontId="30" fillId="0" borderId="1">
      <alignment horizontal="right" vertical="top" shrinkToFit="1"/>
      <protection/>
    </xf>
    <xf numFmtId="4" fontId="31" fillId="21" borderId="1">
      <alignment horizontal="right" vertical="top" shrinkToFit="1"/>
      <protection/>
    </xf>
    <xf numFmtId="0" fontId="30" fillId="0" borderId="0">
      <alignment horizontal="left" wrapText="1"/>
      <protection/>
    </xf>
    <xf numFmtId="0" fontId="30" fillId="0" borderId="3">
      <alignment horizontal="center" vertical="center" wrapText="1"/>
      <protection/>
    </xf>
    <xf numFmtId="10" fontId="30" fillId="0" borderId="1">
      <alignment horizontal="center" vertical="top" shrinkToFit="1"/>
      <protection/>
    </xf>
    <xf numFmtId="10" fontId="31" fillId="21" borderId="1">
      <alignment horizontal="center" vertical="top" shrinkToFit="1"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0" fillId="0" borderId="0">
      <alignment horizontal="right"/>
      <protection/>
    </xf>
    <xf numFmtId="0" fontId="30" fillId="20" borderId="0">
      <alignment horizontal="left"/>
      <protection/>
    </xf>
    <xf numFmtId="0" fontId="30" fillId="0" borderId="1">
      <alignment horizontal="left" vertical="top" wrapText="1"/>
      <protection/>
    </xf>
    <xf numFmtId="4" fontId="31" fillId="22" borderId="1">
      <alignment horizontal="right" vertical="top" shrinkToFit="1"/>
      <protection/>
    </xf>
    <xf numFmtId="10" fontId="31" fillId="22" borderId="1">
      <alignment horizontal="center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4" applyNumberFormat="0" applyAlignment="0" applyProtection="0"/>
    <xf numFmtId="0" fontId="34" fillId="30" borderId="5" applyNumberFormat="0" applyAlignment="0" applyProtection="0"/>
    <xf numFmtId="0" fontId="35" fillId="3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10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2" fillId="0" borderId="0">
      <alignment/>
      <protection/>
    </xf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8" fillId="36" borderId="0" xfId="41" applyNumberFormat="1" applyFont="1" applyFill="1" applyProtection="1">
      <alignment/>
      <protection/>
    </xf>
    <xf numFmtId="0" fontId="48" fillId="36" borderId="0" xfId="53" applyNumberFormat="1" applyFont="1" applyFill="1" applyAlignment="1" applyProtection="1">
      <alignment wrapText="1"/>
      <protection/>
    </xf>
    <xf numFmtId="0" fontId="48" fillId="36" borderId="0" xfId="59" applyNumberFormat="1" applyFont="1" applyFill="1" applyAlignment="1" applyProtection="1">
      <alignment horizontal="right"/>
      <protection/>
    </xf>
    <xf numFmtId="0" fontId="49" fillId="36" borderId="3" xfId="54" applyNumberFormat="1" applyFont="1" applyFill="1" applyProtection="1">
      <alignment horizontal="center" vertical="center" wrapText="1"/>
      <protection/>
    </xf>
    <xf numFmtId="0" fontId="49" fillId="36" borderId="1" xfId="47" applyNumberFormat="1" applyFont="1" applyFill="1" applyProtection="1">
      <alignment horizontal="center" vertical="center" wrapText="1"/>
      <protection/>
    </xf>
    <xf numFmtId="0" fontId="49" fillId="36" borderId="13" xfId="47" applyNumberFormat="1" applyFont="1" applyFill="1" applyBorder="1" applyProtection="1">
      <alignment horizontal="center" vertical="center" wrapText="1"/>
      <protection/>
    </xf>
    <xf numFmtId="1" fontId="48" fillId="36" borderId="1" xfId="40" applyNumberFormat="1" applyFont="1" applyFill="1" applyProtection="1">
      <alignment horizontal="center" vertical="top" shrinkToFit="1"/>
      <protection/>
    </xf>
    <xf numFmtId="0" fontId="49" fillId="36" borderId="1" xfId="61" applyNumberFormat="1" applyFont="1" applyFill="1" applyProtection="1">
      <alignment horizontal="left" vertical="top" wrapText="1"/>
      <protection/>
    </xf>
    <xf numFmtId="1" fontId="49" fillId="36" borderId="1" xfId="40" applyNumberFormat="1" applyFont="1" applyFill="1" applyProtection="1">
      <alignment horizontal="center" vertical="top" shrinkToFit="1"/>
      <protection/>
    </xf>
    <xf numFmtId="0" fontId="49" fillId="36" borderId="1" xfId="43" applyNumberFormat="1" applyFont="1" applyFill="1" applyProtection="1">
      <alignment horizontal="center" vertical="top" wrapText="1"/>
      <protection/>
    </xf>
    <xf numFmtId="4" fontId="49" fillId="36" borderId="1" xfId="62" applyNumberFormat="1" applyFont="1" applyFill="1" applyProtection="1">
      <alignment horizontal="right" vertical="top" shrinkToFit="1"/>
      <protection/>
    </xf>
    <xf numFmtId="4" fontId="49" fillId="36" borderId="1" xfId="62" applyNumberFormat="1" applyFont="1" applyFill="1" applyAlignment="1" applyProtection="1">
      <alignment horizontal="right" vertical="top" shrinkToFit="1"/>
      <protection/>
    </xf>
    <xf numFmtId="0" fontId="48" fillId="36" borderId="1" xfId="61" applyNumberFormat="1" applyFont="1" applyFill="1" applyProtection="1">
      <alignment horizontal="left" vertical="top" wrapText="1"/>
      <protection/>
    </xf>
    <xf numFmtId="0" fontId="48" fillId="36" borderId="1" xfId="43" applyNumberFormat="1" applyFont="1" applyFill="1" applyProtection="1">
      <alignment horizontal="center" vertical="top" wrapText="1"/>
      <protection/>
    </xf>
    <xf numFmtId="4" fontId="48" fillId="36" borderId="1" xfId="62" applyNumberFormat="1" applyFont="1" applyFill="1" applyProtection="1">
      <alignment horizontal="right" vertical="top" shrinkToFit="1"/>
      <protection/>
    </xf>
    <xf numFmtId="10" fontId="48" fillId="36" borderId="1" xfId="63" applyNumberFormat="1" applyFont="1" applyFill="1" applyProtection="1">
      <alignment horizontal="center" vertical="top" shrinkToFit="1"/>
      <protection/>
    </xf>
    <xf numFmtId="10" fontId="48" fillId="36" borderId="13" xfId="63" applyNumberFormat="1" applyFont="1" applyFill="1" applyBorder="1" applyProtection="1">
      <alignment horizontal="center" vertical="top" shrinkToFit="1"/>
      <protection/>
    </xf>
    <xf numFmtId="4" fontId="48" fillId="36" borderId="14" xfId="41" applyNumberFormat="1" applyFont="1" applyFill="1" applyBorder="1" applyAlignment="1" applyProtection="1">
      <alignment vertical="top"/>
      <protection/>
    </xf>
    <xf numFmtId="49" fontId="48" fillId="36" borderId="1" xfId="40" applyNumberFormat="1" applyFont="1" applyFill="1" applyProtection="1">
      <alignment horizontal="center" vertical="top" shrinkToFit="1"/>
      <protection/>
    </xf>
    <xf numFmtId="4" fontId="49" fillId="36" borderId="15" xfId="62" applyNumberFormat="1" applyFont="1" applyFill="1" applyBorder="1" applyAlignment="1" applyProtection="1">
      <alignment horizontal="right" vertical="top" shrinkToFit="1"/>
      <protection/>
    </xf>
    <xf numFmtId="4" fontId="49" fillId="36" borderId="14" xfId="41" applyNumberFormat="1" applyFont="1" applyFill="1" applyBorder="1" applyAlignment="1" applyProtection="1">
      <alignment vertical="top"/>
      <protection/>
    </xf>
    <xf numFmtId="0" fontId="48" fillId="36" borderId="13" xfId="61" applyNumberFormat="1" applyFont="1" applyFill="1" applyBorder="1" applyAlignment="1" applyProtection="1">
      <alignment horizontal="left" vertical="top" wrapText="1"/>
      <protection/>
    </xf>
    <xf numFmtId="49" fontId="48" fillId="36" borderId="14" xfId="40" applyNumberFormat="1" applyFont="1" applyFill="1" applyBorder="1" applyProtection="1">
      <alignment horizontal="center" vertical="top" shrinkToFit="1"/>
      <protection/>
    </xf>
    <xf numFmtId="1" fontId="48" fillId="36" borderId="14" xfId="40" applyNumberFormat="1" applyFont="1" applyFill="1" applyBorder="1" applyProtection="1">
      <alignment horizontal="center" vertical="top" shrinkToFit="1"/>
      <protection/>
    </xf>
    <xf numFmtId="0" fontId="48" fillId="36" borderId="14" xfId="43" applyNumberFormat="1" applyFont="1" applyFill="1" applyBorder="1" applyProtection="1">
      <alignment horizontal="center" vertical="top" wrapText="1"/>
      <protection/>
    </xf>
    <xf numFmtId="4" fontId="48" fillId="36" borderId="14" xfId="62" applyNumberFormat="1" applyFont="1" applyFill="1" applyBorder="1" applyProtection="1">
      <alignment horizontal="right" vertical="top" shrinkToFit="1"/>
      <protection/>
    </xf>
    <xf numFmtId="10" fontId="48" fillId="36" borderId="14" xfId="63" applyNumberFormat="1" applyFont="1" applyFill="1" applyBorder="1" applyProtection="1">
      <alignment horizontal="center" vertical="top" shrinkToFit="1"/>
      <protection/>
    </xf>
    <xf numFmtId="1" fontId="49" fillId="36" borderId="15" xfId="40" applyNumberFormat="1" applyFont="1" applyFill="1" applyBorder="1" applyProtection="1">
      <alignment horizontal="center" vertical="top" shrinkToFit="1"/>
      <protection/>
    </xf>
    <xf numFmtId="0" fontId="49" fillId="36" borderId="15" xfId="43" applyNumberFormat="1" applyFont="1" applyFill="1" applyBorder="1" applyProtection="1">
      <alignment horizontal="center" vertical="top" wrapText="1"/>
      <protection/>
    </xf>
    <xf numFmtId="4" fontId="49" fillId="36" borderId="15" xfId="62" applyNumberFormat="1" applyFont="1" applyFill="1" applyBorder="1" applyProtection="1">
      <alignment horizontal="right" vertical="top" shrinkToFit="1"/>
      <protection/>
    </xf>
    <xf numFmtId="10" fontId="48" fillId="36" borderId="16" xfId="63" applyNumberFormat="1" applyFont="1" applyFill="1" applyBorder="1" applyProtection="1">
      <alignment horizontal="center" vertical="top" shrinkToFit="1"/>
      <protection/>
    </xf>
    <xf numFmtId="4" fontId="48" fillId="36" borderId="17" xfId="41" applyNumberFormat="1" applyFont="1" applyFill="1" applyBorder="1" applyAlignment="1" applyProtection="1">
      <alignment vertical="top"/>
      <protection/>
    </xf>
    <xf numFmtId="1" fontId="48" fillId="36" borderId="2" xfId="50" applyNumberFormat="1" applyFont="1" applyFill="1" applyProtection="1">
      <alignment horizontal="left" vertical="top" shrinkToFit="1"/>
      <protection/>
    </xf>
    <xf numFmtId="4" fontId="48" fillId="36" borderId="1" xfId="52" applyNumberFormat="1" applyFont="1" applyFill="1" applyProtection="1">
      <alignment horizontal="right" vertical="top" shrinkToFit="1"/>
      <protection/>
    </xf>
    <xf numFmtId="4" fontId="49" fillId="36" borderId="1" xfId="52" applyNumberFormat="1" applyFont="1" applyFill="1" applyProtection="1">
      <alignment horizontal="right" vertical="top" shrinkToFit="1"/>
      <protection/>
    </xf>
    <xf numFmtId="4" fontId="49" fillId="36" borderId="1" xfId="52" applyNumberFormat="1" applyFont="1" applyFill="1" applyAlignment="1" applyProtection="1">
      <alignment horizontal="right" vertical="top" shrinkToFit="1"/>
      <protection/>
    </xf>
    <xf numFmtId="0" fontId="48" fillId="36" borderId="0" xfId="53" applyNumberFormat="1" applyFont="1" applyFill="1" applyProtection="1">
      <alignment horizontal="left" wrapText="1"/>
      <protection/>
    </xf>
    <xf numFmtId="0" fontId="3" fillId="36" borderId="0" xfId="0" applyFont="1" applyFill="1" applyAlignment="1" applyProtection="1">
      <alignment/>
      <protection locked="0"/>
    </xf>
    <xf numFmtId="0" fontId="49" fillId="36" borderId="0" xfId="57" applyNumberFormat="1" applyFont="1" applyFill="1" applyAlignment="1" applyProtection="1">
      <alignment wrapText="1"/>
      <protection/>
    </xf>
    <xf numFmtId="0" fontId="49" fillId="36" borderId="0" xfId="58" applyNumberFormat="1" applyFont="1" applyFill="1" applyAlignment="1" applyProtection="1">
      <alignment/>
      <protection/>
    </xf>
    <xf numFmtId="0" fontId="49" fillId="36" borderId="14" xfId="42" applyFont="1" applyFill="1" applyBorder="1" applyAlignment="1">
      <alignment horizontal="right"/>
      <protection/>
    </xf>
    <xf numFmtId="0" fontId="49" fillId="36" borderId="18" xfId="44" applyFont="1" applyFill="1" applyBorder="1">
      <alignment horizontal="center" vertical="center" wrapText="1"/>
      <protection/>
    </xf>
    <xf numFmtId="0" fontId="4" fillId="36" borderId="0" xfId="0" applyFont="1" applyFill="1" applyAlignment="1" applyProtection="1">
      <alignment/>
      <protection locked="0"/>
    </xf>
    <xf numFmtId="49" fontId="49" fillId="36" borderId="1" xfId="40" applyNumberFormat="1" applyFont="1" applyFill="1" applyProtection="1">
      <alignment horizontal="center" vertical="top" shrinkToFit="1"/>
      <protection/>
    </xf>
    <xf numFmtId="10" fontId="49" fillId="36" borderId="1" xfId="63" applyNumberFormat="1" applyFont="1" applyFill="1" applyProtection="1">
      <alignment horizontal="center" vertical="top" shrinkToFit="1"/>
      <protection/>
    </xf>
    <xf numFmtId="10" fontId="49" fillId="36" borderId="13" xfId="63" applyNumberFormat="1" applyFont="1" applyFill="1" applyBorder="1" applyProtection="1">
      <alignment horizontal="center" vertical="top" shrinkToFit="1"/>
      <protection/>
    </xf>
    <xf numFmtId="1" fontId="48" fillId="36" borderId="13" xfId="40" applyNumberFormat="1" applyFont="1" applyFill="1" applyBorder="1" applyProtection="1">
      <alignment horizontal="center" vertical="top" shrinkToFit="1"/>
      <protection/>
    </xf>
    <xf numFmtId="0" fontId="48" fillId="36" borderId="19" xfId="61" applyNumberFormat="1" applyFont="1" applyFill="1" applyBorder="1" applyProtection="1">
      <alignment horizontal="left" vertical="top" wrapText="1"/>
      <protection/>
    </xf>
    <xf numFmtId="49" fontId="48" fillId="36" borderId="19" xfId="40" applyNumberFormat="1" applyFont="1" applyFill="1" applyBorder="1" applyProtection="1">
      <alignment horizontal="center" vertical="top" shrinkToFit="1"/>
      <protection/>
    </xf>
    <xf numFmtId="1" fontId="48" fillId="36" borderId="19" xfId="40" applyNumberFormat="1" applyFont="1" applyFill="1" applyBorder="1" applyProtection="1">
      <alignment horizontal="center" vertical="top" shrinkToFit="1"/>
      <protection/>
    </xf>
    <xf numFmtId="0" fontId="48" fillId="36" borderId="19" xfId="43" applyNumberFormat="1" applyFont="1" applyFill="1" applyBorder="1" applyProtection="1">
      <alignment horizontal="center" vertical="top" wrapText="1"/>
      <protection/>
    </xf>
    <xf numFmtId="4" fontId="48" fillId="36" borderId="19" xfId="62" applyNumberFormat="1" applyFont="1" applyFill="1" applyBorder="1" applyProtection="1">
      <alignment horizontal="right" vertical="top" shrinkToFit="1"/>
      <protection/>
    </xf>
    <xf numFmtId="10" fontId="48" fillId="36" borderId="19" xfId="63" applyNumberFormat="1" applyFont="1" applyFill="1" applyBorder="1" applyProtection="1">
      <alignment horizontal="center" vertical="top" shrinkToFit="1"/>
      <protection/>
    </xf>
    <xf numFmtId="0" fontId="50" fillId="36" borderId="14" xfId="61" applyNumberFormat="1" applyFont="1" applyFill="1" applyBorder="1" applyProtection="1">
      <alignment horizontal="left" vertical="top" wrapText="1"/>
      <protection/>
    </xf>
    <xf numFmtId="1" fontId="50" fillId="36" borderId="14" xfId="40" applyNumberFormat="1" applyFont="1" applyFill="1" applyBorder="1" applyProtection="1">
      <alignment horizontal="center" vertical="top" shrinkToFit="1"/>
      <protection/>
    </xf>
    <xf numFmtId="0" fontId="49" fillId="36" borderId="13" xfId="61" applyNumberFormat="1" applyFont="1" applyFill="1" applyBorder="1" applyAlignment="1" applyProtection="1">
      <alignment horizontal="center" vertical="center" wrapText="1"/>
      <protection/>
    </xf>
    <xf numFmtId="0" fontId="49" fillId="36" borderId="13" xfId="61" applyNumberFormat="1" applyFont="1" applyFill="1" applyBorder="1" applyAlignment="1" applyProtection="1">
      <alignment horizontal="center" wrapText="1"/>
      <protection/>
    </xf>
    <xf numFmtId="0" fontId="50" fillId="36" borderId="13" xfId="61" applyNumberFormat="1" applyFont="1" applyFill="1" applyBorder="1" applyProtection="1">
      <alignment horizontal="left" vertical="top" wrapText="1"/>
      <protection/>
    </xf>
    <xf numFmtId="4" fontId="49" fillId="36" borderId="13" xfId="62" applyNumberFormat="1" applyFont="1" applyFill="1" applyBorder="1" applyProtection="1">
      <alignment horizontal="right" vertical="top" shrinkToFit="1"/>
      <protection/>
    </xf>
    <xf numFmtId="4" fontId="49" fillId="36" borderId="18" xfId="62" applyNumberFormat="1" applyFont="1" applyFill="1" applyBorder="1" applyAlignment="1" applyProtection="1">
      <alignment horizontal="right" vertical="top" shrinkToFit="1"/>
      <protection/>
    </xf>
    <xf numFmtId="179" fontId="48" fillId="37" borderId="1" xfId="0" applyNumberFormat="1" applyFont="1" applyFill="1" applyBorder="1" applyAlignment="1">
      <alignment horizontal="left" wrapText="1"/>
    </xf>
    <xf numFmtId="49" fontId="48" fillId="37" borderId="1" xfId="0" applyNumberFormat="1" applyFont="1" applyFill="1" applyBorder="1" applyAlignment="1">
      <alignment horizontal="center" shrinkToFit="1"/>
    </xf>
    <xf numFmtId="4" fontId="48" fillId="36" borderId="14" xfId="62" applyNumberFormat="1" applyFont="1" applyFill="1" applyBorder="1" applyAlignment="1" applyProtection="1">
      <alignment horizontal="right" vertical="top" shrinkToFit="1"/>
      <protection/>
    </xf>
    <xf numFmtId="179" fontId="48" fillId="36" borderId="1" xfId="0" applyNumberFormat="1" applyFont="1" applyFill="1" applyBorder="1" applyAlignment="1">
      <alignment horizontal="left" wrapText="1"/>
    </xf>
    <xf numFmtId="10" fontId="48" fillId="36" borderId="0" xfId="63" applyNumberFormat="1" applyFont="1" applyFill="1" applyBorder="1" applyProtection="1">
      <alignment horizontal="center" vertical="top" shrinkToFit="1"/>
      <protection/>
    </xf>
    <xf numFmtId="0" fontId="3" fillId="36" borderId="1" xfId="0" applyNumberFormat="1" applyFont="1" applyFill="1" applyBorder="1" applyAlignment="1">
      <alignment horizontal="justify"/>
    </xf>
    <xf numFmtId="0" fontId="48" fillId="36" borderId="0" xfId="57" applyFont="1" applyFill="1" applyAlignment="1">
      <alignment vertical="center" wrapText="1"/>
      <protection/>
    </xf>
    <xf numFmtId="49" fontId="48" fillId="36" borderId="1" xfId="0" applyNumberFormat="1" applyFont="1" applyFill="1" applyBorder="1" applyAlignment="1">
      <alignment horizontal="center" vertical="top" shrinkToFit="1"/>
    </xf>
    <xf numFmtId="49" fontId="3" fillId="36" borderId="1" xfId="0" applyNumberFormat="1" applyFont="1" applyFill="1" applyBorder="1" applyAlignment="1">
      <alignment horizontal="center" vertical="top" shrinkToFit="1"/>
    </xf>
    <xf numFmtId="0" fontId="48" fillId="36" borderId="0" xfId="53" applyNumberFormat="1" applyFont="1" applyFill="1" applyProtection="1">
      <alignment horizontal="left" wrapText="1"/>
      <protection/>
    </xf>
    <xf numFmtId="0" fontId="48" fillId="36" borderId="0" xfId="53" applyFont="1" applyFill="1">
      <alignment horizontal="left" wrapText="1"/>
      <protection/>
    </xf>
    <xf numFmtId="0" fontId="48" fillId="36" borderId="1" xfId="39" applyNumberFormat="1" applyFont="1" applyFill="1" applyProtection="1">
      <alignment horizontal="center" vertical="center" wrapText="1"/>
      <protection/>
    </xf>
    <xf numFmtId="0" fontId="48" fillId="36" borderId="1" xfId="39" applyFont="1" applyFill="1">
      <alignment horizontal="center" vertical="center" wrapText="1"/>
      <protection/>
    </xf>
    <xf numFmtId="0" fontId="49" fillId="36" borderId="19" xfId="44" applyFont="1" applyFill="1" applyBorder="1">
      <alignment horizontal="center" vertical="center" wrapText="1"/>
      <protection/>
    </xf>
    <xf numFmtId="0" fontId="49" fillId="36" borderId="18" xfId="44" applyFont="1" applyFill="1" applyBorder="1">
      <alignment horizontal="center" vertical="center" wrapText="1"/>
      <protection/>
    </xf>
    <xf numFmtId="0" fontId="49" fillId="36" borderId="1" xfId="48" applyNumberFormat="1" applyFont="1" applyFill="1" applyProtection="1">
      <alignment horizontal="center" vertical="center" wrapText="1"/>
      <protection/>
    </xf>
    <xf numFmtId="0" fontId="49" fillId="36" borderId="1" xfId="48" applyFont="1" applyFill="1">
      <alignment horizontal="center" vertical="center" wrapText="1"/>
      <protection/>
    </xf>
    <xf numFmtId="1" fontId="48" fillId="36" borderId="1" xfId="49" applyNumberFormat="1" applyFont="1" applyFill="1" applyProtection="1">
      <alignment horizontal="left" vertical="top" shrinkToFit="1"/>
      <protection/>
    </xf>
    <xf numFmtId="1" fontId="48" fillId="36" borderId="1" xfId="49" applyFont="1" applyFill="1">
      <alignment horizontal="left" vertical="top" shrinkToFit="1"/>
      <protection/>
    </xf>
    <xf numFmtId="0" fontId="49" fillId="36" borderId="20" xfId="42" applyFont="1" applyFill="1" applyBorder="1" applyAlignment="1">
      <alignment horizontal="center" vertical="center" wrapText="1"/>
      <protection/>
    </xf>
    <xf numFmtId="0" fontId="49" fillId="36" borderId="21" xfId="42" applyFont="1" applyFill="1" applyBorder="1" applyAlignment="1">
      <alignment horizontal="center" vertical="center" wrapText="1"/>
      <protection/>
    </xf>
    <xf numFmtId="0" fontId="4" fillId="36" borderId="22" xfId="0" applyFont="1" applyFill="1" applyBorder="1" applyAlignment="1" applyProtection="1">
      <alignment horizontal="center" vertical="top" wrapText="1"/>
      <protection locked="0"/>
    </xf>
    <xf numFmtId="0" fontId="4" fillId="36" borderId="23" xfId="0" applyFont="1" applyFill="1" applyBorder="1" applyAlignment="1" applyProtection="1">
      <alignment horizontal="center" vertical="top" wrapText="1"/>
      <protection locked="0"/>
    </xf>
    <xf numFmtId="0" fontId="4" fillId="36" borderId="14" xfId="0" applyFont="1" applyFill="1" applyBorder="1" applyAlignment="1" applyProtection="1">
      <alignment horizontal="center" vertical="center"/>
      <protection locked="0"/>
    </xf>
    <xf numFmtId="0" fontId="49" fillId="36" borderId="24" xfId="44" applyFont="1" applyFill="1" applyBorder="1">
      <alignment horizontal="center" vertical="center" wrapText="1"/>
      <protection/>
    </xf>
    <xf numFmtId="0" fontId="49" fillId="36" borderId="25" xfId="44" applyFont="1" applyFill="1" applyBorder="1">
      <alignment horizontal="center" vertical="center" wrapText="1"/>
      <protection/>
    </xf>
    <xf numFmtId="0" fontId="49" fillId="36" borderId="26" xfId="44" applyFont="1" applyFill="1" applyBorder="1">
      <alignment horizontal="center" vertical="center" wrapText="1"/>
      <protection/>
    </xf>
    <xf numFmtId="0" fontId="4" fillId="36" borderId="17" xfId="0" applyFont="1" applyFill="1" applyBorder="1" applyAlignment="1" applyProtection="1">
      <alignment horizontal="center" vertical="center"/>
      <protection locked="0"/>
    </xf>
    <xf numFmtId="0" fontId="4" fillId="36" borderId="27" xfId="0" applyFont="1" applyFill="1" applyBorder="1" applyAlignment="1" applyProtection="1">
      <alignment horizontal="center" vertical="center"/>
      <protection locked="0"/>
    </xf>
    <xf numFmtId="0" fontId="48" fillId="36" borderId="0" xfId="59" applyFont="1" applyFill="1" applyAlignment="1">
      <alignment horizontal="right"/>
      <protection/>
    </xf>
    <xf numFmtId="0" fontId="48" fillId="36" borderId="0" xfId="53" applyFont="1" applyFill="1" applyAlignment="1">
      <alignment horizontal="right" vertical="center" wrapText="1"/>
      <protection/>
    </xf>
    <xf numFmtId="0" fontId="48" fillId="36" borderId="0" xfId="57" applyFont="1" applyFill="1" applyAlignment="1">
      <alignment horizontal="right" vertical="center" wrapText="1"/>
      <protection/>
    </xf>
    <xf numFmtId="0" fontId="49" fillId="36" borderId="13" xfId="48" applyFont="1" applyFill="1" applyBorder="1">
      <alignment horizontal="center" vertical="center" wrapText="1"/>
      <protection/>
    </xf>
    <xf numFmtId="0" fontId="27" fillId="36" borderId="0" xfId="0" applyFont="1" applyFill="1" applyAlignment="1" applyProtection="1">
      <alignment horizontal="center"/>
      <protection locked="0"/>
    </xf>
    <xf numFmtId="0" fontId="26" fillId="36" borderId="0" xfId="58" applyFont="1" applyFill="1" applyAlignment="1">
      <alignment horizontal="center" wrapText="1"/>
      <protection/>
    </xf>
    <xf numFmtId="4" fontId="48" fillId="36" borderId="1" xfId="62" applyNumberFormat="1" applyFont="1" applyFill="1" applyAlignment="1" applyProtection="1">
      <alignment horizontal="right" vertical="top" shrinkToFit="1"/>
      <protection/>
    </xf>
  </cellXfs>
  <cellStyles count="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3"/>
  <sheetViews>
    <sheetView showGridLines="0" showZeros="0" tabSelected="1" view="pageBreakPreview" zoomScaleSheetLayoutView="100" workbookViewId="0" topLeftCell="B1">
      <pane ySplit="9" topLeftCell="A10" activePane="bottomLeft" state="frozen"/>
      <selection pane="topLeft" activeCell="A1" sqref="A1"/>
      <selection pane="bottomLeft" activeCell="AG18" sqref="AG18"/>
    </sheetView>
  </sheetViews>
  <sheetFormatPr defaultColWidth="9.140625" defaultRowHeight="15" outlineLevelRow="4"/>
  <cols>
    <col min="1" max="1" width="9.140625" style="38" hidden="1" customWidth="1"/>
    <col min="2" max="2" width="47.7109375" style="38" customWidth="1"/>
    <col min="3" max="3" width="23.57421875" style="38" customWidth="1"/>
    <col min="4" max="24" width="9.140625" style="38" hidden="1" customWidth="1"/>
    <col min="25" max="27" width="19.8515625" style="38" customWidth="1"/>
    <col min="28" max="16384" width="9.140625" style="38" customWidth="1"/>
  </cols>
  <sheetData>
    <row r="1" spans="1:27" ht="12.75" hidden="1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1"/>
      <c r="Z1" s="1"/>
      <c r="AA1" s="1"/>
    </row>
    <row r="2" spans="1:27" ht="12.75" hidden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1"/>
      <c r="Z2" s="1"/>
      <c r="AA2" s="1"/>
    </row>
    <row r="3" spans="1:27" ht="15" customHeight="1">
      <c r="A3" s="2"/>
      <c r="B3" s="91" t="s">
        <v>175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</row>
    <row r="4" spans="1:27" ht="78" customHeight="1">
      <c r="A4" s="39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92" t="s">
        <v>177</v>
      </c>
      <c r="AA4" s="92"/>
    </row>
    <row r="5" spans="1:27" ht="40.5" customHeight="1">
      <c r="A5" s="39"/>
      <c r="B5" s="94" t="s">
        <v>199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1:27" ht="31.5" customHeight="1">
      <c r="A6" s="40" t="s">
        <v>163</v>
      </c>
      <c r="B6" s="95" t="s">
        <v>198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</row>
    <row r="7" spans="1:27" ht="12.75">
      <c r="A7" s="3" t="s">
        <v>0</v>
      </c>
      <c r="B7" s="90" t="s">
        <v>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</row>
    <row r="8" spans="1:27" ht="15" customHeight="1">
      <c r="A8" s="72" t="s">
        <v>1</v>
      </c>
      <c r="B8" s="74" t="s">
        <v>158</v>
      </c>
      <c r="C8" s="74" t="s">
        <v>159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80" t="s">
        <v>160</v>
      </c>
      <c r="R8" s="82" t="s">
        <v>161</v>
      </c>
      <c r="S8" s="84" t="s">
        <v>162</v>
      </c>
      <c r="T8" s="4" t="s">
        <v>1</v>
      </c>
      <c r="U8" s="76" t="s">
        <v>4</v>
      </c>
      <c r="V8" s="77"/>
      <c r="W8" s="76" t="s">
        <v>5</v>
      </c>
      <c r="X8" s="93"/>
      <c r="Y8" s="88" t="s">
        <v>178</v>
      </c>
      <c r="Z8" s="88" t="s">
        <v>196</v>
      </c>
      <c r="AA8" s="88" t="s">
        <v>197</v>
      </c>
    </row>
    <row r="9" spans="1:27" ht="35.25" customHeight="1">
      <c r="A9" s="73"/>
      <c r="B9" s="75"/>
      <c r="C9" s="75"/>
      <c r="D9" s="42" t="s">
        <v>1</v>
      </c>
      <c r="E9" s="42" t="s">
        <v>1</v>
      </c>
      <c r="F9" s="85" t="s">
        <v>2</v>
      </c>
      <c r="G9" s="86"/>
      <c r="H9" s="87"/>
      <c r="I9" s="85" t="s">
        <v>3</v>
      </c>
      <c r="J9" s="86"/>
      <c r="K9" s="87"/>
      <c r="L9" s="42" t="s">
        <v>1</v>
      </c>
      <c r="M9" s="42" t="s">
        <v>1</v>
      </c>
      <c r="N9" s="42" t="s">
        <v>1</v>
      </c>
      <c r="O9" s="42" t="s">
        <v>1</v>
      </c>
      <c r="P9" s="42" t="s">
        <v>1</v>
      </c>
      <c r="Q9" s="81"/>
      <c r="R9" s="83"/>
      <c r="S9" s="84"/>
      <c r="T9" s="5"/>
      <c r="U9" s="5" t="s">
        <v>1</v>
      </c>
      <c r="V9" s="5" t="s">
        <v>1</v>
      </c>
      <c r="W9" s="5" t="s">
        <v>1</v>
      </c>
      <c r="X9" s="6" t="s">
        <v>1</v>
      </c>
      <c r="Y9" s="89"/>
      <c r="Z9" s="89"/>
      <c r="AA9" s="89"/>
    </row>
    <row r="10" spans="1:27" ht="12.75">
      <c r="A10" s="7" t="s">
        <v>6</v>
      </c>
      <c r="B10" s="8" t="s">
        <v>7</v>
      </c>
      <c r="C10" s="9" t="s">
        <v>6</v>
      </c>
      <c r="D10" s="9"/>
      <c r="E10" s="9"/>
      <c r="F10" s="10"/>
      <c r="G10" s="9"/>
      <c r="H10" s="9"/>
      <c r="I10" s="9"/>
      <c r="J10" s="9"/>
      <c r="K10" s="9"/>
      <c r="L10" s="9"/>
      <c r="M10" s="9"/>
      <c r="N10" s="9"/>
      <c r="O10" s="11">
        <v>109419200</v>
      </c>
      <c r="P10" s="11">
        <v>5357889.6</v>
      </c>
      <c r="Q10" s="11" t="e">
        <f>Q11+Q16+Q20+Q31+Q40+Q42+Q46+Q53+Q58+Q60+#REF!+#REF!</f>
        <v>#REF!</v>
      </c>
      <c r="R10" s="11" t="e">
        <f>R11+R16+R20+R31+R40+R42+R46+R53+R58+R60+#REF!+#REF!</f>
        <v>#REF!</v>
      </c>
      <c r="S10" s="11" t="e">
        <f>S11+S16+S20+S31+S40+S42+S46+S53+S58+S60+#REF!+#REF!</f>
        <v>#REF!</v>
      </c>
      <c r="T10" s="11" t="e">
        <f>T11+T16+T20+T31+T40+T42+T46+T53+T58+T60+#REF!+#REF!</f>
        <v>#REF!</v>
      </c>
      <c r="U10" s="11" t="e">
        <f>U11+U16+U20+U31+U40+U42+U46+U53+U58+U60+#REF!+#REF!</f>
        <v>#REF!</v>
      </c>
      <c r="V10" s="11" t="e">
        <f>V11+V16+V20+V31+V40+V42+V46+V53+V58+V60+#REF!+#REF!</f>
        <v>#REF!</v>
      </c>
      <c r="W10" s="11" t="e">
        <f>W11+W16+W20+W31+W40+W42+W46+W53+W58+W60+#REF!+#REF!</f>
        <v>#REF!</v>
      </c>
      <c r="X10" s="11" t="e">
        <f>X11+X16+X20+X31+X40+X42+X46+X53+X58+X60+#REF!+#REF!</f>
        <v>#REF!</v>
      </c>
      <c r="Y10" s="11">
        <f>Y11+Y16+Y20+Y31+Y40+Y42+Y46+Y53+Y58+Y60+Y72</f>
        <v>148343427</v>
      </c>
      <c r="Z10" s="11">
        <f>Z11+Z16+Z20+Z31+Z40+Z42+Z46+Z53+Z58+Z60+Z72</f>
        <v>150261000</v>
      </c>
      <c r="AA10" s="11">
        <f>AA11+AA16+AA20+AA31+AA40+AA42+AA46+AA53+AA58+AA60+AA72</f>
        <v>159076800</v>
      </c>
    </row>
    <row r="11" spans="1:27" ht="12.75" outlineLevel="1">
      <c r="A11" s="7" t="s">
        <v>8</v>
      </c>
      <c r="B11" s="8" t="s">
        <v>9</v>
      </c>
      <c r="C11" s="9" t="s">
        <v>8</v>
      </c>
      <c r="D11" s="9"/>
      <c r="E11" s="9"/>
      <c r="F11" s="10"/>
      <c r="G11" s="9"/>
      <c r="H11" s="9"/>
      <c r="I11" s="9"/>
      <c r="J11" s="9"/>
      <c r="K11" s="9"/>
      <c r="L11" s="9"/>
      <c r="M11" s="9"/>
      <c r="N11" s="9"/>
      <c r="O11" s="11">
        <v>79380900</v>
      </c>
      <c r="P11" s="11">
        <v>0</v>
      </c>
      <c r="Q11" s="11">
        <f aca="true" t="shared" si="0" ref="Q11:AA11">Q12</f>
        <v>0</v>
      </c>
      <c r="R11" s="11">
        <f t="shared" si="0"/>
        <v>61541677</v>
      </c>
      <c r="S11" s="11">
        <f t="shared" si="0"/>
        <v>61541677</v>
      </c>
      <c r="T11" s="11">
        <f t="shared" si="0"/>
        <v>61541677</v>
      </c>
      <c r="U11" s="11">
        <f t="shared" si="0"/>
        <v>17839223</v>
      </c>
      <c r="V11" s="11">
        <f t="shared" si="0"/>
        <v>2.1949657203874553</v>
      </c>
      <c r="W11" s="11">
        <f t="shared" si="0"/>
        <v>0</v>
      </c>
      <c r="X11" s="11">
        <f t="shared" si="0"/>
        <v>0</v>
      </c>
      <c r="Y11" s="12">
        <f t="shared" si="0"/>
        <v>101206000</v>
      </c>
      <c r="Z11" s="12">
        <f t="shared" si="0"/>
        <v>109611000</v>
      </c>
      <c r="AA11" s="12">
        <f t="shared" si="0"/>
        <v>118317000</v>
      </c>
    </row>
    <row r="12" spans="1:27" ht="16.5" customHeight="1" outlineLevel="3">
      <c r="A12" s="7" t="s">
        <v>10</v>
      </c>
      <c r="B12" s="8" t="s">
        <v>11</v>
      </c>
      <c r="C12" s="9" t="s">
        <v>10</v>
      </c>
      <c r="D12" s="9"/>
      <c r="E12" s="9"/>
      <c r="F12" s="10"/>
      <c r="G12" s="9"/>
      <c r="H12" s="9"/>
      <c r="I12" s="9"/>
      <c r="J12" s="9"/>
      <c r="K12" s="9"/>
      <c r="L12" s="9"/>
      <c r="M12" s="9"/>
      <c r="N12" s="9"/>
      <c r="O12" s="11">
        <v>79380900</v>
      </c>
      <c r="P12" s="11">
        <v>0</v>
      </c>
      <c r="Q12" s="11">
        <f aca="true" t="shared" si="1" ref="Q12:Y12">Q13+Q14+Q15</f>
        <v>0</v>
      </c>
      <c r="R12" s="11">
        <f t="shared" si="1"/>
        <v>61541677</v>
      </c>
      <c r="S12" s="11">
        <f t="shared" si="1"/>
        <v>61541677</v>
      </c>
      <c r="T12" s="11">
        <f t="shared" si="1"/>
        <v>61541677</v>
      </c>
      <c r="U12" s="11">
        <f t="shared" si="1"/>
        <v>17839223</v>
      </c>
      <c r="V12" s="11">
        <f t="shared" si="1"/>
        <v>2.1949657203874553</v>
      </c>
      <c r="W12" s="11">
        <f t="shared" si="1"/>
        <v>0</v>
      </c>
      <c r="X12" s="11">
        <f t="shared" si="1"/>
        <v>0</v>
      </c>
      <c r="Y12" s="12">
        <f t="shared" si="1"/>
        <v>101206000</v>
      </c>
      <c r="Z12" s="12">
        <f>Z13+Z14+Z15</f>
        <v>109611000</v>
      </c>
      <c r="AA12" s="12">
        <f>AA13+AA14+AA15</f>
        <v>118317000</v>
      </c>
    </row>
    <row r="13" spans="1:27" ht="82.5" customHeight="1" outlineLevel="4">
      <c r="A13" s="7" t="s">
        <v>12</v>
      </c>
      <c r="B13" s="13" t="s">
        <v>13</v>
      </c>
      <c r="C13" s="7" t="s">
        <v>12</v>
      </c>
      <c r="D13" s="7"/>
      <c r="E13" s="7"/>
      <c r="F13" s="14"/>
      <c r="G13" s="7"/>
      <c r="H13" s="7"/>
      <c r="I13" s="7"/>
      <c r="J13" s="7"/>
      <c r="K13" s="7"/>
      <c r="L13" s="7"/>
      <c r="M13" s="7"/>
      <c r="N13" s="7"/>
      <c r="O13" s="15">
        <v>78641400</v>
      </c>
      <c r="P13" s="15">
        <v>0</v>
      </c>
      <c r="Q13" s="15">
        <v>0</v>
      </c>
      <c r="R13" s="15">
        <v>61033552.69</v>
      </c>
      <c r="S13" s="15">
        <v>61033552.69</v>
      </c>
      <c r="T13" s="15">
        <v>61033552.69</v>
      </c>
      <c r="U13" s="15">
        <v>17607847.31</v>
      </c>
      <c r="V13" s="16">
        <v>0.7760995187013456</v>
      </c>
      <c r="W13" s="15">
        <v>0</v>
      </c>
      <c r="X13" s="17"/>
      <c r="Y13" s="18">
        <v>99955000</v>
      </c>
      <c r="Z13" s="18">
        <v>108355000</v>
      </c>
      <c r="AA13" s="18">
        <v>117055000</v>
      </c>
    </row>
    <row r="14" spans="1:27" ht="111.75" customHeight="1" outlineLevel="4">
      <c r="A14" s="7" t="s">
        <v>14</v>
      </c>
      <c r="B14" s="13" t="s">
        <v>15</v>
      </c>
      <c r="C14" s="7" t="s">
        <v>14</v>
      </c>
      <c r="D14" s="7"/>
      <c r="E14" s="7"/>
      <c r="F14" s="14"/>
      <c r="G14" s="7"/>
      <c r="H14" s="7"/>
      <c r="I14" s="7"/>
      <c r="J14" s="7"/>
      <c r="K14" s="7"/>
      <c r="L14" s="7"/>
      <c r="M14" s="7"/>
      <c r="N14" s="7"/>
      <c r="O14" s="15">
        <v>261800</v>
      </c>
      <c r="P14" s="15">
        <v>0</v>
      </c>
      <c r="Q14" s="15">
        <v>0</v>
      </c>
      <c r="R14" s="15">
        <v>205739.24</v>
      </c>
      <c r="S14" s="15">
        <v>205739.24</v>
      </c>
      <c r="T14" s="15">
        <v>205739.24</v>
      </c>
      <c r="U14" s="15">
        <v>56060.76</v>
      </c>
      <c r="V14" s="16">
        <v>0.7858641711229947</v>
      </c>
      <c r="W14" s="15">
        <v>0</v>
      </c>
      <c r="X14" s="17"/>
      <c r="Y14" s="18">
        <v>253000</v>
      </c>
      <c r="Z14" s="18">
        <v>256000</v>
      </c>
      <c r="AA14" s="18">
        <v>260000</v>
      </c>
    </row>
    <row r="15" spans="1:27" ht="56.25" customHeight="1" outlineLevel="4">
      <c r="A15" s="7" t="s">
        <v>16</v>
      </c>
      <c r="B15" s="13" t="s">
        <v>17</v>
      </c>
      <c r="C15" s="7" t="s">
        <v>16</v>
      </c>
      <c r="D15" s="7"/>
      <c r="E15" s="7"/>
      <c r="F15" s="14"/>
      <c r="G15" s="7"/>
      <c r="H15" s="7"/>
      <c r="I15" s="7"/>
      <c r="J15" s="7"/>
      <c r="K15" s="7"/>
      <c r="L15" s="7"/>
      <c r="M15" s="7"/>
      <c r="N15" s="7"/>
      <c r="O15" s="15">
        <v>477700</v>
      </c>
      <c r="P15" s="15">
        <v>0</v>
      </c>
      <c r="Q15" s="15">
        <v>0</v>
      </c>
      <c r="R15" s="15">
        <v>302385.07</v>
      </c>
      <c r="S15" s="15">
        <v>302385.07</v>
      </c>
      <c r="T15" s="15">
        <v>302385.07</v>
      </c>
      <c r="U15" s="15">
        <v>175314.93</v>
      </c>
      <c r="V15" s="16">
        <v>0.6330020305631149</v>
      </c>
      <c r="W15" s="15">
        <v>0</v>
      </c>
      <c r="X15" s="17"/>
      <c r="Y15" s="18">
        <v>998000</v>
      </c>
      <c r="Z15" s="18">
        <v>1000000</v>
      </c>
      <c r="AA15" s="18">
        <v>1002000</v>
      </c>
    </row>
    <row r="16" spans="1:27" ht="46.5" customHeight="1" outlineLevel="1">
      <c r="A16" s="7" t="s">
        <v>18</v>
      </c>
      <c r="B16" s="8" t="s">
        <v>19</v>
      </c>
      <c r="C16" s="9" t="s">
        <v>18</v>
      </c>
      <c r="D16" s="9"/>
      <c r="E16" s="9"/>
      <c r="F16" s="10"/>
      <c r="G16" s="9"/>
      <c r="H16" s="9"/>
      <c r="I16" s="9"/>
      <c r="J16" s="9"/>
      <c r="K16" s="9"/>
      <c r="L16" s="9"/>
      <c r="M16" s="9"/>
      <c r="N16" s="9"/>
      <c r="O16" s="11">
        <v>8464800</v>
      </c>
      <c r="P16" s="11">
        <v>0</v>
      </c>
      <c r="Q16" s="11">
        <f aca="true" t="shared" si="2" ref="Q16:Y16">Q17+Q18+Q19</f>
        <v>0</v>
      </c>
      <c r="R16" s="11">
        <f t="shared" si="2"/>
        <v>7103020.119999999</v>
      </c>
      <c r="S16" s="11">
        <f t="shared" si="2"/>
        <v>7103020.119999999</v>
      </c>
      <c r="T16" s="11">
        <f t="shared" si="2"/>
        <v>7103020.119999999</v>
      </c>
      <c r="U16" s="11">
        <f t="shared" si="2"/>
        <v>1361779.88</v>
      </c>
      <c r="V16" s="11">
        <f t="shared" si="2"/>
        <v>2.6023780122554787</v>
      </c>
      <c r="W16" s="11">
        <f t="shared" si="2"/>
        <v>0</v>
      </c>
      <c r="X16" s="11">
        <f t="shared" si="2"/>
        <v>0</v>
      </c>
      <c r="Y16" s="12">
        <f t="shared" si="2"/>
        <v>12452900</v>
      </c>
      <c r="Z16" s="12">
        <f>Z17+Z18+Z19</f>
        <v>12778400</v>
      </c>
      <c r="AA16" s="12">
        <f>AA17+AA18+AA19</f>
        <v>13106800</v>
      </c>
    </row>
    <row r="17" spans="1:27" ht="105" customHeight="1" outlineLevel="4">
      <c r="A17" s="7" t="s">
        <v>20</v>
      </c>
      <c r="B17" s="13" t="s">
        <v>21</v>
      </c>
      <c r="C17" s="7" t="s">
        <v>20</v>
      </c>
      <c r="D17" s="7"/>
      <c r="E17" s="7"/>
      <c r="F17" s="14"/>
      <c r="G17" s="7"/>
      <c r="H17" s="7"/>
      <c r="I17" s="7"/>
      <c r="J17" s="7"/>
      <c r="K17" s="7"/>
      <c r="L17" s="7"/>
      <c r="M17" s="7"/>
      <c r="N17" s="7"/>
      <c r="O17" s="15">
        <v>3411100</v>
      </c>
      <c r="P17" s="15">
        <v>0</v>
      </c>
      <c r="Q17" s="15">
        <v>0</v>
      </c>
      <c r="R17" s="15">
        <v>2982885.55</v>
      </c>
      <c r="S17" s="15">
        <v>2982885.55</v>
      </c>
      <c r="T17" s="15">
        <v>2982885.55</v>
      </c>
      <c r="U17" s="15">
        <v>428214.45</v>
      </c>
      <c r="V17" s="16">
        <v>0.8744644103075254</v>
      </c>
      <c r="W17" s="15">
        <v>0</v>
      </c>
      <c r="X17" s="17"/>
      <c r="Y17" s="18">
        <v>4948700</v>
      </c>
      <c r="Z17" s="18">
        <v>5080700</v>
      </c>
      <c r="AA17" s="18">
        <v>5068500</v>
      </c>
    </row>
    <row r="18" spans="1:27" ht="121.5" customHeight="1" outlineLevel="4">
      <c r="A18" s="7" t="s">
        <v>22</v>
      </c>
      <c r="B18" s="13" t="s">
        <v>23</v>
      </c>
      <c r="C18" s="7" t="s">
        <v>22</v>
      </c>
      <c r="D18" s="7"/>
      <c r="E18" s="7"/>
      <c r="F18" s="14"/>
      <c r="G18" s="7"/>
      <c r="H18" s="7"/>
      <c r="I18" s="7"/>
      <c r="J18" s="7"/>
      <c r="K18" s="7"/>
      <c r="L18" s="7"/>
      <c r="M18" s="7"/>
      <c r="N18" s="7"/>
      <c r="O18" s="15">
        <v>23350</v>
      </c>
      <c r="P18" s="15">
        <v>0</v>
      </c>
      <c r="Q18" s="15">
        <v>0</v>
      </c>
      <c r="R18" s="15">
        <v>21320.81</v>
      </c>
      <c r="S18" s="15">
        <v>21320.81</v>
      </c>
      <c r="T18" s="15">
        <v>21320.81</v>
      </c>
      <c r="U18" s="15">
        <v>2029.19</v>
      </c>
      <c r="V18" s="16">
        <v>0.9130967880085653</v>
      </c>
      <c r="W18" s="15">
        <v>0</v>
      </c>
      <c r="X18" s="17"/>
      <c r="Y18" s="18">
        <v>38300</v>
      </c>
      <c r="Z18" s="18">
        <v>39700</v>
      </c>
      <c r="AA18" s="18">
        <v>55200</v>
      </c>
    </row>
    <row r="19" spans="1:27" ht="111" customHeight="1" outlineLevel="4">
      <c r="A19" s="7" t="s">
        <v>24</v>
      </c>
      <c r="B19" s="13" t="s">
        <v>25</v>
      </c>
      <c r="C19" s="7" t="s">
        <v>24</v>
      </c>
      <c r="D19" s="7"/>
      <c r="E19" s="7"/>
      <c r="F19" s="14"/>
      <c r="G19" s="7"/>
      <c r="H19" s="7"/>
      <c r="I19" s="7"/>
      <c r="J19" s="7"/>
      <c r="K19" s="7"/>
      <c r="L19" s="7"/>
      <c r="M19" s="7"/>
      <c r="N19" s="7"/>
      <c r="O19" s="15">
        <v>5030350</v>
      </c>
      <c r="P19" s="15">
        <v>0</v>
      </c>
      <c r="Q19" s="15">
        <v>0</v>
      </c>
      <c r="R19" s="15">
        <v>4098813.76</v>
      </c>
      <c r="S19" s="15">
        <v>4098813.76</v>
      </c>
      <c r="T19" s="15">
        <v>4098813.76</v>
      </c>
      <c r="U19" s="15">
        <v>931536.24</v>
      </c>
      <c r="V19" s="16">
        <v>0.8148168139393879</v>
      </c>
      <c r="W19" s="15">
        <v>0</v>
      </c>
      <c r="X19" s="17"/>
      <c r="Y19" s="18">
        <v>7465900</v>
      </c>
      <c r="Z19" s="18">
        <v>7658000</v>
      </c>
      <c r="AA19" s="18">
        <v>7983100</v>
      </c>
    </row>
    <row r="20" spans="1:27" s="43" customFormat="1" ht="25.5" customHeight="1" outlineLevel="1">
      <c r="A20" s="9" t="s">
        <v>26</v>
      </c>
      <c r="B20" s="8" t="s">
        <v>27</v>
      </c>
      <c r="C20" s="9" t="s">
        <v>26</v>
      </c>
      <c r="D20" s="9"/>
      <c r="E20" s="9"/>
      <c r="F20" s="10"/>
      <c r="G20" s="9"/>
      <c r="H20" s="9"/>
      <c r="I20" s="9"/>
      <c r="J20" s="9"/>
      <c r="K20" s="9"/>
      <c r="L20" s="9"/>
      <c r="M20" s="9"/>
      <c r="N20" s="9"/>
      <c r="O20" s="11">
        <v>4529100</v>
      </c>
      <c r="P20" s="11">
        <v>2902966</v>
      </c>
      <c r="Q20" s="11" t="e">
        <f aca="true" t="shared" si="3" ref="Q20:Y20">Q21+Q24+Q26+Q29</f>
        <v>#REF!</v>
      </c>
      <c r="R20" s="11" t="e">
        <f t="shared" si="3"/>
        <v>#REF!</v>
      </c>
      <c r="S20" s="11" t="e">
        <f t="shared" si="3"/>
        <v>#REF!</v>
      </c>
      <c r="T20" s="11" t="e">
        <f t="shared" si="3"/>
        <v>#REF!</v>
      </c>
      <c r="U20" s="11" t="e">
        <f t="shared" si="3"/>
        <v>#REF!</v>
      </c>
      <c r="V20" s="11" t="e">
        <f t="shared" si="3"/>
        <v>#REF!</v>
      </c>
      <c r="W20" s="11" t="e">
        <f t="shared" si="3"/>
        <v>#REF!</v>
      </c>
      <c r="X20" s="11" t="e">
        <f t="shared" si="3"/>
        <v>#REF!</v>
      </c>
      <c r="Y20" s="12">
        <f t="shared" si="3"/>
        <v>9365000</v>
      </c>
      <c r="Z20" s="12">
        <f>Z21+Z24+Z26+Z29</f>
        <v>9530000</v>
      </c>
      <c r="AA20" s="12">
        <f>AA21+AA24+AA26+AA29</f>
        <v>9695000</v>
      </c>
    </row>
    <row r="21" spans="1:27" s="43" customFormat="1" ht="25.5" outlineLevel="3">
      <c r="A21" s="9" t="s">
        <v>28</v>
      </c>
      <c r="B21" s="13" t="s">
        <v>29</v>
      </c>
      <c r="C21" s="7" t="s">
        <v>28</v>
      </c>
      <c r="D21" s="7"/>
      <c r="E21" s="7"/>
      <c r="F21" s="14"/>
      <c r="G21" s="7"/>
      <c r="H21" s="7"/>
      <c r="I21" s="7"/>
      <c r="J21" s="7"/>
      <c r="K21" s="7"/>
      <c r="L21" s="7"/>
      <c r="M21" s="7"/>
      <c r="N21" s="7"/>
      <c r="O21" s="15">
        <v>3320000</v>
      </c>
      <c r="P21" s="15">
        <v>41500</v>
      </c>
      <c r="Q21" s="15">
        <f aca="true" t="shared" si="4" ref="Q21:Y21">Q22+Q23</f>
        <v>0</v>
      </c>
      <c r="R21" s="15">
        <f t="shared" si="4"/>
        <v>3217917.69</v>
      </c>
      <c r="S21" s="15">
        <f t="shared" si="4"/>
        <v>3217917.69</v>
      </c>
      <c r="T21" s="15">
        <f t="shared" si="4"/>
        <v>3217917.69</v>
      </c>
      <c r="U21" s="15">
        <f t="shared" si="4"/>
        <v>143582.31</v>
      </c>
      <c r="V21" s="15">
        <f t="shared" si="4"/>
        <v>1.9560832030685824</v>
      </c>
      <c r="W21" s="15">
        <f t="shared" si="4"/>
        <v>0</v>
      </c>
      <c r="X21" s="15">
        <f t="shared" si="4"/>
        <v>0</v>
      </c>
      <c r="Y21" s="96">
        <f t="shared" si="4"/>
        <v>6150000</v>
      </c>
      <c r="Z21" s="96">
        <f>Z22+Z23</f>
        <v>6300000</v>
      </c>
      <c r="AA21" s="96">
        <f>AA22+AA23</f>
        <v>6450000</v>
      </c>
    </row>
    <row r="22" spans="1:27" ht="25.5" hidden="1" outlineLevel="4">
      <c r="A22" s="7" t="s">
        <v>30</v>
      </c>
      <c r="B22" s="13" t="s">
        <v>31</v>
      </c>
      <c r="C22" s="7" t="s">
        <v>30</v>
      </c>
      <c r="D22" s="7"/>
      <c r="E22" s="7"/>
      <c r="F22" s="14"/>
      <c r="G22" s="7"/>
      <c r="H22" s="7"/>
      <c r="I22" s="7"/>
      <c r="J22" s="7"/>
      <c r="K22" s="7"/>
      <c r="L22" s="7"/>
      <c r="M22" s="7"/>
      <c r="N22" s="7"/>
      <c r="O22" s="15">
        <v>1820000</v>
      </c>
      <c r="P22" s="15">
        <v>0</v>
      </c>
      <c r="Q22" s="15">
        <v>0</v>
      </c>
      <c r="R22" s="15">
        <v>1324093.67</v>
      </c>
      <c r="S22" s="15">
        <v>1324093.67</v>
      </c>
      <c r="T22" s="15">
        <v>1324093.67</v>
      </c>
      <c r="U22" s="15">
        <v>495906.33</v>
      </c>
      <c r="V22" s="16">
        <v>0.7275239945054945</v>
      </c>
      <c r="W22" s="15">
        <v>0</v>
      </c>
      <c r="X22" s="17"/>
      <c r="Y22" s="18">
        <v>3030000</v>
      </c>
      <c r="Z22" s="18">
        <v>3100000</v>
      </c>
      <c r="AA22" s="18">
        <v>3180000</v>
      </c>
    </row>
    <row r="23" spans="1:27" ht="63.75" hidden="1" outlineLevel="4">
      <c r="A23" s="7" t="s">
        <v>32</v>
      </c>
      <c r="B23" s="13" t="s">
        <v>33</v>
      </c>
      <c r="C23" s="7" t="s">
        <v>32</v>
      </c>
      <c r="D23" s="7"/>
      <c r="E23" s="7"/>
      <c r="F23" s="14"/>
      <c r="G23" s="7"/>
      <c r="H23" s="7"/>
      <c r="I23" s="7"/>
      <c r="J23" s="7"/>
      <c r="K23" s="7"/>
      <c r="L23" s="7"/>
      <c r="M23" s="7"/>
      <c r="N23" s="7"/>
      <c r="O23" s="15">
        <v>1500000</v>
      </c>
      <c r="P23" s="15">
        <v>41500</v>
      </c>
      <c r="Q23" s="15">
        <v>0</v>
      </c>
      <c r="R23" s="15">
        <v>1893824.02</v>
      </c>
      <c r="S23" s="15">
        <v>1893824.02</v>
      </c>
      <c r="T23" s="15">
        <v>1893824.02</v>
      </c>
      <c r="U23" s="15">
        <v>-352324.02</v>
      </c>
      <c r="V23" s="16">
        <v>1.2285592085630879</v>
      </c>
      <c r="W23" s="15">
        <v>0</v>
      </c>
      <c r="X23" s="17"/>
      <c r="Y23" s="18">
        <v>3120000</v>
      </c>
      <c r="Z23" s="18">
        <v>3200000</v>
      </c>
      <c r="AA23" s="18">
        <v>3270000</v>
      </c>
    </row>
    <row r="24" spans="1:27" s="43" customFormat="1" ht="25.5" hidden="1" outlineLevel="3">
      <c r="A24" s="9" t="s">
        <v>34</v>
      </c>
      <c r="B24" s="8" t="s">
        <v>35</v>
      </c>
      <c r="C24" s="9" t="s">
        <v>34</v>
      </c>
      <c r="D24" s="9"/>
      <c r="E24" s="9"/>
      <c r="F24" s="10"/>
      <c r="G24" s="9"/>
      <c r="H24" s="9"/>
      <c r="I24" s="9"/>
      <c r="J24" s="9"/>
      <c r="K24" s="9"/>
      <c r="L24" s="9"/>
      <c r="M24" s="9"/>
      <c r="N24" s="9"/>
      <c r="O24" s="11">
        <v>0</v>
      </c>
      <c r="P24" s="11">
        <v>827000</v>
      </c>
      <c r="Q24" s="11">
        <f aca="true" t="shared" si="5" ref="Q24:AA24">Q25</f>
        <v>0</v>
      </c>
      <c r="R24" s="11">
        <f t="shared" si="5"/>
        <v>884481.56</v>
      </c>
      <c r="S24" s="11">
        <f t="shared" si="5"/>
        <v>884481.56</v>
      </c>
      <c r="T24" s="11">
        <f t="shared" si="5"/>
        <v>884481.56</v>
      </c>
      <c r="U24" s="11">
        <f t="shared" si="5"/>
        <v>-57481.56</v>
      </c>
      <c r="V24" s="11">
        <f t="shared" si="5"/>
        <v>1.0695061185006045</v>
      </c>
      <c r="W24" s="11">
        <f t="shared" si="5"/>
        <v>0</v>
      </c>
      <c r="X24" s="11">
        <f t="shared" si="5"/>
        <v>0</v>
      </c>
      <c r="Y24" s="12">
        <f t="shared" si="5"/>
        <v>0</v>
      </c>
      <c r="Z24" s="12">
        <f t="shared" si="5"/>
        <v>0</v>
      </c>
      <c r="AA24" s="12">
        <f t="shared" si="5"/>
        <v>0</v>
      </c>
    </row>
    <row r="25" spans="1:27" ht="25.5" hidden="1" outlineLevel="4">
      <c r="A25" s="7" t="s">
        <v>36</v>
      </c>
      <c r="B25" s="13" t="s">
        <v>37</v>
      </c>
      <c r="C25" s="7" t="s">
        <v>36</v>
      </c>
      <c r="D25" s="7"/>
      <c r="E25" s="7"/>
      <c r="F25" s="14"/>
      <c r="G25" s="7"/>
      <c r="H25" s="7"/>
      <c r="I25" s="7"/>
      <c r="J25" s="7"/>
      <c r="K25" s="7"/>
      <c r="L25" s="7"/>
      <c r="M25" s="7"/>
      <c r="N25" s="7"/>
      <c r="O25" s="15">
        <v>0</v>
      </c>
      <c r="P25" s="15">
        <v>827000</v>
      </c>
      <c r="Q25" s="15">
        <v>0</v>
      </c>
      <c r="R25" s="15">
        <v>884481.56</v>
      </c>
      <c r="S25" s="15">
        <v>884481.56</v>
      </c>
      <c r="T25" s="15">
        <v>884481.56</v>
      </c>
      <c r="U25" s="15">
        <v>-57481.56</v>
      </c>
      <c r="V25" s="16">
        <v>1.0695061185006045</v>
      </c>
      <c r="W25" s="15">
        <v>0</v>
      </c>
      <c r="X25" s="17"/>
      <c r="Y25" s="18">
        <v>0</v>
      </c>
      <c r="Z25" s="18">
        <v>0</v>
      </c>
      <c r="AA25" s="18">
        <v>0</v>
      </c>
    </row>
    <row r="26" spans="1:27" s="43" customFormat="1" ht="12.75" outlineLevel="3" collapsed="1">
      <c r="A26" s="9" t="s">
        <v>38</v>
      </c>
      <c r="B26" s="8" t="s">
        <v>39</v>
      </c>
      <c r="C26" s="9" t="s">
        <v>38</v>
      </c>
      <c r="D26" s="9"/>
      <c r="E26" s="9"/>
      <c r="F26" s="10"/>
      <c r="G26" s="9"/>
      <c r="H26" s="9"/>
      <c r="I26" s="9"/>
      <c r="J26" s="9"/>
      <c r="K26" s="9"/>
      <c r="L26" s="9"/>
      <c r="M26" s="9"/>
      <c r="N26" s="9"/>
      <c r="O26" s="11">
        <v>1182000</v>
      </c>
      <c r="P26" s="11">
        <v>957666</v>
      </c>
      <c r="Q26" s="11">
        <f aca="true" t="shared" si="6" ref="Q26:Y26">Q27+Q28</f>
        <v>0</v>
      </c>
      <c r="R26" s="11">
        <f t="shared" si="6"/>
        <v>2662026.9499999997</v>
      </c>
      <c r="S26" s="11">
        <f t="shared" si="6"/>
        <v>2662026.9499999997</v>
      </c>
      <c r="T26" s="11">
        <f t="shared" si="6"/>
        <v>2662026.9499999997</v>
      </c>
      <c r="U26" s="11">
        <f t="shared" si="6"/>
        <v>-522360.95</v>
      </c>
      <c r="V26" s="11">
        <f t="shared" si="6"/>
        <v>1.2441285275365408</v>
      </c>
      <c r="W26" s="11">
        <f t="shared" si="6"/>
        <v>0</v>
      </c>
      <c r="X26" s="11">
        <f t="shared" si="6"/>
        <v>0</v>
      </c>
      <c r="Y26" s="12">
        <f t="shared" si="6"/>
        <v>2010000</v>
      </c>
      <c r="Z26" s="12">
        <f>Z27+Z28</f>
        <v>2020000</v>
      </c>
      <c r="AA26" s="12">
        <f>AA27+AA28</f>
        <v>2030000</v>
      </c>
    </row>
    <row r="27" spans="1:27" ht="12.75" hidden="1" outlineLevel="4">
      <c r="A27" s="7" t="s">
        <v>40</v>
      </c>
      <c r="B27" s="13" t="s">
        <v>41</v>
      </c>
      <c r="C27" s="7" t="s">
        <v>40</v>
      </c>
      <c r="D27" s="7"/>
      <c r="E27" s="7"/>
      <c r="F27" s="14"/>
      <c r="G27" s="7"/>
      <c r="H27" s="7"/>
      <c r="I27" s="7"/>
      <c r="J27" s="7"/>
      <c r="K27" s="7"/>
      <c r="L27" s="7"/>
      <c r="M27" s="7"/>
      <c r="N27" s="7"/>
      <c r="O27" s="15">
        <v>1182000</v>
      </c>
      <c r="P27" s="15">
        <v>957666</v>
      </c>
      <c r="Q27" s="15">
        <v>0</v>
      </c>
      <c r="R27" s="15">
        <v>2662019.51</v>
      </c>
      <c r="S27" s="15">
        <v>2662019.51</v>
      </c>
      <c r="T27" s="15">
        <v>2662019.51</v>
      </c>
      <c r="U27" s="15">
        <v>-522353.51</v>
      </c>
      <c r="V27" s="16">
        <v>1.2441285275365408</v>
      </c>
      <c r="W27" s="15">
        <v>0</v>
      </c>
      <c r="X27" s="17"/>
      <c r="Y27" s="18">
        <v>2010000</v>
      </c>
      <c r="Z27" s="18">
        <v>2020000</v>
      </c>
      <c r="AA27" s="18">
        <v>2030000</v>
      </c>
    </row>
    <row r="28" spans="1:27" ht="25.5" hidden="1" outlineLevel="4">
      <c r="A28" s="7" t="s">
        <v>42</v>
      </c>
      <c r="B28" s="13" t="s">
        <v>43</v>
      </c>
      <c r="C28" s="7" t="s">
        <v>42</v>
      </c>
      <c r="D28" s="7"/>
      <c r="E28" s="7"/>
      <c r="F28" s="14"/>
      <c r="G28" s="7"/>
      <c r="H28" s="7"/>
      <c r="I28" s="7"/>
      <c r="J28" s="7"/>
      <c r="K28" s="7"/>
      <c r="L28" s="7"/>
      <c r="M28" s="7"/>
      <c r="N28" s="7"/>
      <c r="O28" s="15">
        <v>0</v>
      </c>
      <c r="P28" s="15">
        <v>0</v>
      </c>
      <c r="Q28" s="15">
        <v>0</v>
      </c>
      <c r="R28" s="15">
        <v>7.44</v>
      </c>
      <c r="S28" s="15">
        <v>7.44</v>
      </c>
      <c r="T28" s="15">
        <v>7.44</v>
      </c>
      <c r="U28" s="15">
        <v>-7.44</v>
      </c>
      <c r="V28" s="16"/>
      <c r="W28" s="15">
        <v>0</v>
      </c>
      <c r="X28" s="17"/>
      <c r="Y28" s="18"/>
      <c r="Z28" s="18"/>
      <c r="AA28" s="18"/>
    </row>
    <row r="29" spans="1:27" s="43" customFormat="1" ht="25.5" outlineLevel="3" collapsed="1">
      <c r="A29" s="9" t="s">
        <v>44</v>
      </c>
      <c r="B29" s="8" t="s">
        <v>45</v>
      </c>
      <c r="C29" s="9" t="s">
        <v>44</v>
      </c>
      <c r="D29" s="9"/>
      <c r="E29" s="9"/>
      <c r="F29" s="10"/>
      <c r="G29" s="9"/>
      <c r="H29" s="9"/>
      <c r="I29" s="9"/>
      <c r="J29" s="9"/>
      <c r="K29" s="9"/>
      <c r="L29" s="9"/>
      <c r="M29" s="9"/>
      <c r="N29" s="9"/>
      <c r="O29" s="11">
        <v>27100</v>
      </c>
      <c r="P29" s="11">
        <v>1076800</v>
      </c>
      <c r="Q29" s="11" t="e">
        <f>#REF!</f>
        <v>#REF!</v>
      </c>
      <c r="R29" s="11" t="e">
        <f>#REF!</f>
        <v>#REF!</v>
      </c>
      <c r="S29" s="11" t="e">
        <f>#REF!</f>
        <v>#REF!</v>
      </c>
      <c r="T29" s="11" t="e">
        <f>#REF!</f>
        <v>#REF!</v>
      </c>
      <c r="U29" s="11" t="e">
        <f>#REF!</f>
        <v>#REF!</v>
      </c>
      <c r="V29" s="11" t="e">
        <f>#REF!</f>
        <v>#REF!</v>
      </c>
      <c r="W29" s="11" t="e">
        <f>#REF!</f>
        <v>#REF!</v>
      </c>
      <c r="X29" s="11" t="e">
        <f>#REF!</f>
        <v>#REF!</v>
      </c>
      <c r="Y29" s="11">
        <f>Y30</f>
        <v>1205000</v>
      </c>
      <c r="Z29" s="11">
        <f>Z30</f>
        <v>1210000</v>
      </c>
      <c r="AA29" s="11">
        <f>AA30</f>
        <v>1215000</v>
      </c>
    </row>
    <row r="30" spans="1:27" ht="38.25" hidden="1" outlineLevel="4">
      <c r="A30" s="7"/>
      <c r="B30" s="13" t="s">
        <v>118</v>
      </c>
      <c r="C30" s="19" t="s">
        <v>119</v>
      </c>
      <c r="D30" s="7"/>
      <c r="E30" s="7"/>
      <c r="F30" s="14"/>
      <c r="G30" s="7"/>
      <c r="H30" s="7"/>
      <c r="I30" s="7"/>
      <c r="J30" s="7"/>
      <c r="K30" s="7"/>
      <c r="L30" s="7"/>
      <c r="M30" s="7"/>
      <c r="N30" s="7"/>
      <c r="O30" s="15"/>
      <c r="P30" s="15"/>
      <c r="Q30" s="15"/>
      <c r="R30" s="15"/>
      <c r="S30" s="15"/>
      <c r="T30" s="15"/>
      <c r="U30" s="15"/>
      <c r="V30" s="16"/>
      <c r="W30" s="15"/>
      <c r="X30" s="17"/>
      <c r="Y30" s="18">
        <v>1205000</v>
      </c>
      <c r="Z30" s="18">
        <v>1210000</v>
      </c>
      <c r="AA30" s="18">
        <v>1215000</v>
      </c>
    </row>
    <row r="31" spans="1:27" s="43" customFormat="1" ht="12.75" outlineLevel="1" collapsed="1">
      <c r="A31" s="9" t="s">
        <v>46</v>
      </c>
      <c r="B31" s="8" t="s">
        <v>47</v>
      </c>
      <c r="C31" s="9" t="s">
        <v>46</v>
      </c>
      <c r="D31" s="9"/>
      <c r="E31" s="9"/>
      <c r="F31" s="10"/>
      <c r="G31" s="9"/>
      <c r="H31" s="9"/>
      <c r="I31" s="9"/>
      <c r="J31" s="9"/>
      <c r="K31" s="9"/>
      <c r="L31" s="9"/>
      <c r="M31" s="9"/>
      <c r="N31" s="9"/>
      <c r="O31" s="11">
        <v>7225600</v>
      </c>
      <c r="P31" s="11">
        <v>0</v>
      </c>
      <c r="Q31" s="11" t="e">
        <f aca="true" t="shared" si="7" ref="Q31:Y31">Q32+Q34+Q37</f>
        <v>#REF!</v>
      </c>
      <c r="R31" s="11" t="e">
        <f t="shared" si="7"/>
        <v>#REF!</v>
      </c>
      <c r="S31" s="11" t="e">
        <f t="shared" si="7"/>
        <v>#REF!</v>
      </c>
      <c r="T31" s="11" t="e">
        <f t="shared" si="7"/>
        <v>#REF!</v>
      </c>
      <c r="U31" s="11" t="e">
        <f t="shared" si="7"/>
        <v>#REF!</v>
      </c>
      <c r="V31" s="11" t="e">
        <f t="shared" si="7"/>
        <v>#REF!</v>
      </c>
      <c r="W31" s="11" t="e">
        <f t="shared" si="7"/>
        <v>#REF!</v>
      </c>
      <c r="X31" s="11" t="e">
        <f t="shared" si="7"/>
        <v>#REF!</v>
      </c>
      <c r="Y31" s="20">
        <f t="shared" si="7"/>
        <v>8147000</v>
      </c>
      <c r="Z31" s="20">
        <f>Z32+Z34+Z37</f>
        <v>8211000</v>
      </c>
      <c r="AA31" s="20">
        <f>AA32+AA34+AA37</f>
        <v>8226000</v>
      </c>
    </row>
    <row r="32" spans="1:27" s="43" customFormat="1" ht="12.75" outlineLevel="3">
      <c r="A32" s="9" t="s">
        <v>48</v>
      </c>
      <c r="B32" s="8" t="s">
        <v>49</v>
      </c>
      <c r="C32" s="9" t="s">
        <v>48</v>
      </c>
      <c r="D32" s="9"/>
      <c r="E32" s="9"/>
      <c r="F32" s="10"/>
      <c r="G32" s="9"/>
      <c r="H32" s="9"/>
      <c r="I32" s="9"/>
      <c r="J32" s="9"/>
      <c r="K32" s="9"/>
      <c r="L32" s="9"/>
      <c r="M32" s="9"/>
      <c r="N32" s="9"/>
      <c r="O32" s="11">
        <v>2052000</v>
      </c>
      <c r="P32" s="11">
        <v>0</v>
      </c>
      <c r="Q32" s="11" t="e">
        <f>#REF!</f>
        <v>#REF!</v>
      </c>
      <c r="R32" s="11" t="e">
        <f>#REF!</f>
        <v>#REF!</v>
      </c>
      <c r="S32" s="11" t="e">
        <f>#REF!</f>
        <v>#REF!</v>
      </c>
      <c r="T32" s="11" t="e">
        <f>#REF!</f>
        <v>#REF!</v>
      </c>
      <c r="U32" s="11" t="e">
        <f>#REF!</f>
        <v>#REF!</v>
      </c>
      <c r="V32" s="11" t="e">
        <f>#REF!</f>
        <v>#REF!</v>
      </c>
      <c r="W32" s="11" t="e">
        <f>#REF!</f>
        <v>#REF!</v>
      </c>
      <c r="X32" s="11" t="e">
        <f>#REF!</f>
        <v>#REF!</v>
      </c>
      <c r="Y32" s="20">
        <f>Y33</f>
        <v>2250000</v>
      </c>
      <c r="Z32" s="20">
        <f>Z33</f>
        <v>2300000</v>
      </c>
      <c r="AA32" s="20">
        <f>AA33</f>
        <v>2300000</v>
      </c>
    </row>
    <row r="33" spans="1:27" ht="43.5" customHeight="1" outlineLevel="4">
      <c r="A33" s="7"/>
      <c r="B33" s="13" t="s">
        <v>112</v>
      </c>
      <c r="C33" s="19" t="s">
        <v>113</v>
      </c>
      <c r="D33" s="7"/>
      <c r="E33" s="7"/>
      <c r="F33" s="14"/>
      <c r="G33" s="7"/>
      <c r="H33" s="7"/>
      <c r="I33" s="7"/>
      <c r="J33" s="7"/>
      <c r="K33" s="7"/>
      <c r="L33" s="7"/>
      <c r="M33" s="7"/>
      <c r="N33" s="7"/>
      <c r="O33" s="15"/>
      <c r="P33" s="15"/>
      <c r="Q33" s="15"/>
      <c r="R33" s="15"/>
      <c r="S33" s="15"/>
      <c r="T33" s="15"/>
      <c r="U33" s="15"/>
      <c r="V33" s="16"/>
      <c r="W33" s="15"/>
      <c r="X33" s="17"/>
      <c r="Y33" s="18">
        <v>2250000</v>
      </c>
      <c r="Z33" s="18">
        <v>2300000</v>
      </c>
      <c r="AA33" s="18">
        <v>2300000</v>
      </c>
    </row>
    <row r="34" spans="1:27" s="43" customFormat="1" ht="18.75" customHeight="1" outlineLevel="3">
      <c r="A34" s="9" t="s">
        <v>50</v>
      </c>
      <c r="B34" s="8" t="s">
        <v>51</v>
      </c>
      <c r="C34" s="9" t="s">
        <v>50</v>
      </c>
      <c r="D34" s="9"/>
      <c r="E34" s="9"/>
      <c r="F34" s="10"/>
      <c r="G34" s="9"/>
      <c r="H34" s="9"/>
      <c r="I34" s="9"/>
      <c r="J34" s="9"/>
      <c r="K34" s="9"/>
      <c r="L34" s="9"/>
      <c r="M34" s="9"/>
      <c r="N34" s="9"/>
      <c r="O34" s="11">
        <v>1237500</v>
      </c>
      <c r="P34" s="11">
        <v>0</v>
      </c>
      <c r="Q34" s="11">
        <f aca="true" t="shared" si="8" ref="Q34:Y34">Q35+Q36</f>
        <v>0</v>
      </c>
      <c r="R34" s="11">
        <f t="shared" si="8"/>
        <v>289879.61</v>
      </c>
      <c r="S34" s="11">
        <f t="shared" si="8"/>
        <v>289879.61</v>
      </c>
      <c r="T34" s="11">
        <f t="shared" si="8"/>
        <v>289879.61</v>
      </c>
      <c r="U34" s="11">
        <f t="shared" si="8"/>
        <v>947620.3899999999</v>
      </c>
      <c r="V34" s="11">
        <f t="shared" si="8"/>
        <v>0.8745444488672097</v>
      </c>
      <c r="W34" s="11">
        <f t="shared" si="8"/>
        <v>0</v>
      </c>
      <c r="X34" s="11">
        <f t="shared" si="8"/>
        <v>0</v>
      </c>
      <c r="Y34" s="20">
        <f t="shared" si="8"/>
        <v>1472000</v>
      </c>
      <c r="Z34" s="20">
        <f>Z35+Z36</f>
        <v>1479000</v>
      </c>
      <c r="AA34" s="20">
        <f>AA35+AA36</f>
        <v>1486000</v>
      </c>
    </row>
    <row r="35" spans="1:27" ht="12.75" hidden="1" outlineLevel="4">
      <c r="A35" s="7" t="s">
        <v>52</v>
      </c>
      <c r="B35" s="13" t="s">
        <v>53</v>
      </c>
      <c r="C35" s="7" t="s">
        <v>52</v>
      </c>
      <c r="D35" s="7"/>
      <c r="E35" s="7"/>
      <c r="F35" s="14"/>
      <c r="G35" s="7"/>
      <c r="H35" s="7"/>
      <c r="I35" s="7"/>
      <c r="J35" s="7"/>
      <c r="K35" s="7"/>
      <c r="L35" s="7"/>
      <c r="M35" s="7"/>
      <c r="N35" s="7"/>
      <c r="O35" s="15">
        <v>186000</v>
      </c>
      <c r="P35" s="15">
        <v>0</v>
      </c>
      <c r="Q35" s="15">
        <v>0</v>
      </c>
      <c r="R35" s="15">
        <v>135326.31</v>
      </c>
      <c r="S35" s="15">
        <v>135326.31</v>
      </c>
      <c r="T35" s="15">
        <v>135326.31</v>
      </c>
      <c r="U35" s="15">
        <v>50673.69</v>
      </c>
      <c r="V35" s="16">
        <v>0.7275608064516129</v>
      </c>
      <c r="W35" s="15">
        <v>0</v>
      </c>
      <c r="X35" s="17"/>
      <c r="Y35" s="18">
        <v>207000</v>
      </c>
      <c r="Z35" s="18">
        <v>209000</v>
      </c>
      <c r="AA35" s="18">
        <v>211000</v>
      </c>
    </row>
    <row r="36" spans="1:27" ht="0.75" customHeight="1" outlineLevel="4">
      <c r="A36" s="7" t="s">
        <v>54</v>
      </c>
      <c r="B36" s="13" t="s">
        <v>55</v>
      </c>
      <c r="C36" s="7" t="s">
        <v>54</v>
      </c>
      <c r="D36" s="7"/>
      <c r="E36" s="7"/>
      <c r="F36" s="14"/>
      <c r="G36" s="7"/>
      <c r="H36" s="7"/>
      <c r="I36" s="7"/>
      <c r="J36" s="7"/>
      <c r="K36" s="7"/>
      <c r="L36" s="7"/>
      <c r="M36" s="7"/>
      <c r="N36" s="7"/>
      <c r="O36" s="15">
        <v>1051500</v>
      </c>
      <c r="P36" s="15">
        <v>0</v>
      </c>
      <c r="Q36" s="15">
        <v>0</v>
      </c>
      <c r="R36" s="15">
        <v>154553.3</v>
      </c>
      <c r="S36" s="15">
        <v>154553.3</v>
      </c>
      <c r="T36" s="15">
        <v>154553.3</v>
      </c>
      <c r="U36" s="15">
        <v>896946.7</v>
      </c>
      <c r="V36" s="16">
        <v>0.14698364241559678</v>
      </c>
      <c r="W36" s="15">
        <v>0</v>
      </c>
      <c r="X36" s="17"/>
      <c r="Y36" s="18">
        <v>1265000</v>
      </c>
      <c r="Z36" s="18">
        <v>1270000</v>
      </c>
      <c r="AA36" s="18">
        <v>1275000</v>
      </c>
    </row>
    <row r="37" spans="1:27" s="43" customFormat="1" ht="15" customHeight="1" outlineLevel="3">
      <c r="A37" s="9" t="s">
        <v>56</v>
      </c>
      <c r="B37" s="8" t="s">
        <v>57</v>
      </c>
      <c r="C37" s="9" t="s">
        <v>56</v>
      </c>
      <c r="D37" s="9"/>
      <c r="E37" s="9"/>
      <c r="F37" s="10"/>
      <c r="G37" s="9"/>
      <c r="H37" s="9"/>
      <c r="I37" s="9"/>
      <c r="J37" s="9"/>
      <c r="K37" s="9"/>
      <c r="L37" s="9"/>
      <c r="M37" s="9"/>
      <c r="N37" s="9"/>
      <c r="O37" s="11">
        <v>3936100</v>
      </c>
      <c r="P37" s="11">
        <v>0</v>
      </c>
      <c r="Q37" s="11" t="e">
        <f>#REF!+#REF!</f>
        <v>#REF!</v>
      </c>
      <c r="R37" s="11" t="e">
        <f>#REF!+#REF!</f>
        <v>#REF!</v>
      </c>
      <c r="S37" s="11" t="e">
        <f>#REF!+#REF!</f>
        <v>#REF!</v>
      </c>
      <c r="T37" s="11" t="e">
        <f>#REF!+#REF!</f>
        <v>#REF!</v>
      </c>
      <c r="U37" s="11" t="e">
        <f>#REF!+#REF!</f>
        <v>#REF!</v>
      </c>
      <c r="V37" s="11" t="e">
        <f>#REF!+#REF!</f>
        <v>#REF!</v>
      </c>
      <c r="W37" s="11" t="e">
        <f>#REF!+#REF!</f>
        <v>#REF!</v>
      </c>
      <c r="X37" s="11" t="e">
        <f>#REF!+#REF!</f>
        <v>#REF!</v>
      </c>
      <c r="Y37" s="12">
        <f>Y38+Y39</f>
        <v>4425000</v>
      </c>
      <c r="Z37" s="12">
        <f>Z38+Z39</f>
        <v>4432000</v>
      </c>
      <c r="AA37" s="12">
        <f>AA38+AA39</f>
        <v>4440000</v>
      </c>
    </row>
    <row r="38" spans="1:27" ht="38.25" hidden="1" outlineLevel="4">
      <c r="A38" s="7"/>
      <c r="B38" s="13" t="s">
        <v>114</v>
      </c>
      <c r="C38" s="19" t="s">
        <v>115</v>
      </c>
      <c r="D38" s="7"/>
      <c r="E38" s="7"/>
      <c r="F38" s="14"/>
      <c r="G38" s="7"/>
      <c r="H38" s="7"/>
      <c r="I38" s="7"/>
      <c r="J38" s="7"/>
      <c r="K38" s="7"/>
      <c r="L38" s="7"/>
      <c r="M38" s="7"/>
      <c r="N38" s="7"/>
      <c r="O38" s="15"/>
      <c r="P38" s="15"/>
      <c r="Q38" s="15"/>
      <c r="R38" s="15"/>
      <c r="S38" s="15"/>
      <c r="T38" s="15"/>
      <c r="U38" s="15"/>
      <c r="V38" s="16"/>
      <c r="W38" s="15"/>
      <c r="X38" s="17"/>
      <c r="Y38" s="18">
        <v>1020000</v>
      </c>
      <c r="Z38" s="18">
        <v>1025000</v>
      </c>
      <c r="AA38" s="18">
        <v>1030000</v>
      </c>
    </row>
    <row r="39" spans="1:27" ht="0.75" customHeight="1" outlineLevel="4">
      <c r="A39" s="7"/>
      <c r="B39" s="13" t="s">
        <v>116</v>
      </c>
      <c r="C39" s="19" t="s">
        <v>117</v>
      </c>
      <c r="D39" s="7"/>
      <c r="E39" s="7"/>
      <c r="F39" s="14"/>
      <c r="G39" s="7"/>
      <c r="H39" s="7"/>
      <c r="I39" s="7"/>
      <c r="J39" s="7"/>
      <c r="K39" s="7"/>
      <c r="L39" s="7"/>
      <c r="M39" s="7"/>
      <c r="N39" s="7"/>
      <c r="O39" s="15"/>
      <c r="P39" s="15"/>
      <c r="Q39" s="15"/>
      <c r="R39" s="15"/>
      <c r="S39" s="15"/>
      <c r="T39" s="15"/>
      <c r="U39" s="15"/>
      <c r="V39" s="16"/>
      <c r="W39" s="15"/>
      <c r="X39" s="17"/>
      <c r="Y39" s="18">
        <v>3405000</v>
      </c>
      <c r="Z39" s="18">
        <v>3407000</v>
      </c>
      <c r="AA39" s="18">
        <v>3410000</v>
      </c>
    </row>
    <row r="40" spans="1:27" s="43" customFormat="1" ht="25.5" outlineLevel="1">
      <c r="A40" s="9" t="s">
        <v>58</v>
      </c>
      <c r="B40" s="8" t="s">
        <v>59</v>
      </c>
      <c r="C40" s="9" t="s">
        <v>58</v>
      </c>
      <c r="D40" s="9"/>
      <c r="E40" s="9"/>
      <c r="F40" s="10"/>
      <c r="G40" s="9"/>
      <c r="H40" s="9"/>
      <c r="I40" s="9"/>
      <c r="J40" s="9"/>
      <c r="K40" s="9"/>
      <c r="L40" s="9"/>
      <c r="M40" s="9"/>
      <c r="N40" s="9"/>
      <c r="O40" s="11">
        <v>565700</v>
      </c>
      <c r="P40" s="11">
        <v>-265700</v>
      </c>
      <c r="Q40" s="11">
        <f aca="true" t="shared" si="9" ref="Q40:AA40">Q41</f>
        <v>0</v>
      </c>
      <c r="R40" s="11">
        <f t="shared" si="9"/>
        <v>193000.12</v>
      </c>
      <c r="S40" s="11">
        <f t="shared" si="9"/>
        <v>193000.12</v>
      </c>
      <c r="T40" s="11">
        <f t="shared" si="9"/>
        <v>193000.12</v>
      </c>
      <c r="U40" s="11">
        <f t="shared" si="9"/>
        <v>106999.88</v>
      </c>
      <c r="V40" s="11">
        <f t="shared" si="9"/>
        <v>0.6433337333333333</v>
      </c>
      <c r="W40" s="11">
        <f t="shared" si="9"/>
        <v>0</v>
      </c>
      <c r="X40" s="11">
        <f t="shared" si="9"/>
        <v>0</v>
      </c>
      <c r="Y40" s="20">
        <f t="shared" si="9"/>
        <v>603000</v>
      </c>
      <c r="Z40" s="20">
        <f t="shared" si="9"/>
        <v>607000</v>
      </c>
      <c r="AA40" s="20">
        <f t="shared" si="9"/>
        <v>611000</v>
      </c>
    </row>
    <row r="41" spans="1:27" ht="25.5" hidden="1" outlineLevel="4">
      <c r="A41" s="7" t="s">
        <v>60</v>
      </c>
      <c r="B41" s="13" t="s">
        <v>61</v>
      </c>
      <c r="C41" s="7" t="s">
        <v>60</v>
      </c>
      <c r="D41" s="7"/>
      <c r="E41" s="7"/>
      <c r="F41" s="14"/>
      <c r="G41" s="7"/>
      <c r="H41" s="7"/>
      <c r="I41" s="7"/>
      <c r="J41" s="7"/>
      <c r="K41" s="7"/>
      <c r="L41" s="7"/>
      <c r="M41" s="7"/>
      <c r="N41" s="7"/>
      <c r="O41" s="15">
        <v>565700</v>
      </c>
      <c r="P41" s="15">
        <v>-265700</v>
      </c>
      <c r="Q41" s="15">
        <v>0</v>
      </c>
      <c r="R41" s="15">
        <v>193000.12</v>
      </c>
      <c r="S41" s="15">
        <v>193000.12</v>
      </c>
      <c r="T41" s="15">
        <v>193000.12</v>
      </c>
      <c r="U41" s="15">
        <v>106999.88</v>
      </c>
      <c r="V41" s="16">
        <v>0.6433337333333333</v>
      </c>
      <c r="W41" s="15">
        <v>0</v>
      </c>
      <c r="X41" s="17"/>
      <c r="Y41" s="18">
        <v>603000</v>
      </c>
      <c r="Z41" s="18">
        <v>607000</v>
      </c>
      <c r="AA41" s="18">
        <v>611000</v>
      </c>
    </row>
    <row r="42" spans="1:27" s="43" customFormat="1" ht="12.75" outlineLevel="1" collapsed="1">
      <c r="A42" s="9" t="s">
        <v>62</v>
      </c>
      <c r="B42" s="8" t="s">
        <v>63</v>
      </c>
      <c r="C42" s="9" t="s">
        <v>62</v>
      </c>
      <c r="D42" s="9"/>
      <c r="E42" s="9"/>
      <c r="F42" s="10"/>
      <c r="G42" s="9"/>
      <c r="H42" s="9"/>
      <c r="I42" s="9"/>
      <c r="J42" s="9"/>
      <c r="K42" s="9"/>
      <c r="L42" s="9"/>
      <c r="M42" s="9"/>
      <c r="N42" s="9"/>
      <c r="O42" s="11">
        <v>937800</v>
      </c>
      <c r="P42" s="11">
        <v>0</v>
      </c>
      <c r="Q42" s="11">
        <f aca="true" t="shared" si="10" ref="Q42:Y42">Q43+Q44+Q45</f>
        <v>0</v>
      </c>
      <c r="R42" s="11">
        <f t="shared" si="10"/>
        <v>972083.32</v>
      </c>
      <c r="S42" s="11">
        <f t="shared" si="10"/>
        <v>972083.32</v>
      </c>
      <c r="T42" s="11">
        <f t="shared" si="10"/>
        <v>972083.32</v>
      </c>
      <c r="U42" s="11">
        <f t="shared" si="10"/>
        <v>-34283.32</v>
      </c>
      <c r="V42" s="11">
        <f t="shared" si="10"/>
        <v>1.5160925777777776</v>
      </c>
      <c r="W42" s="11">
        <f t="shared" si="10"/>
        <v>0</v>
      </c>
      <c r="X42" s="11">
        <f t="shared" si="10"/>
        <v>0</v>
      </c>
      <c r="Y42" s="12">
        <f t="shared" si="10"/>
        <v>1100000</v>
      </c>
      <c r="Z42" s="12">
        <f>Z43+Z44+Z45</f>
        <v>1114000</v>
      </c>
      <c r="AA42" s="12">
        <f>AA43+AA44+AA45</f>
        <v>1118000</v>
      </c>
    </row>
    <row r="43" spans="1:27" ht="51" hidden="1" outlineLevel="4">
      <c r="A43" s="7" t="s">
        <v>64</v>
      </c>
      <c r="B43" s="13" t="s">
        <v>65</v>
      </c>
      <c r="C43" s="7" t="s">
        <v>64</v>
      </c>
      <c r="D43" s="7"/>
      <c r="E43" s="7"/>
      <c r="F43" s="14"/>
      <c r="G43" s="7"/>
      <c r="H43" s="7"/>
      <c r="I43" s="7"/>
      <c r="J43" s="7"/>
      <c r="K43" s="7"/>
      <c r="L43" s="7"/>
      <c r="M43" s="7"/>
      <c r="N43" s="7"/>
      <c r="O43" s="15">
        <v>900000</v>
      </c>
      <c r="P43" s="15">
        <v>0</v>
      </c>
      <c r="Q43" s="15">
        <v>0</v>
      </c>
      <c r="R43" s="15">
        <v>955733.32</v>
      </c>
      <c r="S43" s="15">
        <v>955733.32</v>
      </c>
      <c r="T43" s="15">
        <v>955733.32</v>
      </c>
      <c r="U43" s="15">
        <v>-55733.32</v>
      </c>
      <c r="V43" s="16">
        <v>1.061925911111111</v>
      </c>
      <c r="W43" s="15">
        <v>0</v>
      </c>
      <c r="X43" s="17"/>
      <c r="Y43" s="18">
        <v>1100000</v>
      </c>
      <c r="Z43" s="18">
        <v>1114000</v>
      </c>
      <c r="AA43" s="18">
        <v>1118000</v>
      </c>
    </row>
    <row r="44" spans="1:27" ht="63.75" hidden="1" outlineLevel="4">
      <c r="A44" s="7" t="s">
        <v>66</v>
      </c>
      <c r="B44" s="13" t="s">
        <v>67</v>
      </c>
      <c r="C44" s="7" t="s">
        <v>66</v>
      </c>
      <c r="D44" s="7"/>
      <c r="E44" s="7"/>
      <c r="F44" s="14"/>
      <c r="G44" s="7"/>
      <c r="H44" s="7"/>
      <c r="I44" s="7"/>
      <c r="J44" s="7"/>
      <c r="K44" s="7"/>
      <c r="L44" s="7"/>
      <c r="M44" s="7"/>
      <c r="N44" s="7"/>
      <c r="O44" s="15">
        <v>36000</v>
      </c>
      <c r="P44" s="15">
        <v>0</v>
      </c>
      <c r="Q44" s="15">
        <v>0</v>
      </c>
      <c r="R44" s="15">
        <v>16350</v>
      </c>
      <c r="S44" s="15">
        <v>16350</v>
      </c>
      <c r="T44" s="15">
        <v>16350</v>
      </c>
      <c r="U44" s="15">
        <v>19650</v>
      </c>
      <c r="V44" s="16">
        <v>0.45416666666666666</v>
      </c>
      <c r="W44" s="15">
        <v>0</v>
      </c>
      <c r="X44" s="17"/>
      <c r="Y44" s="18"/>
      <c r="Z44" s="18"/>
      <c r="AA44" s="18"/>
    </row>
    <row r="45" spans="1:27" ht="63.75" hidden="1" outlineLevel="4">
      <c r="A45" s="7" t="s">
        <v>68</v>
      </c>
      <c r="B45" s="13" t="s">
        <v>69</v>
      </c>
      <c r="C45" s="7" t="s">
        <v>68</v>
      </c>
      <c r="D45" s="7"/>
      <c r="E45" s="7"/>
      <c r="F45" s="14"/>
      <c r="G45" s="7"/>
      <c r="H45" s="7"/>
      <c r="I45" s="7"/>
      <c r="J45" s="7"/>
      <c r="K45" s="7"/>
      <c r="L45" s="7"/>
      <c r="M45" s="7"/>
      <c r="N45" s="7"/>
      <c r="O45" s="15">
        <v>1800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1800</v>
      </c>
      <c r="V45" s="16">
        <v>0</v>
      </c>
      <c r="W45" s="15">
        <v>0</v>
      </c>
      <c r="X45" s="17"/>
      <c r="Y45" s="18"/>
      <c r="Z45" s="18"/>
      <c r="AA45" s="18"/>
    </row>
    <row r="46" spans="1:27" s="43" customFormat="1" ht="38.25" outlineLevel="1" collapsed="1">
      <c r="A46" s="9" t="s">
        <v>70</v>
      </c>
      <c r="B46" s="8" t="s">
        <v>71</v>
      </c>
      <c r="C46" s="9" t="s">
        <v>70</v>
      </c>
      <c r="D46" s="9"/>
      <c r="E46" s="9"/>
      <c r="F46" s="10"/>
      <c r="G46" s="9"/>
      <c r="H46" s="9"/>
      <c r="I46" s="9"/>
      <c r="J46" s="9"/>
      <c r="K46" s="9"/>
      <c r="L46" s="9"/>
      <c r="M46" s="9"/>
      <c r="N46" s="9"/>
      <c r="O46" s="11">
        <v>6613300</v>
      </c>
      <c r="P46" s="11">
        <v>436578.81</v>
      </c>
      <c r="Q46" s="11" t="e">
        <f>Q47+#REF!</f>
        <v>#REF!</v>
      </c>
      <c r="R46" s="11" t="e">
        <f>R47+#REF!</f>
        <v>#REF!</v>
      </c>
      <c r="S46" s="11" t="e">
        <f>S47+#REF!</f>
        <v>#REF!</v>
      </c>
      <c r="T46" s="11" t="e">
        <f>T47+#REF!</f>
        <v>#REF!</v>
      </c>
      <c r="U46" s="11" t="e">
        <f>U47+#REF!</f>
        <v>#REF!</v>
      </c>
      <c r="V46" s="11" t="e">
        <f>V47+#REF!</f>
        <v>#REF!</v>
      </c>
      <c r="W46" s="11" t="e">
        <f>W47+#REF!</f>
        <v>#REF!</v>
      </c>
      <c r="X46" s="11" t="e">
        <f>X47+#REF!</f>
        <v>#REF!</v>
      </c>
      <c r="Y46" s="12">
        <f>Y47+Y51</f>
        <v>5671600</v>
      </c>
      <c r="Z46" s="12">
        <f>Z47+Z51</f>
        <v>5921200</v>
      </c>
      <c r="AA46" s="12">
        <f>AA47+AA51</f>
        <v>6009600</v>
      </c>
    </row>
    <row r="47" spans="1:27" s="43" customFormat="1" ht="89.25" outlineLevel="3">
      <c r="A47" s="9" t="s">
        <v>72</v>
      </c>
      <c r="B47" s="8" t="s">
        <v>73</v>
      </c>
      <c r="C47" s="9" t="s">
        <v>72</v>
      </c>
      <c r="D47" s="9"/>
      <c r="E47" s="9"/>
      <c r="F47" s="10"/>
      <c r="G47" s="9"/>
      <c r="H47" s="9"/>
      <c r="I47" s="9"/>
      <c r="J47" s="9"/>
      <c r="K47" s="9"/>
      <c r="L47" s="9"/>
      <c r="M47" s="9"/>
      <c r="N47" s="9"/>
      <c r="O47" s="11">
        <v>6318800</v>
      </c>
      <c r="P47" s="11">
        <v>346778.81</v>
      </c>
      <c r="Q47" s="11" t="e">
        <f>#REF!+#REF!+#REF!+#REF!+#REF!+#REF!</f>
        <v>#REF!</v>
      </c>
      <c r="R47" s="11" t="e">
        <f>#REF!+#REF!+#REF!+#REF!+#REF!+#REF!</f>
        <v>#REF!</v>
      </c>
      <c r="S47" s="11" t="e">
        <f>#REF!+#REF!+#REF!+#REF!+#REF!+#REF!</f>
        <v>#REF!</v>
      </c>
      <c r="T47" s="11" t="e">
        <f>#REF!+#REF!+#REF!+#REF!+#REF!+#REF!</f>
        <v>#REF!</v>
      </c>
      <c r="U47" s="11" t="e">
        <f>#REF!+#REF!+#REF!+#REF!+#REF!+#REF!</f>
        <v>#REF!</v>
      </c>
      <c r="V47" s="11" t="e">
        <f>#REF!+#REF!+#REF!+#REF!+#REF!+#REF!</f>
        <v>#REF!</v>
      </c>
      <c r="W47" s="11" t="e">
        <f>#REF!+#REF!+#REF!+#REF!+#REF!+#REF!</f>
        <v>#REF!</v>
      </c>
      <c r="X47" s="11" t="e">
        <f>#REF!+#REF!+#REF!+#REF!+#REF!+#REF!</f>
        <v>#REF!</v>
      </c>
      <c r="Y47" s="12">
        <f>Y48+Y49+Y50</f>
        <v>4850000</v>
      </c>
      <c r="Z47" s="12">
        <f>Z48+Z49+Z50</f>
        <v>5090000</v>
      </c>
      <c r="AA47" s="12">
        <f>AA48+AA49+AA50</f>
        <v>5170000</v>
      </c>
    </row>
    <row r="48" spans="1:27" ht="76.5" hidden="1" outlineLevel="4">
      <c r="A48" s="7"/>
      <c r="B48" s="13" t="s">
        <v>121</v>
      </c>
      <c r="C48" s="19" t="s">
        <v>120</v>
      </c>
      <c r="D48" s="7"/>
      <c r="E48" s="7"/>
      <c r="F48" s="14"/>
      <c r="G48" s="7"/>
      <c r="H48" s="7"/>
      <c r="I48" s="7"/>
      <c r="J48" s="7"/>
      <c r="K48" s="7"/>
      <c r="L48" s="7"/>
      <c r="M48" s="7"/>
      <c r="N48" s="7"/>
      <c r="O48" s="15"/>
      <c r="P48" s="15"/>
      <c r="Q48" s="15"/>
      <c r="R48" s="15"/>
      <c r="S48" s="15"/>
      <c r="T48" s="15"/>
      <c r="U48" s="15"/>
      <c r="V48" s="16"/>
      <c r="W48" s="15"/>
      <c r="X48" s="17"/>
      <c r="Y48" s="18">
        <v>2050000</v>
      </c>
      <c r="Z48" s="18">
        <v>2080000</v>
      </c>
      <c r="AA48" s="18">
        <v>2100000</v>
      </c>
    </row>
    <row r="49" spans="1:27" ht="76.5" hidden="1" outlineLevel="4">
      <c r="A49" s="7"/>
      <c r="B49" s="13" t="s">
        <v>123</v>
      </c>
      <c r="C49" s="19" t="s">
        <v>122</v>
      </c>
      <c r="D49" s="7"/>
      <c r="E49" s="7"/>
      <c r="F49" s="14"/>
      <c r="G49" s="7"/>
      <c r="H49" s="7"/>
      <c r="I49" s="7"/>
      <c r="J49" s="7"/>
      <c r="K49" s="7"/>
      <c r="L49" s="7"/>
      <c r="M49" s="7"/>
      <c r="N49" s="7"/>
      <c r="O49" s="15"/>
      <c r="P49" s="15"/>
      <c r="Q49" s="15"/>
      <c r="R49" s="15"/>
      <c r="S49" s="15"/>
      <c r="T49" s="15"/>
      <c r="U49" s="15"/>
      <c r="V49" s="16"/>
      <c r="W49" s="15"/>
      <c r="X49" s="17"/>
      <c r="Y49" s="18">
        <v>2350000</v>
      </c>
      <c r="Z49" s="18">
        <v>2360000</v>
      </c>
      <c r="AA49" s="18">
        <v>2370000</v>
      </c>
    </row>
    <row r="50" spans="1:27" ht="63.75" hidden="1" outlineLevel="4">
      <c r="A50" s="7"/>
      <c r="B50" s="13" t="s">
        <v>125</v>
      </c>
      <c r="C50" s="19" t="s">
        <v>124</v>
      </c>
      <c r="D50" s="7"/>
      <c r="E50" s="7"/>
      <c r="F50" s="14"/>
      <c r="G50" s="7"/>
      <c r="H50" s="7"/>
      <c r="I50" s="7"/>
      <c r="J50" s="7"/>
      <c r="K50" s="7"/>
      <c r="L50" s="7"/>
      <c r="M50" s="7"/>
      <c r="N50" s="7"/>
      <c r="O50" s="15"/>
      <c r="P50" s="15"/>
      <c r="Q50" s="15"/>
      <c r="R50" s="15"/>
      <c r="S50" s="15"/>
      <c r="T50" s="15"/>
      <c r="U50" s="15"/>
      <c r="V50" s="16"/>
      <c r="W50" s="15"/>
      <c r="X50" s="17"/>
      <c r="Y50" s="18">
        <v>450000</v>
      </c>
      <c r="Z50" s="18">
        <v>650000</v>
      </c>
      <c r="AA50" s="18">
        <v>700000</v>
      </c>
    </row>
    <row r="51" spans="1:27" ht="76.5" outlineLevel="4">
      <c r="A51" s="7"/>
      <c r="B51" s="8" t="s">
        <v>164</v>
      </c>
      <c r="C51" s="9" t="s">
        <v>165</v>
      </c>
      <c r="D51" s="7"/>
      <c r="E51" s="7"/>
      <c r="F51" s="14"/>
      <c r="G51" s="7"/>
      <c r="H51" s="7"/>
      <c r="I51" s="7"/>
      <c r="J51" s="7"/>
      <c r="K51" s="7"/>
      <c r="L51" s="7"/>
      <c r="M51" s="7"/>
      <c r="N51" s="7"/>
      <c r="O51" s="15"/>
      <c r="P51" s="15"/>
      <c r="Q51" s="15"/>
      <c r="R51" s="15"/>
      <c r="S51" s="15"/>
      <c r="T51" s="15"/>
      <c r="U51" s="15"/>
      <c r="V51" s="16"/>
      <c r="W51" s="15"/>
      <c r="X51" s="17"/>
      <c r="Y51" s="21">
        <f>Y52</f>
        <v>821600</v>
      </c>
      <c r="Z51" s="21">
        <f>Z52</f>
        <v>831200</v>
      </c>
      <c r="AA51" s="21">
        <f>AA52</f>
        <v>839600</v>
      </c>
    </row>
    <row r="52" spans="1:27" ht="114.75" hidden="1" outlineLevel="4">
      <c r="A52" s="7"/>
      <c r="B52" s="13" t="s">
        <v>166</v>
      </c>
      <c r="C52" s="19" t="s">
        <v>167</v>
      </c>
      <c r="D52" s="7"/>
      <c r="E52" s="7"/>
      <c r="F52" s="14"/>
      <c r="G52" s="7"/>
      <c r="H52" s="7"/>
      <c r="I52" s="7"/>
      <c r="J52" s="7"/>
      <c r="K52" s="7"/>
      <c r="L52" s="7"/>
      <c r="M52" s="7"/>
      <c r="N52" s="7"/>
      <c r="O52" s="15"/>
      <c r="P52" s="15"/>
      <c r="Q52" s="15"/>
      <c r="R52" s="15"/>
      <c r="S52" s="15"/>
      <c r="T52" s="15"/>
      <c r="U52" s="15"/>
      <c r="V52" s="16"/>
      <c r="W52" s="15"/>
      <c r="X52" s="17"/>
      <c r="Y52" s="18">
        <v>821600</v>
      </c>
      <c r="Z52" s="18">
        <v>831200</v>
      </c>
      <c r="AA52" s="18">
        <v>839600</v>
      </c>
    </row>
    <row r="53" spans="1:27" s="43" customFormat="1" ht="25.5" outlineLevel="1" collapsed="1">
      <c r="A53" s="9" t="s">
        <v>74</v>
      </c>
      <c r="B53" s="8" t="s">
        <v>75</v>
      </c>
      <c r="C53" s="9" t="s">
        <v>74</v>
      </c>
      <c r="D53" s="9"/>
      <c r="E53" s="9"/>
      <c r="F53" s="10"/>
      <c r="G53" s="9"/>
      <c r="H53" s="9"/>
      <c r="I53" s="9"/>
      <c r="J53" s="9"/>
      <c r="K53" s="9"/>
      <c r="L53" s="9"/>
      <c r="M53" s="9"/>
      <c r="N53" s="9"/>
      <c r="O53" s="11">
        <v>540000</v>
      </c>
      <c r="P53" s="11">
        <v>-206300</v>
      </c>
      <c r="Q53" s="11">
        <f aca="true" t="shared" si="11" ref="Q53:X53">Q54+Q55+Q56+Q57</f>
        <v>0</v>
      </c>
      <c r="R53" s="11">
        <f t="shared" si="11"/>
        <v>203700.81</v>
      </c>
      <c r="S53" s="11">
        <f t="shared" si="11"/>
        <v>203700.81</v>
      </c>
      <c r="T53" s="11">
        <f t="shared" si="11"/>
        <v>203700.81</v>
      </c>
      <c r="U53" s="11">
        <f t="shared" si="11"/>
        <v>129999.19</v>
      </c>
      <c r="V53" s="11">
        <f t="shared" si="11"/>
        <v>2.8932285194815144</v>
      </c>
      <c r="W53" s="11">
        <f t="shared" si="11"/>
        <v>0</v>
      </c>
      <c r="X53" s="11">
        <f t="shared" si="11"/>
        <v>0</v>
      </c>
      <c r="Y53" s="20">
        <f>Y54+Y55+Y56+Y57</f>
        <v>448400</v>
      </c>
      <c r="Z53" s="20">
        <f>Z54+Z55+Z56+Z57</f>
        <v>448400</v>
      </c>
      <c r="AA53" s="20">
        <f>AA54+AA55+AA56+AA57</f>
        <v>448400</v>
      </c>
    </row>
    <row r="54" spans="1:27" ht="25.5" hidden="1" outlineLevel="4">
      <c r="A54" s="7" t="s">
        <v>76</v>
      </c>
      <c r="B54" s="13" t="s">
        <v>77</v>
      </c>
      <c r="C54" s="7" t="s">
        <v>76</v>
      </c>
      <c r="D54" s="7"/>
      <c r="E54" s="7"/>
      <c r="F54" s="14"/>
      <c r="G54" s="7"/>
      <c r="H54" s="7"/>
      <c r="I54" s="7"/>
      <c r="J54" s="7"/>
      <c r="K54" s="7"/>
      <c r="L54" s="7"/>
      <c r="M54" s="7"/>
      <c r="N54" s="7"/>
      <c r="O54" s="15">
        <v>425000</v>
      </c>
      <c r="P54" s="15">
        <v>-182500</v>
      </c>
      <c r="Q54" s="15">
        <v>0</v>
      </c>
      <c r="R54" s="15">
        <v>118707.58</v>
      </c>
      <c r="S54" s="15">
        <v>118707.58</v>
      </c>
      <c r="T54" s="15">
        <v>118707.58</v>
      </c>
      <c r="U54" s="15">
        <v>123792.42</v>
      </c>
      <c r="V54" s="16">
        <v>0.489515793814433</v>
      </c>
      <c r="W54" s="15">
        <v>0</v>
      </c>
      <c r="X54" s="17"/>
      <c r="Y54" s="15">
        <v>212200</v>
      </c>
      <c r="Z54" s="15">
        <v>212200</v>
      </c>
      <c r="AA54" s="15">
        <v>212200</v>
      </c>
    </row>
    <row r="55" spans="1:27" ht="25.5" hidden="1" outlineLevel="4">
      <c r="A55" s="7" t="s">
        <v>78</v>
      </c>
      <c r="B55" s="13" t="s">
        <v>79</v>
      </c>
      <c r="C55" s="7" t="s">
        <v>78</v>
      </c>
      <c r="D55" s="7"/>
      <c r="E55" s="7"/>
      <c r="F55" s="14"/>
      <c r="G55" s="7"/>
      <c r="H55" s="7"/>
      <c r="I55" s="7"/>
      <c r="J55" s="7"/>
      <c r="K55" s="7"/>
      <c r="L55" s="7"/>
      <c r="M55" s="7"/>
      <c r="N55" s="7"/>
      <c r="O55" s="15">
        <v>15000</v>
      </c>
      <c r="P55" s="15">
        <v>33100</v>
      </c>
      <c r="Q55" s="15">
        <v>0</v>
      </c>
      <c r="R55" s="15">
        <v>48123.38</v>
      </c>
      <c r="S55" s="15">
        <v>48123.38</v>
      </c>
      <c r="T55" s="15">
        <v>48123.38</v>
      </c>
      <c r="U55" s="15">
        <v>-23.38</v>
      </c>
      <c r="V55" s="16">
        <v>1.0004860706860708</v>
      </c>
      <c r="W55" s="15">
        <v>0</v>
      </c>
      <c r="X55" s="17"/>
      <c r="Y55" s="15">
        <v>215000</v>
      </c>
      <c r="Z55" s="15">
        <v>215000</v>
      </c>
      <c r="AA55" s="15">
        <v>215000</v>
      </c>
    </row>
    <row r="56" spans="1:27" ht="12.75" hidden="1" outlineLevel="4">
      <c r="A56" s="7" t="s">
        <v>80</v>
      </c>
      <c r="B56" s="13" t="s">
        <v>81</v>
      </c>
      <c r="C56" s="7" t="s">
        <v>80</v>
      </c>
      <c r="D56" s="7"/>
      <c r="E56" s="7"/>
      <c r="F56" s="14"/>
      <c r="G56" s="7"/>
      <c r="H56" s="7"/>
      <c r="I56" s="7"/>
      <c r="J56" s="7"/>
      <c r="K56" s="7"/>
      <c r="L56" s="7"/>
      <c r="M56" s="7"/>
      <c r="N56" s="7"/>
      <c r="O56" s="15">
        <v>100000</v>
      </c>
      <c r="P56" s="15">
        <v>-89500</v>
      </c>
      <c r="Q56" s="15">
        <v>0</v>
      </c>
      <c r="R56" s="15">
        <v>4216.79</v>
      </c>
      <c r="S56" s="15">
        <v>4216.79</v>
      </c>
      <c r="T56" s="15">
        <v>4216.79</v>
      </c>
      <c r="U56" s="15">
        <v>6283.21</v>
      </c>
      <c r="V56" s="16">
        <v>0.40159904761904763</v>
      </c>
      <c r="W56" s="15">
        <v>0</v>
      </c>
      <c r="X56" s="17"/>
      <c r="Y56" s="15">
        <v>7800</v>
      </c>
      <c r="Z56" s="15">
        <v>7800</v>
      </c>
      <c r="AA56" s="15">
        <v>7800</v>
      </c>
    </row>
    <row r="57" spans="1:27" ht="25.5" hidden="1" outlineLevel="4">
      <c r="A57" s="7" t="s">
        <v>82</v>
      </c>
      <c r="B57" s="13" t="s">
        <v>83</v>
      </c>
      <c r="C57" s="7" t="s">
        <v>82</v>
      </c>
      <c r="D57" s="7"/>
      <c r="E57" s="7"/>
      <c r="F57" s="14"/>
      <c r="G57" s="7"/>
      <c r="H57" s="7"/>
      <c r="I57" s="7"/>
      <c r="J57" s="7"/>
      <c r="K57" s="7"/>
      <c r="L57" s="7"/>
      <c r="M57" s="7"/>
      <c r="N57" s="7"/>
      <c r="O57" s="15">
        <v>0</v>
      </c>
      <c r="P57" s="15">
        <v>32600</v>
      </c>
      <c r="Q57" s="15">
        <v>0</v>
      </c>
      <c r="R57" s="15">
        <v>32653.06</v>
      </c>
      <c r="S57" s="15">
        <v>32653.06</v>
      </c>
      <c r="T57" s="15">
        <v>32653.06</v>
      </c>
      <c r="U57" s="15">
        <v>-53.06</v>
      </c>
      <c r="V57" s="16">
        <v>1.0016276073619632</v>
      </c>
      <c r="W57" s="15">
        <v>0</v>
      </c>
      <c r="X57" s="17"/>
      <c r="Y57" s="15">
        <v>13400</v>
      </c>
      <c r="Z57" s="15">
        <v>13400</v>
      </c>
      <c r="AA57" s="15">
        <v>13400</v>
      </c>
    </row>
    <row r="58" spans="1:27" s="43" customFormat="1" ht="25.5" outlineLevel="1" collapsed="1">
      <c r="A58" s="9" t="s">
        <v>84</v>
      </c>
      <c r="B58" s="8" t="s">
        <v>85</v>
      </c>
      <c r="C58" s="9" t="s">
        <v>84</v>
      </c>
      <c r="D58" s="9"/>
      <c r="E58" s="9"/>
      <c r="F58" s="10"/>
      <c r="G58" s="9"/>
      <c r="H58" s="9"/>
      <c r="I58" s="9"/>
      <c r="J58" s="9"/>
      <c r="K58" s="9"/>
      <c r="L58" s="9"/>
      <c r="M58" s="9"/>
      <c r="N58" s="9"/>
      <c r="O58" s="11">
        <v>62000</v>
      </c>
      <c r="P58" s="11">
        <v>536000</v>
      </c>
      <c r="Q58" s="11" t="e">
        <f>#REF!+#REF!</f>
        <v>#REF!</v>
      </c>
      <c r="R58" s="11" t="e">
        <f>#REF!+#REF!</f>
        <v>#REF!</v>
      </c>
      <c r="S58" s="11" t="e">
        <f>#REF!+#REF!</f>
        <v>#REF!</v>
      </c>
      <c r="T58" s="11" t="e">
        <f>#REF!+#REF!</f>
        <v>#REF!</v>
      </c>
      <c r="U58" s="11" t="e">
        <f>#REF!+#REF!</f>
        <v>#REF!</v>
      </c>
      <c r="V58" s="11" t="e">
        <f>#REF!+#REF!</f>
        <v>#REF!</v>
      </c>
      <c r="W58" s="11" t="e">
        <f>#REF!+#REF!</f>
        <v>#REF!</v>
      </c>
      <c r="X58" s="11" t="e">
        <f>#REF!+#REF!</f>
        <v>#REF!</v>
      </c>
      <c r="Y58" s="12">
        <f>Y59</f>
        <v>385000</v>
      </c>
      <c r="Z58" s="12">
        <f>Z59</f>
        <v>390000</v>
      </c>
      <c r="AA58" s="12">
        <f>AA59</f>
        <v>395000</v>
      </c>
    </row>
    <row r="59" spans="1:27" ht="38.25" hidden="1" outlineLevel="4">
      <c r="A59" s="7"/>
      <c r="B59" s="13" t="s">
        <v>127</v>
      </c>
      <c r="C59" s="19" t="s">
        <v>126</v>
      </c>
      <c r="D59" s="7"/>
      <c r="E59" s="7"/>
      <c r="F59" s="14"/>
      <c r="G59" s="7"/>
      <c r="H59" s="7"/>
      <c r="I59" s="7"/>
      <c r="J59" s="7"/>
      <c r="K59" s="7"/>
      <c r="L59" s="7"/>
      <c r="M59" s="7"/>
      <c r="N59" s="7"/>
      <c r="O59" s="15"/>
      <c r="P59" s="15"/>
      <c r="Q59" s="15"/>
      <c r="R59" s="15"/>
      <c r="S59" s="15"/>
      <c r="T59" s="15"/>
      <c r="U59" s="15"/>
      <c r="V59" s="16"/>
      <c r="W59" s="15"/>
      <c r="X59" s="17"/>
      <c r="Y59" s="18">
        <v>385000</v>
      </c>
      <c r="Z59" s="18">
        <v>390000</v>
      </c>
      <c r="AA59" s="18">
        <v>395000</v>
      </c>
    </row>
    <row r="60" spans="1:27" s="43" customFormat="1" ht="25.5" outlineLevel="1" collapsed="1">
      <c r="A60" s="9" t="s">
        <v>86</v>
      </c>
      <c r="B60" s="8" t="s">
        <v>87</v>
      </c>
      <c r="C60" s="9" t="s">
        <v>86</v>
      </c>
      <c r="D60" s="9"/>
      <c r="E60" s="9"/>
      <c r="F60" s="10"/>
      <c r="G60" s="9"/>
      <c r="H60" s="9"/>
      <c r="I60" s="9"/>
      <c r="J60" s="9"/>
      <c r="K60" s="9"/>
      <c r="L60" s="9"/>
      <c r="M60" s="9"/>
      <c r="N60" s="9"/>
      <c r="O60" s="11">
        <v>500000</v>
      </c>
      <c r="P60" s="11">
        <v>212208</v>
      </c>
      <c r="Q60" s="11" t="e">
        <f>#REF!+Q61</f>
        <v>#REF!</v>
      </c>
      <c r="R60" s="11" t="e">
        <f>#REF!+R61</f>
        <v>#REF!</v>
      </c>
      <c r="S60" s="11" t="e">
        <f>#REF!+S61</f>
        <v>#REF!</v>
      </c>
      <c r="T60" s="11" t="e">
        <f>#REF!+T61</f>
        <v>#REF!</v>
      </c>
      <c r="U60" s="11" t="e">
        <f>#REF!+U61</f>
        <v>#REF!</v>
      </c>
      <c r="V60" s="11" t="e">
        <f>#REF!+V61</f>
        <v>#REF!</v>
      </c>
      <c r="W60" s="11" t="e">
        <f>#REF!+W61</f>
        <v>#REF!</v>
      </c>
      <c r="X60" s="11" t="e">
        <f>#REF!+X61</f>
        <v>#REF!</v>
      </c>
      <c r="Y60" s="12">
        <f>Y61+Y63</f>
        <v>1610000</v>
      </c>
      <c r="Z60" s="12">
        <f>Z61+Z63</f>
        <v>1650000</v>
      </c>
      <c r="AA60" s="12">
        <f>AA61+AA63</f>
        <v>1150000</v>
      </c>
    </row>
    <row r="61" spans="1:27" s="43" customFormat="1" ht="76.5" outlineLevel="3">
      <c r="A61" s="9" t="s">
        <v>88</v>
      </c>
      <c r="B61" s="8" t="s">
        <v>170</v>
      </c>
      <c r="C61" s="44" t="s">
        <v>179</v>
      </c>
      <c r="D61" s="9"/>
      <c r="E61" s="9"/>
      <c r="F61" s="10"/>
      <c r="G61" s="9"/>
      <c r="H61" s="9"/>
      <c r="I61" s="9"/>
      <c r="J61" s="9"/>
      <c r="K61" s="9"/>
      <c r="L61" s="9"/>
      <c r="M61" s="9"/>
      <c r="N61" s="9"/>
      <c r="O61" s="11">
        <v>500000</v>
      </c>
      <c r="P61" s="11">
        <v>142208</v>
      </c>
      <c r="Q61" s="11" t="e">
        <f>#REF!+#REF!</f>
        <v>#REF!</v>
      </c>
      <c r="R61" s="11" t="e">
        <f>#REF!+#REF!</f>
        <v>#REF!</v>
      </c>
      <c r="S61" s="11" t="e">
        <f>#REF!+#REF!</f>
        <v>#REF!</v>
      </c>
      <c r="T61" s="11" t="e">
        <f>#REF!+#REF!</f>
        <v>#REF!</v>
      </c>
      <c r="U61" s="11" t="e">
        <f>#REF!+#REF!</f>
        <v>#REF!</v>
      </c>
      <c r="V61" s="11" t="e">
        <f>#REF!+#REF!</f>
        <v>#REF!</v>
      </c>
      <c r="W61" s="11" t="e">
        <f>#REF!+#REF!</f>
        <v>#REF!</v>
      </c>
      <c r="X61" s="11" t="e">
        <f>#REF!+#REF!</f>
        <v>#REF!</v>
      </c>
      <c r="Y61" s="12">
        <f>Y62</f>
        <v>500000</v>
      </c>
      <c r="Z61" s="12">
        <f>Z62</f>
        <v>520000</v>
      </c>
      <c r="AA61" s="12">
        <f>AA62</f>
        <v>0</v>
      </c>
    </row>
    <row r="62" spans="1:27" ht="127.5" hidden="1" outlineLevel="4">
      <c r="A62" s="7"/>
      <c r="B62" s="13" t="s">
        <v>168</v>
      </c>
      <c r="C62" s="19" t="s">
        <v>169</v>
      </c>
      <c r="D62" s="7"/>
      <c r="E62" s="7"/>
      <c r="F62" s="14"/>
      <c r="G62" s="7"/>
      <c r="H62" s="7"/>
      <c r="I62" s="7"/>
      <c r="J62" s="7"/>
      <c r="K62" s="7"/>
      <c r="L62" s="7"/>
      <c r="M62" s="7"/>
      <c r="N62" s="7"/>
      <c r="O62" s="15"/>
      <c r="P62" s="15"/>
      <c r="Q62" s="15"/>
      <c r="R62" s="15"/>
      <c r="S62" s="15"/>
      <c r="T62" s="15"/>
      <c r="U62" s="15"/>
      <c r="V62" s="16"/>
      <c r="W62" s="15"/>
      <c r="X62" s="17"/>
      <c r="Y62" s="18">
        <v>500000</v>
      </c>
      <c r="Z62" s="18">
        <v>520000</v>
      </c>
      <c r="AA62" s="18">
        <v>0</v>
      </c>
    </row>
    <row r="63" spans="1:27" ht="30" customHeight="1" outlineLevel="4">
      <c r="A63" s="7"/>
      <c r="B63" s="8" t="s">
        <v>171</v>
      </c>
      <c r="C63" s="44" t="s">
        <v>88</v>
      </c>
      <c r="D63" s="9"/>
      <c r="E63" s="9"/>
      <c r="F63" s="10"/>
      <c r="G63" s="9"/>
      <c r="H63" s="9"/>
      <c r="I63" s="9"/>
      <c r="J63" s="9"/>
      <c r="K63" s="9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45"/>
      <c r="W63" s="11"/>
      <c r="X63" s="46"/>
      <c r="Y63" s="21">
        <f>Y64+Y65</f>
        <v>1110000</v>
      </c>
      <c r="Z63" s="21">
        <f>Z64+Z65</f>
        <v>1130000</v>
      </c>
      <c r="AA63" s="21">
        <f>AA64+AA65</f>
        <v>1150000</v>
      </c>
    </row>
    <row r="64" spans="1:27" ht="51" hidden="1" outlineLevel="4">
      <c r="A64" s="7"/>
      <c r="B64" s="48" t="s">
        <v>172</v>
      </c>
      <c r="C64" s="49" t="s">
        <v>128</v>
      </c>
      <c r="D64" s="50"/>
      <c r="E64" s="50"/>
      <c r="F64" s="51"/>
      <c r="G64" s="50"/>
      <c r="H64" s="50"/>
      <c r="I64" s="50"/>
      <c r="J64" s="50"/>
      <c r="K64" s="50"/>
      <c r="L64" s="50"/>
      <c r="M64" s="50"/>
      <c r="N64" s="50"/>
      <c r="O64" s="52"/>
      <c r="P64" s="52"/>
      <c r="Q64" s="52"/>
      <c r="R64" s="52"/>
      <c r="S64" s="52"/>
      <c r="T64" s="52"/>
      <c r="U64" s="52"/>
      <c r="V64" s="53"/>
      <c r="W64" s="52"/>
      <c r="X64" s="31"/>
      <c r="Y64" s="32">
        <v>400000</v>
      </c>
      <c r="Z64" s="32">
        <v>410000</v>
      </c>
      <c r="AA64" s="32">
        <v>420000</v>
      </c>
    </row>
    <row r="65" spans="1:27" ht="51" hidden="1" outlineLevel="4">
      <c r="A65" s="47"/>
      <c r="B65" s="54" t="s">
        <v>181</v>
      </c>
      <c r="C65" s="55" t="s">
        <v>180</v>
      </c>
      <c r="D65" s="24"/>
      <c r="E65" s="24"/>
      <c r="F65" s="25"/>
      <c r="G65" s="24"/>
      <c r="H65" s="24"/>
      <c r="I65" s="24"/>
      <c r="J65" s="24"/>
      <c r="K65" s="24"/>
      <c r="L65" s="24"/>
      <c r="M65" s="24"/>
      <c r="N65" s="24"/>
      <c r="O65" s="26"/>
      <c r="P65" s="26"/>
      <c r="Q65" s="26"/>
      <c r="R65" s="26"/>
      <c r="S65" s="26"/>
      <c r="T65" s="26"/>
      <c r="U65" s="26"/>
      <c r="V65" s="27"/>
      <c r="W65" s="26"/>
      <c r="X65" s="27"/>
      <c r="Y65" s="18">
        <v>710000</v>
      </c>
      <c r="Z65" s="18">
        <v>720000</v>
      </c>
      <c r="AA65" s="18">
        <v>730000</v>
      </c>
    </row>
    <row r="66" spans="1:27" ht="76.5" hidden="1" outlineLevel="4">
      <c r="A66" s="7" t="s">
        <v>89</v>
      </c>
      <c r="B66" s="13" t="s">
        <v>90</v>
      </c>
      <c r="C66" s="7" t="s">
        <v>89</v>
      </c>
      <c r="D66" s="7"/>
      <c r="E66" s="7"/>
      <c r="F66" s="14"/>
      <c r="G66" s="7"/>
      <c r="H66" s="7"/>
      <c r="I66" s="7"/>
      <c r="J66" s="7"/>
      <c r="K66" s="7"/>
      <c r="L66" s="7"/>
      <c r="M66" s="7"/>
      <c r="N66" s="7"/>
      <c r="O66" s="15">
        <v>0</v>
      </c>
      <c r="P66" s="15">
        <v>5000</v>
      </c>
      <c r="Q66" s="15">
        <v>0</v>
      </c>
      <c r="R66" s="15">
        <v>4980.87</v>
      </c>
      <c r="S66" s="15">
        <v>4980.87</v>
      </c>
      <c r="T66" s="15">
        <v>4980.87</v>
      </c>
      <c r="U66" s="15">
        <v>19.13</v>
      </c>
      <c r="V66" s="16">
        <v>0.996174</v>
      </c>
      <c r="W66" s="15">
        <v>0</v>
      </c>
      <c r="X66" s="17"/>
      <c r="Y66" s="18"/>
      <c r="Z66" s="18"/>
      <c r="AA66" s="18"/>
    </row>
    <row r="67" spans="1:27" ht="12.75" hidden="1" outlineLevel="4">
      <c r="A67" s="7"/>
      <c r="B67" s="13"/>
      <c r="C67" s="7"/>
      <c r="D67" s="7"/>
      <c r="E67" s="7"/>
      <c r="F67" s="14"/>
      <c r="G67" s="7"/>
      <c r="H67" s="7"/>
      <c r="I67" s="7"/>
      <c r="J67" s="7"/>
      <c r="K67" s="7"/>
      <c r="L67" s="7"/>
      <c r="M67" s="7"/>
      <c r="N67" s="7"/>
      <c r="O67" s="15"/>
      <c r="P67" s="15"/>
      <c r="Q67" s="15"/>
      <c r="R67" s="15"/>
      <c r="S67" s="15"/>
      <c r="T67" s="15"/>
      <c r="U67" s="15"/>
      <c r="V67" s="16"/>
      <c r="W67" s="15"/>
      <c r="X67" s="17"/>
      <c r="Y67" s="18"/>
      <c r="Z67" s="18"/>
      <c r="AA67" s="18"/>
    </row>
    <row r="68" spans="1:27" ht="76.5" hidden="1" outlineLevel="4">
      <c r="A68" s="7" t="s">
        <v>91</v>
      </c>
      <c r="B68" s="13" t="s">
        <v>92</v>
      </c>
      <c r="C68" s="7" t="s">
        <v>91</v>
      </c>
      <c r="D68" s="7"/>
      <c r="E68" s="7"/>
      <c r="F68" s="14"/>
      <c r="G68" s="7"/>
      <c r="H68" s="7"/>
      <c r="I68" s="7"/>
      <c r="J68" s="7"/>
      <c r="K68" s="7"/>
      <c r="L68" s="7"/>
      <c r="M68" s="7"/>
      <c r="N68" s="7"/>
      <c r="O68" s="15">
        <v>0</v>
      </c>
      <c r="P68" s="15">
        <v>0</v>
      </c>
      <c r="Q68" s="15">
        <v>0</v>
      </c>
      <c r="R68" s="15">
        <v>13653.05</v>
      </c>
      <c r="S68" s="15">
        <v>13653.05</v>
      </c>
      <c r="T68" s="15">
        <v>13653.05</v>
      </c>
      <c r="U68" s="15">
        <v>-13653.05</v>
      </c>
      <c r="V68" s="16"/>
      <c r="W68" s="15">
        <v>0</v>
      </c>
      <c r="X68" s="17"/>
      <c r="Y68" s="18"/>
      <c r="Z68" s="18"/>
      <c r="AA68" s="18"/>
    </row>
    <row r="69" spans="1:27" ht="63.75" hidden="1" outlineLevel="4">
      <c r="A69" s="7" t="s">
        <v>93</v>
      </c>
      <c r="B69" s="13" t="s">
        <v>94</v>
      </c>
      <c r="C69" s="7" t="s">
        <v>93</v>
      </c>
      <c r="D69" s="7"/>
      <c r="E69" s="7"/>
      <c r="F69" s="14"/>
      <c r="G69" s="7"/>
      <c r="H69" s="7"/>
      <c r="I69" s="7"/>
      <c r="J69" s="7"/>
      <c r="K69" s="7"/>
      <c r="L69" s="7"/>
      <c r="M69" s="7"/>
      <c r="N69" s="7"/>
      <c r="O69" s="15">
        <v>600000</v>
      </c>
      <c r="P69" s="15">
        <v>-258950</v>
      </c>
      <c r="Q69" s="15">
        <v>0</v>
      </c>
      <c r="R69" s="15">
        <v>38062.44</v>
      </c>
      <c r="S69" s="15">
        <v>38062.44</v>
      </c>
      <c r="T69" s="15">
        <v>38062.44</v>
      </c>
      <c r="U69" s="15">
        <v>302987.56</v>
      </c>
      <c r="V69" s="16">
        <v>0.11160369447295118</v>
      </c>
      <c r="W69" s="15">
        <v>0</v>
      </c>
      <c r="X69" s="17"/>
      <c r="Y69" s="18"/>
      <c r="Z69" s="18"/>
      <c r="AA69" s="18"/>
    </row>
    <row r="70" spans="1:27" ht="76.5" hidden="1" outlineLevel="4">
      <c r="A70" s="7" t="s">
        <v>95</v>
      </c>
      <c r="B70" s="13" t="s">
        <v>96</v>
      </c>
      <c r="C70" s="7" t="s">
        <v>95</v>
      </c>
      <c r="D70" s="7"/>
      <c r="E70" s="7"/>
      <c r="F70" s="14"/>
      <c r="G70" s="7"/>
      <c r="H70" s="7"/>
      <c r="I70" s="7"/>
      <c r="J70" s="7"/>
      <c r="K70" s="7"/>
      <c r="L70" s="7"/>
      <c r="M70" s="7"/>
      <c r="N70" s="7"/>
      <c r="O70" s="15">
        <v>0</v>
      </c>
      <c r="P70" s="15">
        <v>7000</v>
      </c>
      <c r="Q70" s="15">
        <v>0</v>
      </c>
      <c r="R70" s="15">
        <v>10014.87</v>
      </c>
      <c r="S70" s="15">
        <v>10014.87</v>
      </c>
      <c r="T70" s="15">
        <v>10014.87</v>
      </c>
      <c r="U70" s="15">
        <v>-3014.87</v>
      </c>
      <c r="V70" s="16">
        <v>1.4306957142857142</v>
      </c>
      <c r="W70" s="15">
        <v>0</v>
      </c>
      <c r="X70" s="17"/>
      <c r="Y70" s="18"/>
      <c r="Z70" s="18"/>
      <c r="AA70" s="18"/>
    </row>
    <row r="71" spans="1:27" ht="102" hidden="1" outlineLevel="4">
      <c r="A71" s="7" t="s">
        <v>97</v>
      </c>
      <c r="B71" s="13" t="s">
        <v>98</v>
      </c>
      <c r="C71" s="50" t="s">
        <v>97</v>
      </c>
      <c r="D71" s="50"/>
      <c r="E71" s="50"/>
      <c r="F71" s="51"/>
      <c r="G71" s="50"/>
      <c r="H71" s="50"/>
      <c r="I71" s="50"/>
      <c r="J71" s="50"/>
      <c r="K71" s="50"/>
      <c r="L71" s="50"/>
      <c r="M71" s="50"/>
      <c r="N71" s="50"/>
      <c r="O71" s="52">
        <v>0</v>
      </c>
      <c r="P71" s="52">
        <v>50000</v>
      </c>
      <c r="Q71" s="52">
        <v>0</v>
      </c>
      <c r="R71" s="52">
        <v>50000</v>
      </c>
      <c r="S71" s="52">
        <v>50000</v>
      </c>
      <c r="T71" s="52">
        <v>50000</v>
      </c>
      <c r="U71" s="52">
        <v>0</v>
      </c>
      <c r="V71" s="53">
        <v>1</v>
      </c>
      <c r="W71" s="52">
        <v>0</v>
      </c>
      <c r="X71" s="31"/>
      <c r="Y71" s="32"/>
      <c r="Z71" s="32"/>
      <c r="AA71" s="32"/>
    </row>
    <row r="72" spans="1:27" ht="12.75" outlineLevel="4">
      <c r="A72" s="7"/>
      <c r="B72" s="56" t="s">
        <v>182</v>
      </c>
      <c r="C72" s="23" t="s">
        <v>185</v>
      </c>
      <c r="D72" s="24"/>
      <c r="E72" s="24"/>
      <c r="F72" s="25"/>
      <c r="G72" s="24"/>
      <c r="H72" s="24"/>
      <c r="I72" s="24"/>
      <c r="J72" s="24"/>
      <c r="K72" s="24"/>
      <c r="L72" s="24"/>
      <c r="M72" s="24"/>
      <c r="N72" s="24"/>
      <c r="O72" s="26"/>
      <c r="P72" s="26"/>
      <c r="Q72" s="26"/>
      <c r="R72" s="26"/>
      <c r="S72" s="26"/>
      <c r="T72" s="26"/>
      <c r="U72" s="26"/>
      <c r="V72" s="27"/>
      <c r="W72" s="26"/>
      <c r="X72" s="27"/>
      <c r="Y72" s="21">
        <f aca="true" t="shared" si="12" ref="Y72:AA73">Y73</f>
        <v>7354527</v>
      </c>
      <c r="Z72" s="21">
        <f t="shared" si="12"/>
        <v>0</v>
      </c>
      <c r="AA72" s="21">
        <f t="shared" si="12"/>
        <v>0</v>
      </c>
    </row>
    <row r="73" spans="1:27" ht="12.75" outlineLevel="4">
      <c r="A73" s="7"/>
      <c r="B73" s="57" t="s">
        <v>183</v>
      </c>
      <c r="C73" s="23" t="s">
        <v>186</v>
      </c>
      <c r="D73" s="24"/>
      <c r="E73" s="24"/>
      <c r="F73" s="25"/>
      <c r="G73" s="24"/>
      <c r="H73" s="24"/>
      <c r="I73" s="24"/>
      <c r="J73" s="24"/>
      <c r="K73" s="24"/>
      <c r="L73" s="24"/>
      <c r="M73" s="24"/>
      <c r="N73" s="24"/>
      <c r="O73" s="26"/>
      <c r="P73" s="26"/>
      <c r="Q73" s="26"/>
      <c r="R73" s="26"/>
      <c r="S73" s="26"/>
      <c r="T73" s="26"/>
      <c r="U73" s="26"/>
      <c r="V73" s="27"/>
      <c r="W73" s="26"/>
      <c r="X73" s="27"/>
      <c r="Y73" s="21">
        <f t="shared" si="12"/>
        <v>7354527</v>
      </c>
      <c r="Z73" s="21">
        <f t="shared" si="12"/>
        <v>0</v>
      </c>
      <c r="AA73" s="21">
        <f t="shared" si="12"/>
        <v>0</v>
      </c>
    </row>
    <row r="74" spans="1:27" ht="25.5" hidden="1" outlineLevel="4">
      <c r="A74" s="7"/>
      <c r="B74" s="58" t="s">
        <v>184</v>
      </c>
      <c r="C74" s="23" t="s">
        <v>187</v>
      </c>
      <c r="D74" s="24"/>
      <c r="E74" s="24"/>
      <c r="F74" s="25"/>
      <c r="G74" s="24"/>
      <c r="H74" s="24"/>
      <c r="I74" s="24"/>
      <c r="J74" s="24"/>
      <c r="K74" s="24"/>
      <c r="L74" s="24"/>
      <c r="M74" s="24"/>
      <c r="N74" s="24"/>
      <c r="O74" s="26"/>
      <c r="P74" s="26"/>
      <c r="Q74" s="26"/>
      <c r="R74" s="26"/>
      <c r="S74" s="26"/>
      <c r="T74" s="26"/>
      <c r="U74" s="26"/>
      <c r="V74" s="27"/>
      <c r="W74" s="26"/>
      <c r="X74" s="27"/>
      <c r="Y74" s="18">
        <v>7354527</v>
      </c>
      <c r="Z74" s="18"/>
      <c r="AA74" s="18"/>
    </row>
    <row r="75" spans="1:27" ht="12.75" collapsed="1">
      <c r="A75" s="7" t="s">
        <v>99</v>
      </c>
      <c r="B75" s="8" t="s">
        <v>100</v>
      </c>
      <c r="C75" s="28" t="s">
        <v>99</v>
      </c>
      <c r="D75" s="28"/>
      <c r="E75" s="28"/>
      <c r="F75" s="29"/>
      <c r="G75" s="28"/>
      <c r="H75" s="28"/>
      <c r="I75" s="28"/>
      <c r="J75" s="28"/>
      <c r="K75" s="28"/>
      <c r="L75" s="28"/>
      <c r="M75" s="28"/>
      <c r="N75" s="28"/>
      <c r="O75" s="30">
        <v>299905891.82</v>
      </c>
      <c r="P75" s="30">
        <v>104979569.56</v>
      </c>
      <c r="Q75" s="30" t="e">
        <f>Q76+#REF!</f>
        <v>#REF!</v>
      </c>
      <c r="R75" s="30" t="e">
        <f>R76+#REF!</f>
        <v>#REF!</v>
      </c>
      <c r="S75" s="30" t="e">
        <f>S76+#REF!</f>
        <v>#REF!</v>
      </c>
      <c r="T75" s="30" t="e">
        <f>T76+#REF!</f>
        <v>#REF!</v>
      </c>
      <c r="U75" s="30" t="e">
        <f>U76+#REF!</f>
        <v>#REF!</v>
      </c>
      <c r="V75" s="30" t="e">
        <f>V76+#REF!</f>
        <v>#REF!</v>
      </c>
      <c r="W75" s="30" t="e">
        <f>W76+#REF!</f>
        <v>#REF!</v>
      </c>
      <c r="X75" s="30" t="e">
        <f>X76+#REF!</f>
        <v>#REF!</v>
      </c>
      <c r="Y75" s="20">
        <f>Y76</f>
        <v>392839000</v>
      </c>
      <c r="Z75" s="20">
        <f>Z76</f>
        <v>268167800</v>
      </c>
      <c r="AA75" s="20">
        <f>AA76</f>
        <v>270660900</v>
      </c>
    </row>
    <row r="76" spans="1:27" ht="38.25" outlineLevel="1">
      <c r="A76" s="7" t="s">
        <v>101</v>
      </c>
      <c r="B76" s="8" t="s">
        <v>102</v>
      </c>
      <c r="C76" s="9" t="s">
        <v>101</v>
      </c>
      <c r="D76" s="9"/>
      <c r="E76" s="9"/>
      <c r="F76" s="10"/>
      <c r="G76" s="9"/>
      <c r="H76" s="9"/>
      <c r="I76" s="9"/>
      <c r="J76" s="9"/>
      <c r="K76" s="9"/>
      <c r="L76" s="9"/>
      <c r="M76" s="9"/>
      <c r="N76" s="9"/>
      <c r="O76" s="11">
        <v>299905891.82</v>
      </c>
      <c r="P76" s="11">
        <v>137299869.56</v>
      </c>
      <c r="Q76" s="11" t="e">
        <f aca="true" t="shared" si="13" ref="Q76:AA76">Q77+Q80+Q91+Q98</f>
        <v>#REF!</v>
      </c>
      <c r="R76" s="11" t="e">
        <f t="shared" si="13"/>
        <v>#REF!</v>
      </c>
      <c r="S76" s="11" t="e">
        <f t="shared" si="13"/>
        <v>#REF!</v>
      </c>
      <c r="T76" s="11" t="e">
        <f t="shared" si="13"/>
        <v>#REF!</v>
      </c>
      <c r="U76" s="11" t="e">
        <f t="shared" si="13"/>
        <v>#REF!</v>
      </c>
      <c r="V76" s="11" t="e">
        <f t="shared" si="13"/>
        <v>#REF!</v>
      </c>
      <c r="W76" s="11" t="e">
        <f t="shared" si="13"/>
        <v>#REF!</v>
      </c>
      <c r="X76" s="11" t="e">
        <f t="shared" si="13"/>
        <v>#REF!</v>
      </c>
      <c r="Y76" s="12">
        <f t="shared" si="13"/>
        <v>392839000</v>
      </c>
      <c r="Z76" s="12">
        <f t="shared" si="13"/>
        <v>268167800</v>
      </c>
      <c r="AA76" s="12">
        <f t="shared" si="13"/>
        <v>270660900</v>
      </c>
    </row>
    <row r="77" spans="1:27" ht="25.5" outlineLevel="2">
      <c r="A77" s="7" t="s">
        <v>103</v>
      </c>
      <c r="B77" s="8" t="s">
        <v>104</v>
      </c>
      <c r="C77" s="9" t="s">
        <v>103</v>
      </c>
      <c r="D77" s="9"/>
      <c r="E77" s="9"/>
      <c r="F77" s="10"/>
      <c r="G77" s="9"/>
      <c r="H77" s="9"/>
      <c r="I77" s="9"/>
      <c r="J77" s="9"/>
      <c r="K77" s="9"/>
      <c r="L77" s="9"/>
      <c r="M77" s="9"/>
      <c r="N77" s="9"/>
      <c r="O77" s="11">
        <v>23864500</v>
      </c>
      <c r="P77" s="11">
        <v>0</v>
      </c>
      <c r="Q77" s="11" t="e">
        <f>#REF!+Q78+Q79</f>
        <v>#REF!</v>
      </c>
      <c r="R77" s="11" t="e">
        <f>#REF!+R78+R79</f>
        <v>#REF!</v>
      </c>
      <c r="S77" s="11" t="e">
        <f>#REF!+S78+S79</f>
        <v>#REF!</v>
      </c>
      <c r="T77" s="11" t="e">
        <f>#REF!+T78+T79</f>
        <v>#REF!</v>
      </c>
      <c r="U77" s="11" t="e">
        <f>#REF!+U78+U79</f>
        <v>#REF!</v>
      </c>
      <c r="V77" s="11" t="e">
        <f>#REF!+V78+V79</f>
        <v>#REF!</v>
      </c>
      <c r="W77" s="11" t="e">
        <f>#REF!+W78+W79</f>
        <v>#REF!</v>
      </c>
      <c r="X77" s="11" t="e">
        <f>#REF!+X78+X79</f>
        <v>#REF!</v>
      </c>
      <c r="Y77" s="11">
        <f>Y78+Y79</f>
        <v>64527400</v>
      </c>
      <c r="Z77" s="11">
        <f>Z78+Z79</f>
        <v>29567500</v>
      </c>
      <c r="AA77" s="11">
        <f>AA78+AA79</f>
        <v>29314800</v>
      </c>
    </row>
    <row r="78" spans="1:27" ht="43.5" customHeight="1" hidden="1" outlineLevel="4">
      <c r="A78" s="7"/>
      <c r="B78" s="22" t="s">
        <v>130</v>
      </c>
      <c r="C78" s="23" t="s">
        <v>176</v>
      </c>
      <c r="D78" s="24"/>
      <c r="E78" s="24"/>
      <c r="F78" s="25"/>
      <c r="G78" s="24"/>
      <c r="H78" s="24"/>
      <c r="I78" s="24"/>
      <c r="J78" s="24"/>
      <c r="K78" s="24"/>
      <c r="L78" s="24"/>
      <c r="M78" s="24"/>
      <c r="N78" s="24"/>
      <c r="O78" s="26"/>
      <c r="P78" s="26"/>
      <c r="Q78" s="26"/>
      <c r="R78" s="26"/>
      <c r="S78" s="26"/>
      <c r="T78" s="26"/>
      <c r="U78" s="26"/>
      <c r="V78" s="27"/>
      <c r="W78" s="26"/>
      <c r="X78" s="27"/>
      <c r="Y78" s="18">
        <v>61718800</v>
      </c>
      <c r="Z78" s="18">
        <v>29567500</v>
      </c>
      <c r="AA78" s="18">
        <v>29314800</v>
      </c>
    </row>
    <row r="79" spans="1:27" ht="20.25" customHeight="1" hidden="1" outlineLevel="4">
      <c r="A79" s="7"/>
      <c r="B79" s="22" t="s">
        <v>131</v>
      </c>
      <c r="C79" s="23" t="s">
        <v>129</v>
      </c>
      <c r="D79" s="24"/>
      <c r="E79" s="24"/>
      <c r="F79" s="25"/>
      <c r="G79" s="24"/>
      <c r="H79" s="24"/>
      <c r="I79" s="24"/>
      <c r="J79" s="24"/>
      <c r="K79" s="24"/>
      <c r="L79" s="24"/>
      <c r="M79" s="24"/>
      <c r="N79" s="24"/>
      <c r="O79" s="26"/>
      <c r="P79" s="26"/>
      <c r="Q79" s="26"/>
      <c r="R79" s="26"/>
      <c r="S79" s="26"/>
      <c r="T79" s="26"/>
      <c r="U79" s="26"/>
      <c r="V79" s="27"/>
      <c r="W79" s="26"/>
      <c r="X79" s="27"/>
      <c r="Y79" s="18">
        <v>2808600</v>
      </c>
      <c r="Z79" s="18"/>
      <c r="AA79" s="18"/>
    </row>
    <row r="80" spans="1:27" ht="25.5" outlineLevel="2" collapsed="1">
      <c r="A80" s="7" t="s">
        <v>105</v>
      </c>
      <c r="B80" s="8" t="s">
        <v>106</v>
      </c>
      <c r="C80" s="28" t="s">
        <v>105</v>
      </c>
      <c r="D80" s="28"/>
      <c r="E80" s="28"/>
      <c r="F80" s="29"/>
      <c r="G80" s="28"/>
      <c r="H80" s="28"/>
      <c r="I80" s="28"/>
      <c r="J80" s="28"/>
      <c r="K80" s="28"/>
      <c r="L80" s="28"/>
      <c r="M80" s="28"/>
      <c r="N80" s="28"/>
      <c r="O80" s="30">
        <v>93190536.28</v>
      </c>
      <c r="P80" s="30">
        <v>116363604.31</v>
      </c>
      <c r="Q80" s="30">
        <f aca="true" t="shared" si="14" ref="Q80:X80">SUM(Q81:Q87)</f>
        <v>0</v>
      </c>
      <c r="R80" s="30">
        <f t="shared" si="14"/>
        <v>0</v>
      </c>
      <c r="S80" s="30">
        <f t="shared" si="14"/>
        <v>0</v>
      </c>
      <c r="T80" s="30">
        <f t="shared" si="14"/>
        <v>0</v>
      </c>
      <c r="U80" s="30">
        <f t="shared" si="14"/>
        <v>0</v>
      </c>
      <c r="V80" s="30">
        <f t="shared" si="14"/>
        <v>0</v>
      </c>
      <c r="W80" s="30">
        <f t="shared" si="14"/>
        <v>0</v>
      </c>
      <c r="X80" s="30">
        <f t="shared" si="14"/>
        <v>0</v>
      </c>
      <c r="Y80" s="20">
        <f>SUM(Y81:Y90)</f>
        <v>152876600</v>
      </c>
      <c r="Z80" s="20">
        <f>SUM(Z81:Z90)</f>
        <v>62416900</v>
      </c>
      <c r="AA80" s="20">
        <f>SUM(AA81:AA90)</f>
        <v>69500500</v>
      </c>
    </row>
    <row r="81" spans="1:27" ht="88.5" customHeight="1" hidden="1" outlineLevel="4">
      <c r="A81" s="7"/>
      <c r="B81" s="13" t="s">
        <v>133</v>
      </c>
      <c r="C81" s="19" t="s">
        <v>132</v>
      </c>
      <c r="D81" s="7"/>
      <c r="E81" s="7"/>
      <c r="F81" s="14"/>
      <c r="G81" s="7"/>
      <c r="H81" s="7"/>
      <c r="I81" s="7"/>
      <c r="J81" s="7"/>
      <c r="K81" s="7"/>
      <c r="L81" s="7"/>
      <c r="M81" s="7"/>
      <c r="N81" s="7"/>
      <c r="O81" s="15"/>
      <c r="P81" s="15"/>
      <c r="Q81" s="15"/>
      <c r="R81" s="15"/>
      <c r="S81" s="15"/>
      <c r="T81" s="15"/>
      <c r="U81" s="15"/>
      <c r="V81" s="16"/>
      <c r="W81" s="15"/>
      <c r="X81" s="17"/>
      <c r="Y81" s="18">
        <v>25576900</v>
      </c>
      <c r="Z81" s="18">
        <v>25576900</v>
      </c>
      <c r="AA81" s="18">
        <v>35059500</v>
      </c>
    </row>
    <row r="82" spans="1:27" ht="63.75" hidden="1" outlineLevel="4">
      <c r="A82" s="7"/>
      <c r="B82" s="13" t="s">
        <v>141</v>
      </c>
      <c r="C82" s="19" t="s">
        <v>140</v>
      </c>
      <c r="D82" s="7"/>
      <c r="E82" s="7"/>
      <c r="F82" s="14"/>
      <c r="G82" s="7"/>
      <c r="H82" s="7"/>
      <c r="I82" s="7"/>
      <c r="J82" s="7"/>
      <c r="K82" s="7"/>
      <c r="L82" s="7"/>
      <c r="M82" s="7"/>
      <c r="N82" s="7"/>
      <c r="O82" s="15"/>
      <c r="P82" s="15"/>
      <c r="Q82" s="15"/>
      <c r="R82" s="15"/>
      <c r="S82" s="15"/>
      <c r="T82" s="15"/>
      <c r="U82" s="15"/>
      <c r="V82" s="16"/>
      <c r="W82" s="15"/>
      <c r="X82" s="17"/>
      <c r="Y82" s="18"/>
      <c r="Z82" s="18"/>
      <c r="AA82" s="18"/>
    </row>
    <row r="83" spans="1:27" ht="63" customHeight="1" hidden="1" outlineLevel="4">
      <c r="A83" s="7"/>
      <c r="B83" s="13" t="s">
        <v>137</v>
      </c>
      <c r="C83" s="19" t="s">
        <v>136</v>
      </c>
      <c r="D83" s="7"/>
      <c r="E83" s="7"/>
      <c r="F83" s="14"/>
      <c r="G83" s="7"/>
      <c r="H83" s="7"/>
      <c r="I83" s="7"/>
      <c r="J83" s="7"/>
      <c r="K83" s="7"/>
      <c r="L83" s="7"/>
      <c r="M83" s="7"/>
      <c r="N83" s="7"/>
      <c r="O83" s="15"/>
      <c r="P83" s="15"/>
      <c r="Q83" s="15"/>
      <c r="R83" s="15"/>
      <c r="S83" s="15"/>
      <c r="T83" s="15"/>
      <c r="U83" s="15"/>
      <c r="V83" s="16"/>
      <c r="W83" s="15"/>
      <c r="X83" s="17"/>
      <c r="Y83" s="18">
        <v>6106200</v>
      </c>
      <c r="Z83" s="18">
        <v>6044800</v>
      </c>
      <c r="AA83" s="18">
        <v>5824600</v>
      </c>
    </row>
    <row r="84" spans="1:27" ht="0.75" customHeight="1" hidden="1" outlineLevel="4">
      <c r="A84" s="7"/>
      <c r="B84" s="13" t="s">
        <v>139</v>
      </c>
      <c r="C84" s="19" t="s">
        <v>138</v>
      </c>
      <c r="D84" s="7"/>
      <c r="E84" s="7"/>
      <c r="F84" s="14"/>
      <c r="G84" s="7"/>
      <c r="H84" s="7"/>
      <c r="I84" s="7"/>
      <c r="J84" s="7"/>
      <c r="K84" s="7"/>
      <c r="L84" s="7"/>
      <c r="M84" s="7"/>
      <c r="N84" s="7"/>
      <c r="O84" s="15"/>
      <c r="P84" s="15"/>
      <c r="Q84" s="15"/>
      <c r="R84" s="15"/>
      <c r="S84" s="15"/>
      <c r="T84" s="15"/>
      <c r="U84" s="15"/>
      <c r="V84" s="16"/>
      <c r="W84" s="15"/>
      <c r="X84" s="17"/>
      <c r="Y84" s="18"/>
      <c r="Z84" s="18"/>
      <c r="AA84" s="18"/>
    </row>
    <row r="85" spans="1:27" ht="38.25" hidden="1" outlineLevel="4">
      <c r="A85" s="7"/>
      <c r="B85" s="13" t="s">
        <v>174</v>
      </c>
      <c r="C85" s="19" t="s">
        <v>173</v>
      </c>
      <c r="D85" s="7"/>
      <c r="E85" s="7"/>
      <c r="F85" s="14"/>
      <c r="G85" s="7"/>
      <c r="H85" s="7"/>
      <c r="I85" s="7"/>
      <c r="J85" s="7"/>
      <c r="K85" s="7"/>
      <c r="L85" s="7"/>
      <c r="M85" s="7"/>
      <c r="N85" s="7"/>
      <c r="O85" s="15"/>
      <c r="P85" s="15"/>
      <c r="Q85" s="15"/>
      <c r="R85" s="15"/>
      <c r="S85" s="15"/>
      <c r="T85" s="15"/>
      <c r="U85" s="15"/>
      <c r="V85" s="16"/>
      <c r="W85" s="15"/>
      <c r="X85" s="17"/>
      <c r="Y85" s="18">
        <v>6880200</v>
      </c>
      <c r="Z85" s="18">
        <v>7209600</v>
      </c>
      <c r="AA85" s="18">
        <v>7228900</v>
      </c>
    </row>
    <row r="86" spans="1:27" ht="38.25" hidden="1" outlineLevel="4">
      <c r="A86" s="7"/>
      <c r="B86" s="13" t="s">
        <v>143</v>
      </c>
      <c r="C86" s="19" t="s">
        <v>142</v>
      </c>
      <c r="D86" s="7"/>
      <c r="E86" s="7"/>
      <c r="F86" s="14"/>
      <c r="G86" s="7"/>
      <c r="H86" s="7"/>
      <c r="I86" s="7"/>
      <c r="J86" s="7"/>
      <c r="K86" s="7"/>
      <c r="L86" s="7"/>
      <c r="M86" s="7"/>
      <c r="N86" s="7"/>
      <c r="O86" s="15"/>
      <c r="P86" s="15"/>
      <c r="Q86" s="15"/>
      <c r="R86" s="15"/>
      <c r="S86" s="15"/>
      <c r="T86" s="15"/>
      <c r="U86" s="15"/>
      <c r="V86" s="16"/>
      <c r="W86" s="15"/>
      <c r="X86" s="17"/>
      <c r="Y86" s="18">
        <v>3011900</v>
      </c>
      <c r="Z86" s="18"/>
      <c r="AA86" s="18"/>
    </row>
    <row r="87" spans="1:27" ht="38.25" hidden="1" outlineLevel="4">
      <c r="A87" s="7"/>
      <c r="B87" s="64" t="s">
        <v>193</v>
      </c>
      <c r="C87" s="68" t="s">
        <v>190</v>
      </c>
      <c r="D87" s="7"/>
      <c r="E87" s="7"/>
      <c r="F87" s="14"/>
      <c r="G87" s="7"/>
      <c r="H87" s="7"/>
      <c r="I87" s="7"/>
      <c r="J87" s="7"/>
      <c r="K87" s="7"/>
      <c r="L87" s="7"/>
      <c r="M87" s="7"/>
      <c r="N87" s="7"/>
      <c r="O87" s="15"/>
      <c r="P87" s="15"/>
      <c r="Q87" s="15"/>
      <c r="R87" s="15"/>
      <c r="S87" s="15"/>
      <c r="T87" s="15"/>
      <c r="U87" s="15"/>
      <c r="V87" s="16"/>
      <c r="W87" s="15"/>
      <c r="X87" s="31"/>
      <c r="Y87" s="32">
        <v>1700</v>
      </c>
      <c r="Z87" s="32">
        <v>1800</v>
      </c>
      <c r="AA87" s="32">
        <v>1800</v>
      </c>
    </row>
    <row r="88" spans="1:27" ht="25.5" hidden="1" outlineLevel="4">
      <c r="A88" s="7"/>
      <c r="B88" s="64" t="s">
        <v>189</v>
      </c>
      <c r="C88" s="68" t="s">
        <v>188</v>
      </c>
      <c r="D88" s="7"/>
      <c r="E88" s="7"/>
      <c r="F88" s="14"/>
      <c r="G88" s="7"/>
      <c r="H88" s="7"/>
      <c r="I88" s="7"/>
      <c r="J88" s="7"/>
      <c r="K88" s="7"/>
      <c r="L88" s="7"/>
      <c r="M88" s="7"/>
      <c r="N88" s="7"/>
      <c r="O88" s="15"/>
      <c r="P88" s="15"/>
      <c r="Q88" s="15"/>
      <c r="R88" s="15"/>
      <c r="S88" s="15"/>
      <c r="T88" s="15"/>
      <c r="U88" s="15"/>
      <c r="V88" s="16"/>
      <c r="W88" s="15"/>
      <c r="X88" s="65"/>
      <c r="Y88" s="32">
        <v>323200</v>
      </c>
      <c r="Z88" s="32">
        <v>3723700</v>
      </c>
      <c r="AA88" s="32">
        <v>1525600</v>
      </c>
    </row>
    <row r="89" spans="1:27" ht="89.25" hidden="1" outlineLevel="4">
      <c r="A89" s="7"/>
      <c r="B89" s="66" t="s">
        <v>192</v>
      </c>
      <c r="C89" s="69" t="s">
        <v>191</v>
      </c>
      <c r="D89" s="7"/>
      <c r="E89" s="7"/>
      <c r="F89" s="14"/>
      <c r="G89" s="7"/>
      <c r="H89" s="7"/>
      <c r="I89" s="7"/>
      <c r="J89" s="7"/>
      <c r="K89" s="7"/>
      <c r="L89" s="7"/>
      <c r="M89" s="7"/>
      <c r="N89" s="7"/>
      <c r="O89" s="15"/>
      <c r="P89" s="15"/>
      <c r="Q89" s="15"/>
      <c r="R89" s="15"/>
      <c r="S89" s="15"/>
      <c r="T89" s="15"/>
      <c r="U89" s="15"/>
      <c r="V89" s="16"/>
      <c r="W89" s="15"/>
      <c r="X89" s="65"/>
      <c r="Y89" s="32">
        <v>89400</v>
      </c>
      <c r="Z89" s="32"/>
      <c r="AA89" s="32"/>
    </row>
    <row r="90" spans="1:27" ht="25.5" hidden="1" outlineLevel="4">
      <c r="A90" s="7"/>
      <c r="B90" s="13" t="s">
        <v>135</v>
      </c>
      <c r="C90" s="19" t="s">
        <v>134</v>
      </c>
      <c r="D90" s="7"/>
      <c r="E90" s="7"/>
      <c r="F90" s="14"/>
      <c r="G90" s="7"/>
      <c r="H90" s="7"/>
      <c r="I90" s="7"/>
      <c r="J90" s="7"/>
      <c r="K90" s="7"/>
      <c r="L90" s="7"/>
      <c r="M90" s="7"/>
      <c r="N90" s="7"/>
      <c r="O90" s="15"/>
      <c r="P90" s="15"/>
      <c r="Q90" s="26"/>
      <c r="R90" s="26"/>
      <c r="S90" s="26"/>
      <c r="T90" s="26"/>
      <c r="U90" s="26"/>
      <c r="V90" s="27"/>
      <c r="W90" s="26"/>
      <c r="X90" s="27"/>
      <c r="Y90" s="18">
        <v>110887100</v>
      </c>
      <c r="Z90" s="18">
        <v>19860100</v>
      </c>
      <c r="AA90" s="18">
        <v>19860100</v>
      </c>
    </row>
    <row r="91" spans="1:27" ht="25.5" outlineLevel="2" collapsed="1">
      <c r="A91" s="7" t="s">
        <v>107</v>
      </c>
      <c r="B91" s="8" t="s">
        <v>108</v>
      </c>
      <c r="C91" s="9" t="s">
        <v>107</v>
      </c>
      <c r="D91" s="9"/>
      <c r="E91" s="9"/>
      <c r="F91" s="10"/>
      <c r="G91" s="9"/>
      <c r="H91" s="9"/>
      <c r="I91" s="9"/>
      <c r="J91" s="9"/>
      <c r="K91" s="9"/>
      <c r="L91" s="9"/>
      <c r="M91" s="9"/>
      <c r="N91" s="9"/>
      <c r="O91" s="11">
        <v>164271380</v>
      </c>
      <c r="P91" s="11">
        <v>9996115.56</v>
      </c>
      <c r="Q91" s="30">
        <f aca="true" t="shared" si="15" ref="Q91:X91">SUM(Q92:Q96)</f>
        <v>0</v>
      </c>
      <c r="R91" s="30">
        <f t="shared" si="15"/>
        <v>0</v>
      </c>
      <c r="S91" s="30">
        <f t="shared" si="15"/>
        <v>0</v>
      </c>
      <c r="T91" s="30">
        <f t="shared" si="15"/>
        <v>0</v>
      </c>
      <c r="U91" s="30">
        <f t="shared" si="15"/>
        <v>0</v>
      </c>
      <c r="V91" s="30">
        <f t="shared" si="15"/>
        <v>0</v>
      </c>
      <c r="W91" s="30">
        <f t="shared" si="15"/>
        <v>0</v>
      </c>
      <c r="X91" s="30">
        <f t="shared" si="15"/>
        <v>0</v>
      </c>
      <c r="Y91" s="20">
        <f>SUM(Y92:Y97)</f>
        <v>165772100</v>
      </c>
      <c r="Z91" s="20">
        <f>SUM(Z92:Z97)</f>
        <v>166497200</v>
      </c>
      <c r="AA91" s="20">
        <f>SUM(AA92:AA97)</f>
        <v>161887600</v>
      </c>
    </row>
    <row r="92" spans="1:27" ht="38.25" hidden="1" outlineLevel="4">
      <c r="A92" s="7"/>
      <c r="B92" s="13" t="s">
        <v>147</v>
      </c>
      <c r="C92" s="19" t="s">
        <v>146</v>
      </c>
      <c r="D92" s="7"/>
      <c r="E92" s="7"/>
      <c r="F92" s="14"/>
      <c r="G92" s="7"/>
      <c r="H92" s="7"/>
      <c r="I92" s="7"/>
      <c r="J92" s="7"/>
      <c r="K92" s="7"/>
      <c r="L92" s="7"/>
      <c r="M92" s="7"/>
      <c r="N92" s="7"/>
      <c r="O92" s="15"/>
      <c r="P92" s="15"/>
      <c r="Q92" s="15"/>
      <c r="R92" s="15"/>
      <c r="S92" s="15"/>
      <c r="T92" s="15"/>
      <c r="U92" s="15"/>
      <c r="V92" s="16"/>
      <c r="W92" s="15"/>
      <c r="X92" s="17"/>
      <c r="Y92" s="18">
        <v>156130400</v>
      </c>
      <c r="Z92" s="18">
        <v>156628300</v>
      </c>
      <c r="AA92" s="18">
        <v>153818900</v>
      </c>
    </row>
    <row r="93" spans="1:27" ht="76.5" hidden="1" outlineLevel="4">
      <c r="A93" s="7"/>
      <c r="B93" s="13" t="s">
        <v>155</v>
      </c>
      <c r="C93" s="19" t="s">
        <v>154</v>
      </c>
      <c r="D93" s="7"/>
      <c r="E93" s="7"/>
      <c r="F93" s="14"/>
      <c r="G93" s="7"/>
      <c r="H93" s="7"/>
      <c r="I93" s="7"/>
      <c r="J93" s="7"/>
      <c r="K93" s="7"/>
      <c r="L93" s="7"/>
      <c r="M93" s="7"/>
      <c r="N93" s="7"/>
      <c r="O93" s="15"/>
      <c r="P93" s="15"/>
      <c r="Q93" s="15"/>
      <c r="R93" s="15"/>
      <c r="S93" s="15"/>
      <c r="T93" s="15"/>
      <c r="U93" s="15"/>
      <c r="V93" s="16"/>
      <c r="W93" s="15"/>
      <c r="X93" s="17"/>
      <c r="Y93" s="18">
        <v>134800</v>
      </c>
      <c r="Z93" s="18">
        <v>134800</v>
      </c>
      <c r="AA93" s="18">
        <v>134800</v>
      </c>
    </row>
    <row r="94" spans="1:27" ht="63.75" hidden="1" outlineLevel="4">
      <c r="A94" s="7"/>
      <c r="B94" s="13" t="s">
        <v>153</v>
      </c>
      <c r="C94" s="19" t="s">
        <v>152</v>
      </c>
      <c r="D94" s="7"/>
      <c r="E94" s="7"/>
      <c r="F94" s="14"/>
      <c r="G94" s="7"/>
      <c r="H94" s="7"/>
      <c r="I94" s="7"/>
      <c r="J94" s="7"/>
      <c r="K94" s="7"/>
      <c r="L94" s="7"/>
      <c r="M94" s="7"/>
      <c r="N94" s="7"/>
      <c r="O94" s="15"/>
      <c r="P94" s="15"/>
      <c r="Q94" s="15"/>
      <c r="R94" s="15"/>
      <c r="S94" s="15"/>
      <c r="T94" s="15"/>
      <c r="U94" s="15"/>
      <c r="V94" s="16"/>
      <c r="W94" s="15"/>
      <c r="X94" s="17"/>
      <c r="Y94" s="18">
        <v>7338100</v>
      </c>
      <c r="Z94" s="18">
        <v>7537900</v>
      </c>
      <c r="AA94" s="18">
        <v>7865400</v>
      </c>
    </row>
    <row r="95" spans="1:27" ht="51" hidden="1" outlineLevel="4">
      <c r="A95" s="7"/>
      <c r="B95" s="13" t="s">
        <v>151</v>
      </c>
      <c r="C95" s="19" t="s">
        <v>150</v>
      </c>
      <c r="D95" s="7"/>
      <c r="E95" s="7"/>
      <c r="F95" s="14"/>
      <c r="G95" s="7"/>
      <c r="H95" s="7"/>
      <c r="I95" s="7"/>
      <c r="J95" s="7"/>
      <c r="K95" s="7"/>
      <c r="L95" s="7"/>
      <c r="M95" s="7"/>
      <c r="N95" s="7"/>
      <c r="O95" s="15"/>
      <c r="P95" s="15"/>
      <c r="Q95" s="15"/>
      <c r="R95" s="15"/>
      <c r="S95" s="15"/>
      <c r="T95" s="15"/>
      <c r="U95" s="15"/>
      <c r="V95" s="16"/>
      <c r="W95" s="15"/>
      <c r="X95" s="17"/>
      <c r="Y95" s="18">
        <v>1256700</v>
      </c>
      <c r="Z95" s="18">
        <v>1299400</v>
      </c>
      <c r="AA95" s="18">
        <v>0</v>
      </c>
    </row>
    <row r="96" spans="1:27" ht="63.75" hidden="1" outlineLevel="4">
      <c r="A96" s="7"/>
      <c r="B96" s="13" t="s">
        <v>157</v>
      </c>
      <c r="C96" s="19" t="s">
        <v>156</v>
      </c>
      <c r="D96" s="7"/>
      <c r="E96" s="7"/>
      <c r="F96" s="14"/>
      <c r="G96" s="7"/>
      <c r="H96" s="7"/>
      <c r="I96" s="7"/>
      <c r="J96" s="7"/>
      <c r="K96" s="7"/>
      <c r="L96" s="7"/>
      <c r="M96" s="7"/>
      <c r="N96" s="7"/>
      <c r="O96" s="15"/>
      <c r="P96" s="15"/>
      <c r="Q96" s="15"/>
      <c r="R96" s="15"/>
      <c r="S96" s="15"/>
      <c r="T96" s="15"/>
      <c r="U96" s="15"/>
      <c r="V96" s="16"/>
      <c r="W96" s="15"/>
      <c r="X96" s="17"/>
      <c r="Y96" s="18">
        <v>5500</v>
      </c>
      <c r="Z96" s="18">
        <v>5800</v>
      </c>
      <c r="AA96" s="18">
        <v>68500</v>
      </c>
    </row>
    <row r="97" spans="1:27" ht="38.25" hidden="1" outlineLevel="4">
      <c r="A97" s="7"/>
      <c r="B97" s="13" t="s">
        <v>149</v>
      </c>
      <c r="C97" s="19" t="s">
        <v>148</v>
      </c>
      <c r="D97" s="7"/>
      <c r="E97" s="7"/>
      <c r="F97" s="14"/>
      <c r="G97" s="7"/>
      <c r="H97" s="7"/>
      <c r="I97" s="7"/>
      <c r="J97" s="7"/>
      <c r="K97" s="7"/>
      <c r="L97" s="7"/>
      <c r="M97" s="7"/>
      <c r="N97" s="7"/>
      <c r="O97" s="15"/>
      <c r="P97" s="15"/>
      <c r="Q97" s="15"/>
      <c r="R97" s="15"/>
      <c r="S97" s="15"/>
      <c r="T97" s="15"/>
      <c r="U97" s="15"/>
      <c r="V97" s="16"/>
      <c r="W97" s="15"/>
      <c r="X97" s="17"/>
      <c r="Y97" s="18">
        <v>906600</v>
      </c>
      <c r="Z97" s="18">
        <v>891000</v>
      </c>
      <c r="AA97" s="18">
        <v>0</v>
      </c>
    </row>
    <row r="98" spans="1:27" s="43" customFormat="1" ht="12.75" outlineLevel="2" collapsed="1">
      <c r="A98" s="9" t="s">
        <v>109</v>
      </c>
      <c r="B98" s="8" t="s">
        <v>110</v>
      </c>
      <c r="C98" s="9" t="s">
        <v>109</v>
      </c>
      <c r="D98" s="9"/>
      <c r="E98" s="9"/>
      <c r="F98" s="10"/>
      <c r="G98" s="9"/>
      <c r="H98" s="9"/>
      <c r="I98" s="9"/>
      <c r="J98" s="9"/>
      <c r="K98" s="9"/>
      <c r="L98" s="9"/>
      <c r="M98" s="9"/>
      <c r="N98" s="9"/>
      <c r="O98" s="11">
        <v>18168337.77</v>
      </c>
      <c r="P98" s="11">
        <v>8916319.92</v>
      </c>
      <c r="Q98" s="11" t="e">
        <f>#REF!+#REF!</f>
        <v>#REF!</v>
      </c>
      <c r="R98" s="11" t="e">
        <f>#REF!+#REF!</f>
        <v>#REF!</v>
      </c>
      <c r="S98" s="11" t="e">
        <f>#REF!+#REF!</f>
        <v>#REF!</v>
      </c>
      <c r="T98" s="11" t="e">
        <f>#REF!+#REF!</f>
        <v>#REF!</v>
      </c>
      <c r="U98" s="11" t="e">
        <f>#REF!+#REF!</f>
        <v>#REF!</v>
      </c>
      <c r="V98" s="11" t="e">
        <f>#REF!+#REF!</f>
        <v>#REF!</v>
      </c>
      <c r="W98" s="11" t="e">
        <f>#REF!+#REF!</f>
        <v>#REF!</v>
      </c>
      <c r="X98" s="11" t="e">
        <f>#REF!+#REF!</f>
        <v>#REF!</v>
      </c>
      <c r="Y98" s="60">
        <f>Y100+Y99</f>
        <v>9662900</v>
      </c>
      <c r="Z98" s="60">
        <f>Z100+Z99</f>
        <v>9686200</v>
      </c>
      <c r="AA98" s="60">
        <f>AA100+AA99</f>
        <v>9958000</v>
      </c>
    </row>
    <row r="99" spans="1:27" s="43" customFormat="1" ht="76.5" hidden="1" outlineLevel="2">
      <c r="A99" s="9"/>
      <c r="B99" s="61" t="s">
        <v>195</v>
      </c>
      <c r="C99" s="62" t="s">
        <v>194</v>
      </c>
      <c r="D99" s="9"/>
      <c r="E99" s="9"/>
      <c r="F99" s="10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59"/>
      <c r="Y99" s="63">
        <v>1460300</v>
      </c>
      <c r="Z99" s="63">
        <v>1483600</v>
      </c>
      <c r="AA99" s="63">
        <v>1755400</v>
      </c>
    </row>
    <row r="100" spans="1:27" ht="63.75" hidden="1" outlineLevel="4">
      <c r="A100" s="7"/>
      <c r="B100" s="13" t="s">
        <v>145</v>
      </c>
      <c r="C100" s="19" t="s">
        <v>144</v>
      </c>
      <c r="D100" s="7"/>
      <c r="E100" s="7"/>
      <c r="F100" s="14"/>
      <c r="G100" s="7"/>
      <c r="H100" s="7"/>
      <c r="I100" s="7"/>
      <c r="J100" s="7"/>
      <c r="K100" s="7"/>
      <c r="L100" s="7"/>
      <c r="M100" s="7"/>
      <c r="N100" s="7"/>
      <c r="O100" s="15"/>
      <c r="P100" s="15"/>
      <c r="Q100" s="15"/>
      <c r="R100" s="15"/>
      <c r="S100" s="15"/>
      <c r="T100" s="15"/>
      <c r="U100" s="15"/>
      <c r="V100" s="16"/>
      <c r="W100" s="15"/>
      <c r="X100" s="17"/>
      <c r="Y100" s="18">
        <v>8202600</v>
      </c>
      <c r="Z100" s="18">
        <v>8202600</v>
      </c>
      <c r="AA100" s="18">
        <v>8202600</v>
      </c>
    </row>
    <row r="101" spans="1:27" ht="12.75" collapsed="1">
      <c r="A101" s="78" t="s">
        <v>111</v>
      </c>
      <c r="B101" s="79"/>
      <c r="C101" s="79"/>
      <c r="D101" s="79"/>
      <c r="E101" s="79"/>
      <c r="F101" s="79"/>
      <c r="G101" s="79"/>
      <c r="H101" s="79"/>
      <c r="I101" s="33"/>
      <c r="J101" s="33"/>
      <c r="K101" s="33"/>
      <c r="L101" s="33"/>
      <c r="M101" s="33"/>
      <c r="N101" s="33"/>
      <c r="O101" s="34">
        <v>409325091.82</v>
      </c>
      <c r="P101" s="34">
        <v>110337459.16</v>
      </c>
      <c r="Q101" s="35" t="e">
        <f aca="true" t="shared" si="16" ref="Q101:Y101">Q10+Q75</f>
        <v>#REF!</v>
      </c>
      <c r="R101" s="35" t="e">
        <f t="shared" si="16"/>
        <v>#REF!</v>
      </c>
      <c r="S101" s="35" t="e">
        <f t="shared" si="16"/>
        <v>#REF!</v>
      </c>
      <c r="T101" s="35" t="e">
        <f t="shared" si="16"/>
        <v>#REF!</v>
      </c>
      <c r="U101" s="35" t="e">
        <f t="shared" si="16"/>
        <v>#REF!</v>
      </c>
      <c r="V101" s="35" t="e">
        <f t="shared" si="16"/>
        <v>#REF!</v>
      </c>
      <c r="W101" s="35" t="e">
        <f t="shared" si="16"/>
        <v>#REF!</v>
      </c>
      <c r="X101" s="35" t="e">
        <f t="shared" si="16"/>
        <v>#REF!</v>
      </c>
      <c r="Y101" s="36">
        <f t="shared" si="16"/>
        <v>541182427</v>
      </c>
      <c r="Z101" s="36">
        <f>Z10+Z75</f>
        <v>418428800</v>
      </c>
      <c r="AA101" s="36">
        <f>AA10+AA75</f>
        <v>429737700</v>
      </c>
    </row>
    <row r="102" spans="1:2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 t="s">
        <v>1</v>
      </c>
      <c r="U102" s="1"/>
      <c r="V102" s="1"/>
      <c r="W102" s="1"/>
      <c r="X102" s="1"/>
      <c r="Y102" s="1"/>
      <c r="Z102" s="1"/>
      <c r="AA102" s="1"/>
    </row>
    <row r="103" spans="1:27" ht="12.75">
      <c r="A103" s="70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37"/>
      <c r="S103" s="37"/>
      <c r="T103" s="37"/>
      <c r="U103" s="37"/>
      <c r="V103" s="37"/>
      <c r="W103" s="37"/>
      <c r="X103" s="37"/>
      <c r="Y103" s="1"/>
      <c r="Z103" s="1"/>
      <c r="AA103" s="1"/>
    </row>
  </sheetData>
  <sheetProtection/>
  <mergeCells count="22">
    <mergeCell ref="B3:AA3"/>
    <mergeCell ref="Z4:AA4"/>
    <mergeCell ref="Y8:Y9"/>
    <mergeCell ref="W8:X8"/>
    <mergeCell ref="B5:AA5"/>
    <mergeCell ref="S8:S9"/>
    <mergeCell ref="F9:H9"/>
    <mergeCell ref="I9:K9"/>
    <mergeCell ref="Z8:Z9"/>
    <mergeCell ref="AA8:AA9"/>
    <mergeCell ref="B6:AA6"/>
    <mergeCell ref="B7:AA7"/>
    <mergeCell ref="A1:X1"/>
    <mergeCell ref="A2:X2"/>
    <mergeCell ref="A103:Q103"/>
    <mergeCell ref="A8:A9"/>
    <mergeCell ref="B8:B9"/>
    <mergeCell ref="C8:C9"/>
    <mergeCell ref="U8:V8"/>
    <mergeCell ref="A101:H101"/>
    <mergeCell ref="Q8:Q9"/>
    <mergeCell ref="R8:R9"/>
  </mergeCells>
  <printOptions/>
  <pageMargins left="0.39375" right="0.39375" top="0.5902778" bottom="0.5902778" header="0.39375" footer="0.39375"/>
  <pageSetup blackAndWhite="1"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 Иванова</dc:creator>
  <cp:keywords/>
  <dc:description/>
  <cp:lastModifiedBy>Димитриева Валентина Витальевна</cp:lastModifiedBy>
  <cp:lastPrinted>2021-10-20T08:44:19Z</cp:lastPrinted>
  <dcterms:created xsi:type="dcterms:W3CDTF">2021-10-01T10:57:37Z</dcterms:created>
  <dcterms:modified xsi:type="dcterms:W3CDTF">2023-10-20T05:07:20Z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доходов с произвольной группировкой</vt:lpwstr>
  </property>
  <property fmtid="{D5CDD505-2E9C-101B-9397-08002B2CF9AE}" pid="3" name="Название отчета">
    <vt:lpwstr>Вариант 2017(6).xlsx</vt:lpwstr>
  </property>
  <property fmtid="{D5CDD505-2E9C-101B-9397-08002B2CF9AE}" pid="4" name="Версия клиента">
    <vt:lpwstr>21.1.19.8030 (.NET 4.7.2)</vt:lpwstr>
  </property>
  <property fmtid="{D5CDD505-2E9C-101B-9397-08002B2CF9AE}" pid="5" name="Версия базы">
    <vt:lpwstr>21.1.1422.105853712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FOBudg2021</vt:lpwstr>
  </property>
  <property fmtid="{D5CDD505-2E9C-101B-9397-08002B2CF9AE}" pid="9" name="Пользователь">
    <vt:lpwstr>fo09_budg2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