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оперативка!$A$2:$Y$238</definedName>
  </definedNames>
  <calcPr calcId="145621"/>
</workbook>
</file>

<file path=xl/calcChain.xml><?xml version="1.0" encoding="utf-8"?>
<calcChain xmlns="http://schemas.openxmlformats.org/spreadsheetml/2006/main">
  <c r="C130" i="1" l="1"/>
  <c r="E130" i="1"/>
  <c r="H199" i="1" l="1"/>
  <c r="H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X227" i="1"/>
  <c r="S170" i="1" l="1"/>
  <c r="C119" i="1"/>
  <c r="T103" i="1"/>
  <c r="J159" i="1" l="1"/>
  <c r="V205" i="1"/>
  <c r="Y103" i="1" l="1"/>
  <c r="G227" i="1"/>
  <c r="D174" i="1" l="1"/>
  <c r="D175" i="1"/>
  <c r="D176" i="1"/>
  <c r="D177" i="1"/>
  <c r="D178" i="1"/>
  <c r="D179" i="1"/>
  <c r="D180" i="1"/>
  <c r="D181" i="1"/>
  <c r="D182" i="1"/>
  <c r="D183" i="1"/>
  <c r="D184" i="1"/>
  <c r="D185" i="1"/>
  <c r="X173" i="1"/>
  <c r="X145" i="1"/>
  <c r="B190" i="1"/>
  <c r="L205" i="1" l="1"/>
  <c r="B166" i="1" l="1"/>
  <c r="B170" i="1"/>
  <c r="L170" i="1" l="1"/>
  <c r="R205" i="1"/>
  <c r="R170" i="1"/>
  <c r="U205" i="1" l="1"/>
  <c r="I205" i="1" l="1"/>
  <c r="E206" i="1" l="1"/>
  <c r="X205" i="1" l="1"/>
  <c r="P200" i="1"/>
  <c r="M205" i="1"/>
  <c r="T205" i="1"/>
  <c r="N205" i="1"/>
  <c r="F145" i="1"/>
  <c r="N173" i="1" l="1"/>
  <c r="O205" i="1"/>
  <c r="X190" i="1" l="1"/>
  <c r="D160" i="1" l="1"/>
  <c r="D161" i="1"/>
  <c r="D162" i="1"/>
  <c r="D163" i="1"/>
  <c r="C102" i="1"/>
  <c r="C111" i="1"/>
  <c r="C126" i="1" s="1"/>
  <c r="J126" i="1"/>
  <c r="I126" i="1"/>
  <c r="H126" i="1"/>
  <c r="G126" i="1"/>
  <c r="F126" i="1"/>
  <c r="E126" i="1"/>
  <c r="P170" i="1" l="1"/>
  <c r="E205" i="1" l="1"/>
  <c r="F205" i="1" l="1"/>
  <c r="Q205" i="1" l="1"/>
  <c r="G205" i="1"/>
  <c r="T173" i="1" l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B159" i="1" l="1"/>
  <c r="X159" i="1" l="1"/>
  <c r="J170" i="1"/>
  <c r="B173" i="1" l="1"/>
  <c r="Q103" i="1" l="1"/>
  <c r="Q105" i="1" s="1"/>
  <c r="Q104" i="1" l="1"/>
  <c r="G170" i="1"/>
  <c r="N155" i="1" l="1"/>
  <c r="X170" i="1"/>
  <c r="B205" i="1"/>
  <c r="D140" i="1" l="1"/>
  <c r="D141" i="1"/>
  <c r="D142" i="1"/>
  <c r="B145" i="1"/>
  <c r="D203" i="1" l="1"/>
  <c r="E103" i="1" l="1"/>
  <c r="E104" i="1" s="1"/>
  <c r="F103" i="1"/>
  <c r="F104" i="1" s="1"/>
  <c r="H170" i="1" l="1"/>
  <c r="H173" i="1"/>
  <c r="J173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3" i="1" l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H128" i="1" l="1"/>
  <c r="C157" i="1" l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7" i="1" l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0" i="1"/>
  <c r="C161" i="1"/>
  <c r="C162" i="1"/>
  <c r="C168" i="1"/>
  <c r="D168" i="1" s="1"/>
  <c r="C169" i="1"/>
  <c r="D169" i="1" s="1"/>
  <c r="C171" i="1"/>
  <c r="C172" i="1"/>
  <c r="D172" i="1" s="1"/>
  <c r="C174" i="1"/>
  <c r="C175" i="1"/>
  <c r="C177" i="1"/>
  <c r="C178" i="1"/>
  <c r="C180" i="1"/>
  <c r="C181" i="1"/>
  <c r="C183" i="1"/>
  <c r="C184" i="1"/>
  <c r="C186" i="1"/>
  <c r="C187" i="1"/>
  <c r="D187" i="1" s="1"/>
  <c r="C188" i="1"/>
  <c r="D188" i="1" s="1"/>
  <c r="C189" i="1"/>
  <c r="D189" i="1" s="1"/>
  <c r="C191" i="1"/>
  <c r="D191" i="1" s="1"/>
  <c r="C192" i="1"/>
  <c r="D192" i="1" s="1"/>
  <c r="O126" i="1"/>
  <c r="V129" i="1"/>
  <c r="V126" i="1"/>
  <c r="D158" i="1" l="1"/>
  <c r="C159" i="1"/>
  <c r="D171" i="1"/>
  <c r="C173" i="1"/>
  <c r="C170" i="1"/>
  <c r="D170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G127" i="1"/>
  <c r="P227" i="1" l="1"/>
  <c r="M127" i="1" l="1"/>
  <c r="M126" i="1"/>
  <c r="S227" i="1" l="1"/>
  <c r="E127" i="1" l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D131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4" i="1" l="1"/>
  <c r="J165" i="1"/>
  <c r="N112" i="1" l="1"/>
  <c r="W137" i="1" l="1"/>
  <c r="W103" i="1"/>
  <c r="W105" i="1" s="1"/>
  <c r="V138" i="1" l="1"/>
  <c r="T137" i="1" l="1"/>
  <c r="T138" i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H138" i="1" l="1"/>
  <c r="O103" i="1" l="1"/>
  <c r="Q163" i="1"/>
  <c r="V103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E149" i="1" l="1"/>
  <c r="E105" i="1" l="1"/>
  <c r="E156" i="1"/>
  <c r="W138" i="1"/>
  <c r="E167" i="1" l="1"/>
  <c r="Y164" i="1" l="1"/>
  <c r="Y167" i="1" s="1"/>
  <c r="Y165" i="1"/>
  <c r="Y166" i="1" l="1"/>
  <c r="L167" i="1" l="1"/>
  <c r="G164" i="1"/>
  <c r="G167" i="1" l="1"/>
  <c r="I164" i="1"/>
  <c r="I167" i="1" s="1"/>
  <c r="J167" i="1"/>
  <c r="K164" i="1"/>
  <c r="M164" i="1"/>
  <c r="M167" i="1" s="1"/>
  <c r="N167" i="1"/>
  <c r="O167" i="1"/>
  <c r="K167" i="1" l="1"/>
  <c r="F167" i="1"/>
  <c r="X164" i="1"/>
  <c r="X167" i="1" s="1"/>
  <c r="Q167" i="1" l="1"/>
  <c r="R105" i="1"/>
  <c r="M105" i="1"/>
  <c r="I165" i="1"/>
  <c r="K165" i="1"/>
  <c r="M165" i="1"/>
  <c r="P165" i="1"/>
  <c r="W165" i="1"/>
  <c r="X165" i="1"/>
  <c r="P164" i="1"/>
  <c r="R167" i="1"/>
  <c r="S167" i="1"/>
  <c r="U167" i="1"/>
  <c r="V167" i="1"/>
  <c r="W164" i="1"/>
  <c r="W167" i="1" s="1"/>
  <c r="G165" i="1"/>
  <c r="C165" i="1" l="1"/>
  <c r="T167" i="1"/>
  <c r="C164" i="1"/>
  <c r="D164" i="1" s="1"/>
  <c r="P167" i="1"/>
  <c r="C167" i="1" l="1"/>
  <c r="D167" i="1" s="1"/>
  <c r="D165" i="1"/>
  <c r="C166" i="1"/>
  <c r="D166" i="1" s="1"/>
  <c r="T131" i="1"/>
  <c r="M131" i="1" l="1"/>
  <c r="G131" i="1"/>
  <c r="S131" i="1" l="1"/>
  <c r="X131" i="1"/>
  <c r="X103" i="1" l="1"/>
  <c r="X105" i="1" s="1"/>
  <c r="Y105" i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M166" i="1" l="1"/>
  <c r="I166" i="1"/>
  <c r="T166" i="1"/>
  <c r="H166" i="1"/>
  <c r="J166" i="1"/>
  <c r="P166" i="1"/>
  <c r="X166" i="1"/>
  <c r="W166" i="1"/>
  <c r="K166" i="1"/>
  <c r="G166" i="1"/>
  <c r="T105" i="1" l="1"/>
  <c r="C207" i="1" l="1"/>
  <c r="D207" i="1" s="1"/>
  <c r="C206" i="1"/>
  <c r="D206" i="1" s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6" i="1"/>
  <c r="D103" i="1" l="1"/>
  <c r="C105" i="1"/>
  <c r="D105" i="1" s="1"/>
  <c r="C198" i="1" l="1"/>
  <c r="C197" i="1"/>
  <c r="C199" i="1" l="1"/>
  <c r="C179" i="1" l="1"/>
  <c r="C190" i="1" l="1"/>
  <c r="D190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D204" i="1" s="1"/>
  <c r="C202" i="1"/>
  <c r="D202" i="1" s="1"/>
  <c r="C200" i="1"/>
  <c r="D200" i="1" s="1"/>
  <c r="C185" i="1"/>
  <c r="C182" i="1"/>
  <c r="B182" i="1"/>
  <c r="B179" i="1"/>
  <c r="I173" i="1"/>
  <c r="D173" i="1" s="1"/>
  <c r="D159" i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<sst xmlns="http://schemas.openxmlformats.org/spreadsheetml/2006/main" count="275" uniqueCount="219">
  <si>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</si>
  <si>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</si>
  <si>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</si>
  <si>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</si>
  <si>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</si>
  <si>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</si>
  <si>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</si>
  <si>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</si>
  <si>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</si>
  <si>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</si>
  <si>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</si>
  <si>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</si>
  <si>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</si>
  <si>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</si>
  <si>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</si>
  <si>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</si>
  <si>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</si>
  <si>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</si>
  <si>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</si>
  <si>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</si>
  <si>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</si>
  <si>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</si>
  <si>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</si>
  <si>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</si>
  <si>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</si>
  <si>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</si>
  <si>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</si>
  <si>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</si>
  <si>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</si>
  <si>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</si>
  <si>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</si>
  <si>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</si>
  <si>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</si>
  <si>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</si>
  <si>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</si>
  <si>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</si>
  <si>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</si>
  <si>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</si>
  <si>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</si>
  <si>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</si>
  <si>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</si>
  <si>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</si>
  <si>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</si>
  <si>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</si>
  <si>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</si>
  <si>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</si>
  <si>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</si>
  <si>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</si>
  <si>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</si>
  <si>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</si>
  <si>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</si>
  <si>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</si>
  <si>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</si>
  <si>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</si>
  <si>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</si>
  <si>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</si>
  <si>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</si>
  <si>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</si>
  <si>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</si>
  <si>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</si>
  <si>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</si>
  <si>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</si>
  <si>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</si>
  <si>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</si>
  <si>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</si>
  <si>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</si>
  <si>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</si>
  <si>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</si>
  <si>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</si>
  <si>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</si>
  <si>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</si>
  <si>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</si>
  <si>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</si>
  <si>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</si>
  <si>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</si>
  <si>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</si>
  <si>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</si>
  <si>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</si>
  <si>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</si>
  <si>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</si>
  <si>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</si>
  <si>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</si>
  <si>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</si>
  <si>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</si>
  <si>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</si>
  <si>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</si>
  <si>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</si>
  <si>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</si>
  <si>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</si>
  <si>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</si>
  <si>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</si>
  <si>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</si>
  <si>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</si>
  <si>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</si>
  <si>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</si>
  <si>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</si>
  <si>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</si>
  <si>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</si>
  <si>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</si>
  <si>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</si>
  <si>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</si>
  <si>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</si>
  <si>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</si>
  <si>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</si>
  <si>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</si>
  <si>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</si>
  <si>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</si>
  <si>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</si>
  <si>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</si>
  <si>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</si>
  <si>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</si>
  <si>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</si>
  <si>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</si>
  <si>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</si>
  <si>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</si>
  <si>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</si>
  <si>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</si>
  <si>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</si>
  <si>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</si>
  <si>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</si>
  <si>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</si>
  <si>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</si>
  <si>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</si>
  <si>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</si>
  <si>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</si>
  <si>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</si>
  <si>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</si>
  <si>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</si>
  <si>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</si>
  <si>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</si>
  <si>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</si>
  <si>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</si>
  <si>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</si>
  <si>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</si>
  <si>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</si>
  <si>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</si>
  <si>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</si>
  <si>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</si>
  <si>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</si>
  <si>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</si>
  <si>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</si>
  <si>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</si>
  <si>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</si>
  <si>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</si>
  <si>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</si>
  <si>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</si>
  <si>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</si>
  <si>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</si>
  <si>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</si>
  <si>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</si>
  <si>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</si>
  <si>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</si>
  <si>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</si>
  <si>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</si>
  <si>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</si>
  <si>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</si>
  <si>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</si>
  <si>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</si>
  <si>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</si>
  <si>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</si>
  <si>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</si>
  <si>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</si>
  <si>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</si>
  <si>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</si>
  <si>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</si>
  <si>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</si>
  <si>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</si>
  <si>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</si>
  <si>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</si>
  <si>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</si>
  <si>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</si>
  <si>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</si>
  <si>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</si>
  <si>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</si>
  <si>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</si>
  <si>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</si>
  <si>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</si>
  <si>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</si>
  <si>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</si>
  <si>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</si>
  <si>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</si>
  <si>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</si>
  <si>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</si>
  <si>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</si>
  <si>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</si>
  <si>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</si>
  <si>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</si>
  <si>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</si>
  <si>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</si>
  <si>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</si>
  <si>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</si>
  <si>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</si>
  <si>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</si>
  <si>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</si>
  <si>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</si>
  <si>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</si>
  <si>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</si>
  <si>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</si>
  <si>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</si>
  <si>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</si>
  <si>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</si>
  <si>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</si>
  <si>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</si>
  <si>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</si>
  <si>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</si>
  <si>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</si>
  <si>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</si>
  <si>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</si>
  <si>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</si>
  <si>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</si>
  <si>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</si>
  <si>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</si>
  <si>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</si>
  <si>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</si>
  <si>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</si>
  <si>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</si>
  <si>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</si>
  <si>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</si>
  <si>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28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</si>
</sst>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8"/>
  <sheetViews>
    <sheetView tabSelected="1" view="pageBreakPreview" zoomScale="60" zoomScaleNormal="70" zoomScalePageLayoutView="82" workbookViewId="0">
      <pane xSplit="3" ySplit="6" topLeftCell="D104" activePane="bottomRight" state="frozen"/>
      <selection activeCell="A2" sqref="A2"/>
      <selection pane="topRight" activeCell="F2" sqref="F2"/>
      <selection pane="bottomLeft" activeCell="A7" sqref="A7"/>
      <selection pane="bottomRight" activeCell="C132" sqref="C132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67" t="s">
        <v>218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68" t="s">
        <v>3</v>
      </c>
      <c r="B4" s="171" t="s">
        <v>210</v>
      </c>
      <c r="C4" s="174" t="s">
        <v>211</v>
      </c>
      <c r="D4" s="174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69"/>
      <c r="B5" s="172"/>
      <c r="C5" s="175"/>
      <c r="D5" s="175"/>
      <c r="E5" s="180" t="s">
        <v>5</v>
      </c>
      <c r="F5" s="180" t="s">
        <v>6</v>
      </c>
      <c r="G5" s="180" t="s">
        <v>7</v>
      </c>
      <c r="H5" s="180" t="s">
        <v>8</v>
      </c>
      <c r="I5" s="180" t="s">
        <v>9</v>
      </c>
      <c r="J5" s="180" t="s">
        <v>10</v>
      </c>
      <c r="K5" s="185" t="s">
        <v>11</v>
      </c>
      <c r="L5" s="185" t="s">
        <v>12</v>
      </c>
      <c r="M5" s="180" t="s">
        <v>13</v>
      </c>
      <c r="N5" s="180" t="s">
        <v>14</v>
      </c>
      <c r="O5" s="180" t="s">
        <v>15</v>
      </c>
      <c r="P5" s="180" t="s">
        <v>16</v>
      </c>
      <c r="Q5" s="180" t="s">
        <v>17</v>
      </c>
      <c r="R5" s="180" t="s">
        <v>18</v>
      </c>
      <c r="S5" s="180" t="s">
        <v>19</v>
      </c>
      <c r="T5" s="180" t="s">
        <v>20</v>
      </c>
      <c r="U5" s="180" t="s">
        <v>21</v>
      </c>
      <c r="V5" s="180" t="s">
        <v>22</v>
      </c>
      <c r="W5" s="180" t="s">
        <v>23</v>
      </c>
      <c r="X5" s="180" t="s">
        <v>24</v>
      </c>
      <c r="Y5" s="180" t="s">
        <v>25</v>
      </c>
    </row>
    <row r="6" spans="1:26" s="2" customFormat="1" ht="69.75" customHeight="1" thickBot="1" x14ac:dyDescent="0.3">
      <c r="A6" s="170"/>
      <c r="B6" s="173"/>
      <c r="C6" s="176"/>
      <c r="D6" s="176"/>
      <c r="E6" s="181"/>
      <c r="F6" s="181"/>
      <c r="G6" s="181"/>
      <c r="H6" s="181"/>
      <c r="I6" s="181"/>
      <c r="J6" s="181"/>
      <c r="K6" s="186"/>
      <c r="L6" s="186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3">
        <f t="shared" si="1"/>
        <v>1.8017408123791103</v>
      </c>
      <c r="F9" s="133">
        <f t="shared" si="1"/>
        <v>1.0771388499298737</v>
      </c>
      <c r="G9" s="133">
        <f t="shared" si="1"/>
        <v>1.0081546360616127</v>
      </c>
      <c r="H9" s="133">
        <f t="shared" si="1"/>
        <v>1</v>
      </c>
      <c r="I9" s="133">
        <f t="shared" si="1"/>
        <v>1</v>
      </c>
      <c r="J9" s="133">
        <f t="shared" si="1"/>
        <v>1.1718701700154559</v>
      </c>
      <c r="K9" s="133">
        <f t="shared" si="1"/>
        <v>1.0022573363431151</v>
      </c>
      <c r="L9" s="133">
        <f t="shared" si="1"/>
        <v>1.0073397780164697</v>
      </c>
      <c r="M9" s="133">
        <f t="shared" si="1"/>
        <v>1.3853572994300745</v>
      </c>
      <c r="N9" s="133">
        <f t="shared" si="1"/>
        <v>1.199421965317919</v>
      </c>
      <c r="O9" s="133">
        <f t="shared" si="1"/>
        <v>1.0943635212159595</v>
      </c>
      <c r="P9" s="133">
        <f t="shared" si="1"/>
        <v>1</v>
      </c>
      <c r="Q9" s="133">
        <f t="shared" si="1"/>
        <v>1.5239628040057225</v>
      </c>
      <c r="R9" s="133">
        <f t="shared" si="1"/>
        <v>1</v>
      </c>
      <c r="S9" s="133">
        <f t="shared" si="1"/>
        <v>1.0346983432322601</v>
      </c>
      <c r="T9" s="133">
        <f t="shared" si="1"/>
        <v>0.99185946872322195</v>
      </c>
      <c r="U9" s="133">
        <f t="shared" si="1"/>
        <v>1</v>
      </c>
      <c r="V9" s="133">
        <f t="shared" si="1"/>
        <v>1</v>
      </c>
      <c r="W9" s="133">
        <f t="shared" si="1"/>
        <v>1.1708222811671087</v>
      </c>
      <c r="X9" s="133">
        <f t="shared" si="1"/>
        <v>1.0715178794698674</v>
      </c>
      <c r="Y9" s="13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1235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>
        <v>667</v>
      </c>
      <c r="Q100" s="9">
        <v>458</v>
      </c>
      <c r="R100" s="9"/>
      <c r="S100" s="9"/>
      <c r="T100" s="9">
        <v>110</v>
      </c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232648</v>
      </c>
      <c r="C102" s="22">
        <f>SUM(E102:Y102)</f>
        <v>256832.4</v>
      </c>
      <c r="D102" s="14">
        <f t="shared" si="14"/>
        <v>1.1039527526563735</v>
      </c>
      <c r="E102" s="88">
        <v>21313</v>
      </c>
      <c r="F102" s="88">
        <v>6892</v>
      </c>
      <c r="G102" s="88">
        <v>16365</v>
      </c>
      <c r="H102" s="88">
        <v>16065</v>
      </c>
      <c r="I102" s="88">
        <v>6450</v>
      </c>
      <c r="J102" s="88">
        <v>19103</v>
      </c>
      <c r="K102" s="88">
        <v>8775</v>
      </c>
      <c r="L102" s="88">
        <v>13156</v>
      </c>
      <c r="M102" s="88">
        <v>12630</v>
      </c>
      <c r="N102" s="88">
        <v>3603.5</v>
      </c>
      <c r="O102" s="88">
        <v>7680</v>
      </c>
      <c r="P102" s="88">
        <v>12467</v>
      </c>
      <c r="Q102" s="88">
        <v>12686</v>
      </c>
      <c r="R102" s="88">
        <v>16215</v>
      </c>
      <c r="S102" s="88">
        <v>16381</v>
      </c>
      <c r="T102" s="88">
        <v>9760.9</v>
      </c>
      <c r="U102" s="88">
        <v>10003</v>
      </c>
      <c r="V102" s="88">
        <v>3586</v>
      </c>
      <c r="W102" s="88">
        <v>11709</v>
      </c>
      <c r="X102" s="88">
        <v>22972</v>
      </c>
      <c r="Y102" s="88">
        <v>9020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294471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17176</v>
      </c>
      <c r="S103" s="88">
        <f t="shared" si="25"/>
        <v>18065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Y101-Y100-Y99</f>
        <v>9812</v>
      </c>
    </row>
    <row r="104" spans="1:26" s="11" customFormat="1" ht="30" customHeight="1" x14ac:dyDescent="0.2">
      <c r="A104" s="12" t="s">
        <v>172</v>
      </c>
      <c r="B104" s="26">
        <v>0.77600000000000002</v>
      </c>
      <c r="C104" s="165">
        <f>C102/C103</f>
        <v>0.87218232016055908</v>
      </c>
      <c r="D104" s="14">
        <f t="shared" si="14"/>
        <v>1.1239462888666998</v>
      </c>
      <c r="E104" s="27">
        <f>E102/E103</f>
        <v>0.78788214853425009</v>
      </c>
      <c r="F104" s="27">
        <f>F102/F103</f>
        <v>0.80214152700186214</v>
      </c>
      <c r="G104" s="27">
        <f t="shared" ref="G104:Y104" si="26">G102/G103</f>
        <v>0.98536849710982655</v>
      </c>
      <c r="H104" s="27">
        <f t="shared" si="26"/>
        <v>0.84955050237969332</v>
      </c>
      <c r="I104" s="27">
        <f t="shared" si="26"/>
        <v>0.69459401249192332</v>
      </c>
      <c r="J104" s="27">
        <f t="shared" si="26"/>
        <v>0.94695880632528628</v>
      </c>
      <c r="K104" s="27">
        <f t="shared" si="26"/>
        <v>0.95505006530256853</v>
      </c>
      <c r="L104" s="27">
        <f t="shared" si="26"/>
        <v>0.93643675706455975</v>
      </c>
      <c r="M104" s="27">
        <f>M102/M103</f>
        <v>0.87085430600565406</v>
      </c>
      <c r="N104" s="27">
        <f t="shared" si="26"/>
        <v>0.72257870463204332</v>
      </c>
      <c r="O104" s="27">
        <f t="shared" si="26"/>
        <v>0.88550674507090976</v>
      </c>
      <c r="P104" s="27">
        <f t="shared" si="26"/>
        <v>0.86890158907164761</v>
      </c>
      <c r="Q104" s="27">
        <f>Q102/Q103</f>
        <v>0.77632947800012242</v>
      </c>
      <c r="R104" s="27">
        <f t="shared" si="26"/>
        <v>0.94404983698183509</v>
      </c>
      <c r="S104" s="27">
        <f t="shared" si="26"/>
        <v>0.90678106836424022</v>
      </c>
      <c r="T104" s="27">
        <f t="shared" si="26"/>
        <v>0.77726548813505336</v>
      </c>
      <c r="U104" s="27">
        <f t="shared" si="26"/>
        <v>1</v>
      </c>
      <c r="V104" s="27">
        <f t="shared" si="26"/>
        <v>0.67942402425161041</v>
      </c>
      <c r="W104" s="27">
        <f t="shared" si="26"/>
        <v>0.75722692879777531</v>
      </c>
      <c r="X104" s="27">
        <f>X102/X103</f>
        <v>0.98141581578160375</v>
      </c>
      <c r="Y104" s="27">
        <f t="shared" si="26"/>
        <v>0.91928251121076232</v>
      </c>
    </row>
    <row r="105" spans="1:26" s="82" customFormat="1" ht="31.9" hidden="1" customHeight="1" x14ac:dyDescent="0.2">
      <c r="A105" s="80" t="s">
        <v>96</v>
      </c>
      <c r="B105" s="83">
        <f>B101-B102</f>
        <v>70579</v>
      </c>
      <c r="C105" s="22">
        <f t="shared" si="23"/>
        <v>37638.6</v>
      </c>
      <c r="D105" s="14">
        <f t="shared" si="14"/>
        <v>0.53328327122798569</v>
      </c>
      <c r="E105" s="116">
        <f>E103-E102</f>
        <v>5738</v>
      </c>
      <c r="F105" s="116">
        <f t="shared" ref="F105:L105" si="27">F103-F102</f>
        <v>1700</v>
      </c>
      <c r="G105" s="116">
        <f t="shared" si="27"/>
        <v>243</v>
      </c>
      <c r="H105" s="116">
        <f>H103-H102</f>
        <v>2845</v>
      </c>
      <c r="I105" s="116">
        <f>I103-I102</f>
        <v>2836</v>
      </c>
      <c r="J105" s="116">
        <f t="shared" si="27"/>
        <v>1070</v>
      </c>
      <c r="K105" s="116">
        <f t="shared" si="27"/>
        <v>413</v>
      </c>
      <c r="L105" s="116">
        <f t="shared" si="27"/>
        <v>893</v>
      </c>
      <c r="M105" s="116">
        <f>M103-M102</f>
        <v>1873</v>
      </c>
      <c r="N105" s="116">
        <f>N103-N102</f>
        <v>1383.5</v>
      </c>
      <c r="O105" s="116">
        <f t="shared" ref="O105:Y105" si="28">O103-O102</f>
        <v>993</v>
      </c>
      <c r="P105" s="116">
        <f t="shared" si="28"/>
        <v>1881</v>
      </c>
      <c r="Q105" s="116">
        <f>Q103-Q102</f>
        <v>3655</v>
      </c>
      <c r="R105" s="116">
        <f t="shared" si="28"/>
        <v>961</v>
      </c>
      <c r="S105" s="116">
        <f t="shared" si="28"/>
        <v>1684</v>
      </c>
      <c r="T105" s="116">
        <f t="shared" si="28"/>
        <v>2797.1000000000004</v>
      </c>
      <c r="U105" s="116">
        <f t="shared" si="28"/>
        <v>0</v>
      </c>
      <c r="V105" s="116">
        <f t="shared" si="28"/>
        <v>1692</v>
      </c>
      <c r="W105" s="116">
        <f>W103-W102</f>
        <v>3754</v>
      </c>
      <c r="X105" s="116">
        <f t="shared" si="28"/>
        <v>435</v>
      </c>
      <c r="Y105" s="116">
        <f t="shared" si="28"/>
        <v>792</v>
      </c>
      <c r="Z105" s="119"/>
    </row>
    <row r="106" spans="1:26" s="11" customFormat="1" ht="30" customHeight="1" x14ac:dyDescent="0.2">
      <c r="A106" s="10" t="s">
        <v>92</v>
      </c>
      <c r="B106" s="88">
        <v>123290</v>
      </c>
      <c r="C106" s="88">
        <f t="shared" si="23"/>
        <v>138813.90000000002</v>
      </c>
      <c r="D106" s="14">
        <f t="shared" si="14"/>
        <v>1.1259136994079002</v>
      </c>
      <c r="E106" s="9">
        <v>18810</v>
      </c>
      <c r="F106" s="9">
        <v>3104</v>
      </c>
      <c r="G106" s="9">
        <v>7334</v>
      </c>
      <c r="H106" s="9">
        <v>7241</v>
      </c>
      <c r="I106" s="9">
        <v>2620</v>
      </c>
      <c r="J106" s="9">
        <v>10826</v>
      </c>
      <c r="K106" s="9">
        <v>3971</v>
      </c>
      <c r="L106" s="9">
        <v>6508</v>
      </c>
      <c r="M106" s="9">
        <v>7324.1</v>
      </c>
      <c r="N106" s="9">
        <v>1548.5</v>
      </c>
      <c r="O106" s="9">
        <v>2530</v>
      </c>
      <c r="P106" s="9">
        <v>6331</v>
      </c>
      <c r="Q106" s="9">
        <v>9090</v>
      </c>
      <c r="R106" s="9">
        <v>10246</v>
      </c>
      <c r="S106" s="9">
        <v>10391</v>
      </c>
      <c r="T106" s="9">
        <v>3792.3</v>
      </c>
      <c r="U106" s="9">
        <v>5231</v>
      </c>
      <c r="V106" s="9">
        <v>1328</v>
      </c>
      <c r="W106" s="9">
        <v>5449</v>
      </c>
      <c r="X106" s="9">
        <v>12501</v>
      </c>
      <c r="Y106" s="9">
        <v>2638</v>
      </c>
    </row>
    <row r="107" spans="1:26" s="11" customFormat="1" ht="30" customHeight="1" x14ac:dyDescent="0.2">
      <c r="A107" s="10" t="s">
        <v>93</v>
      </c>
      <c r="B107" s="88">
        <v>10406</v>
      </c>
      <c r="C107" s="88">
        <f t="shared" si="23"/>
        <v>8610</v>
      </c>
      <c r="D107" s="14">
        <f t="shared" si="14"/>
        <v>0.82740726503940032</v>
      </c>
      <c r="E107" s="9">
        <v>315</v>
      </c>
      <c r="F107" s="9">
        <v>278</v>
      </c>
      <c r="G107" s="9"/>
      <c r="H107" s="9">
        <v>391</v>
      </c>
      <c r="I107" s="9">
        <v>66</v>
      </c>
      <c r="J107" s="9">
        <v>862</v>
      </c>
      <c r="K107" s="9">
        <v>1331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1082</v>
      </c>
    </row>
    <row r="108" spans="1:26" s="11" customFormat="1" ht="30" customHeight="1" x14ac:dyDescent="0.2">
      <c r="A108" s="10" t="s">
        <v>94</v>
      </c>
      <c r="B108" s="88">
        <v>76684</v>
      </c>
      <c r="C108" s="88">
        <f t="shared" si="23"/>
        <v>83925.6</v>
      </c>
      <c r="D108" s="14">
        <f t="shared" si="14"/>
        <v>1.0944343018100255</v>
      </c>
      <c r="E108" s="9">
        <v>780</v>
      </c>
      <c r="F108" s="9">
        <v>2798</v>
      </c>
      <c r="G108" s="9">
        <v>6990</v>
      </c>
      <c r="H108" s="9">
        <v>7602</v>
      </c>
      <c r="I108" s="9">
        <v>2710</v>
      </c>
      <c r="J108" s="9">
        <v>5493</v>
      </c>
      <c r="K108" s="9">
        <v>2111</v>
      </c>
      <c r="L108" s="9">
        <v>4575</v>
      </c>
      <c r="M108" s="9">
        <v>2904</v>
      </c>
      <c r="N108" s="9">
        <v>1580</v>
      </c>
      <c r="O108" s="9">
        <v>3808</v>
      </c>
      <c r="P108" s="9">
        <v>4629</v>
      </c>
      <c r="Q108" s="9">
        <v>2086</v>
      </c>
      <c r="R108" s="9">
        <v>4844</v>
      </c>
      <c r="S108" s="9">
        <v>4646</v>
      </c>
      <c r="T108" s="9">
        <v>4720.6000000000004</v>
      </c>
      <c r="U108" s="9">
        <v>3614</v>
      </c>
      <c r="V108" s="9">
        <v>2010</v>
      </c>
      <c r="W108" s="9">
        <v>4468</v>
      </c>
      <c r="X108" s="9">
        <v>7557</v>
      </c>
      <c r="Y108" s="9">
        <v>4000</v>
      </c>
    </row>
    <row r="109" spans="1:26" s="11" customFormat="1" ht="30" customHeight="1" x14ac:dyDescent="0.2">
      <c r="A109" s="10" t="s">
        <v>95</v>
      </c>
      <c r="B109" s="22"/>
      <c r="C109" s="22">
        <f t="shared" si="23"/>
        <v>78</v>
      </c>
      <c r="D109" s="14"/>
      <c r="E109" s="135">
        <v>78</v>
      </c>
      <c r="F109" s="135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ref="D109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230658</v>
      </c>
      <c r="C111" s="22">
        <f>SUM(E111:Y111)</f>
        <v>256832.5</v>
      </c>
      <c r="D111" s="14">
        <f t="shared" si="29"/>
        <v>1.1134775295025536</v>
      </c>
      <c r="E111" s="88">
        <v>21313</v>
      </c>
      <c r="F111" s="88">
        <v>6892</v>
      </c>
      <c r="G111" s="88">
        <v>16365</v>
      </c>
      <c r="H111" s="88">
        <v>16065</v>
      </c>
      <c r="I111" s="88">
        <v>6450</v>
      </c>
      <c r="J111" s="88">
        <v>19103</v>
      </c>
      <c r="K111" s="88">
        <v>8775</v>
      </c>
      <c r="L111" s="88">
        <v>13156</v>
      </c>
      <c r="M111" s="88">
        <v>12630</v>
      </c>
      <c r="N111" s="88">
        <v>3603.5</v>
      </c>
      <c r="O111" s="88">
        <v>7680</v>
      </c>
      <c r="P111" s="88">
        <v>12467</v>
      </c>
      <c r="Q111" s="88">
        <v>12686</v>
      </c>
      <c r="R111" s="88">
        <v>16215</v>
      </c>
      <c r="S111" s="88">
        <v>16381</v>
      </c>
      <c r="T111" s="88">
        <v>9761</v>
      </c>
      <c r="U111" s="88">
        <v>10003</v>
      </c>
      <c r="V111" s="88">
        <v>3586</v>
      </c>
      <c r="W111" s="88">
        <v>11709</v>
      </c>
      <c r="X111" s="88">
        <v>22972</v>
      </c>
      <c r="Y111" s="88">
        <v>9020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0.76067764414118799</v>
      </c>
      <c r="C112" s="22">
        <f t="shared" si="23"/>
        <v>18.094823113018052</v>
      </c>
      <c r="D112" s="14">
        <f t="shared" si="29"/>
        <v>23.787767725772028</v>
      </c>
      <c r="E112" s="27">
        <f t="shared" ref="E112" si="30">E111/E101</f>
        <v>0.78788214853425009</v>
      </c>
      <c r="F112" s="27">
        <f>F111/F101</f>
        <v>0.80214152700186214</v>
      </c>
      <c r="G112" s="27">
        <f t="shared" ref="G112:Y112" si="31">G111/G101</f>
        <v>0.98536849710982655</v>
      </c>
      <c r="H112" s="27">
        <f t="shared" si="31"/>
        <v>0.89052106430155209</v>
      </c>
      <c r="I112" s="27">
        <f t="shared" si="31"/>
        <v>0.69459401249192332</v>
      </c>
      <c r="J112" s="27">
        <f t="shared" si="31"/>
        <v>0.94695880632528628</v>
      </c>
      <c r="K112" s="27">
        <f t="shared" si="31"/>
        <v>0.95505006530256853</v>
      </c>
      <c r="L112" s="27">
        <f t="shared" si="31"/>
        <v>0.93643675706455975</v>
      </c>
      <c r="M112" s="27">
        <f>M103/M102</f>
        <v>1.1482977038796516</v>
      </c>
      <c r="N112" s="27">
        <f>N111/N101</f>
        <v>0.72257870463204332</v>
      </c>
      <c r="O112" s="27">
        <f t="shared" si="31"/>
        <v>0.88550674507090976</v>
      </c>
      <c r="P112" s="27">
        <f t="shared" si="31"/>
        <v>0.83030303030303032</v>
      </c>
      <c r="Q112" s="27">
        <f t="shared" si="31"/>
        <v>0.75516399785701527</v>
      </c>
      <c r="R112" s="27">
        <f t="shared" si="31"/>
        <v>0.89754234473596817</v>
      </c>
      <c r="S112" s="27">
        <f t="shared" si="31"/>
        <v>0.90678106836424022</v>
      </c>
      <c r="T112" s="27">
        <f t="shared" si="31"/>
        <v>0.76055789309646249</v>
      </c>
      <c r="U112" s="27">
        <f t="shared" si="31"/>
        <v>1</v>
      </c>
      <c r="V112" s="27">
        <f t="shared" si="31"/>
        <v>0.67942402425161041</v>
      </c>
      <c r="W112" s="27">
        <f t="shared" si="31"/>
        <v>0.75722692879777531</v>
      </c>
      <c r="X112" s="27">
        <f t="shared" si="31"/>
        <v>0.98141581578160375</v>
      </c>
      <c r="Y112" s="27">
        <f t="shared" si="31"/>
        <v>0.77107197811591721</v>
      </c>
    </row>
    <row r="113" spans="1:25" s="11" customFormat="1" ht="30" customHeight="1" x14ac:dyDescent="0.2">
      <c r="A113" s="10" t="s">
        <v>193</v>
      </c>
      <c r="B113" s="88">
        <v>122509</v>
      </c>
      <c r="C113" s="88">
        <f t="shared" si="23"/>
        <v>138814</v>
      </c>
      <c r="D113" s="14">
        <f t="shared" si="29"/>
        <v>1.1330922626092776</v>
      </c>
      <c r="E113" s="9">
        <v>18810</v>
      </c>
      <c r="F113" s="9">
        <v>3104</v>
      </c>
      <c r="G113" s="9">
        <v>7334</v>
      </c>
      <c r="H113" s="9">
        <v>7241</v>
      </c>
      <c r="I113" s="9">
        <v>2620</v>
      </c>
      <c r="J113" s="9">
        <v>10826</v>
      </c>
      <c r="K113" s="9">
        <v>3971</v>
      </c>
      <c r="L113" s="9">
        <v>6508</v>
      </c>
      <c r="M113" s="9">
        <v>7324</v>
      </c>
      <c r="N113" s="9">
        <v>1549</v>
      </c>
      <c r="O113" s="9">
        <v>2530</v>
      </c>
      <c r="P113" s="9">
        <v>6331</v>
      </c>
      <c r="Q113" s="9">
        <v>9090</v>
      </c>
      <c r="R113" s="9">
        <v>10246</v>
      </c>
      <c r="S113" s="9">
        <v>10391</v>
      </c>
      <c r="T113" s="9">
        <v>3792</v>
      </c>
      <c r="U113" s="9">
        <v>5231</v>
      </c>
      <c r="V113" s="9">
        <v>1328</v>
      </c>
      <c r="W113" s="9">
        <v>5449</v>
      </c>
      <c r="X113" s="9">
        <v>12501</v>
      </c>
      <c r="Y113" s="9">
        <v>2638</v>
      </c>
    </row>
    <row r="114" spans="1:25" s="11" customFormat="1" ht="30" customHeight="1" x14ac:dyDescent="0.2">
      <c r="A114" s="10" t="s">
        <v>93</v>
      </c>
      <c r="B114" s="88">
        <v>10406</v>
      </c>
      <c r="C114" s="88">
        <f t="shared" si="23"/>
        <v>8592</v>
      </c>
      <c r="D114" s="14">
        <f t="shared" si="29"/>
        <v>0.82567749375360366</v>
      </c>
      <c r="E114" s="9">
        <v>315</v>
      </c>
      <c r="F114" s="9">
        <v>278</v>
      </c>
      <c r="G114" s="9"/>
      <c r="H114" s="9">
        <v>391</v>
      </c>
      <c r="I114" s="9">
        <v>66</v>
      </c>
      <c r="J114" s="9">
        <v>862</v>
      </c>
      <c r="K114" s="9">
        <v>1313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1082</v>
      </c>
    </row>
    <row r="115" spans="1:25" s="11" customFormat="1" ht="30" customHeight="1" x14ac:dyDescent="0.2">
      <c r="A115" s="10" t="s">
        <v>94</v>
      </c>
      <c r="B115" s="88">
        <v>76507</v>
      </c>
      <c r="C115" s="88">
        <f>SUM(E115:Y115)</f>
        <v>81946</v>
      </c>
      <c r="D115" s="14">
        <f t="shared" si="29"/>
        <v>1.0710915341079901</v>
      </c>
      <c r="E115" s="9">
        <v>780</v>
      </c>
      <c r="F115" s="9">
        <v>2798</v>
      </c>
      <c r="G115" s="9">
        <v>6990</v>
      </c>
      <c r="H115" s="9">
        <v>7602</v>
      </c>
      <c r="I115" s="9">
        <v>2710</v>
      </c>
      <c r="J115" s="9">
        <v>5493</v>
      </c>
      <c r="K115" s="9">
        <v>2111</v>
      </c>
      <c r="L115" s="9">
        <v>4595</v>
      </c>
      <c r="M115" s="9">
        <v>2904</v>
      </c>
      <c r="N115" s="9">
        <v>1580</v>
      </c>
      <c r="O115" s="9">
        <v>3808</v>
      </c>
      <c r="P115" s="9">
        <v>4629</v>
      </c>
      <c r="Q115" s="9">
        <v>2086</v>
      </c>
      <c r="R115" s="9">
        <v>4844</v>
      </c>
      <c r="S115" s="9">
        <v>4646</v>
      </c>
      <c r="T115" s="9">
        <v>2721</v>
      </c>
      <c r="U115" s="9">
        <v>3614</v>
      </c>
      <c r="V115" s="9">
        <v>2010</v>
      </c>
      <c r="W115" s="9">
        <v>4468</v>
      </c>
      <c r="X115" s="9">
        <v>7557</v>
      </c>
      <c r="Y115" s="9">
        <v>4000</v>
      </c>
    </row>
    <row r="116" spans="1:25" s="11" customFormat="1" ht="30" customHeight="1" x14ac:dyDescent="0.2">
      <c r="A116" s="10" t="s">
        <v>95</v>
      </c>
      <c r="B116" s="22"/>
      <c r="C116" s="22">
        <f t="shared" si="23"/>
        <v>78</v>
      </c>
      <c r="D116" s="14"/>
      <c r="E116" s="135">
        <v>78</v>
      </c>
      <c r="F116" s="135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793216</v>
      </c>
      <c r="C119" s="22">
        <f>SUM(E119:Y119)</f>
        <v>854315.36</v>
      </c>
      <c r="D119" s="14">
        <f t="shared" si="29"/>
        <v>1.0770273922865903</v>
      </c>
      <c r="E119" s="187">
        <v>87759</v>
      </c>
      <c r="F119" s="88">
        <v>17919</v>
      </c>
      <c r="G119" s="88">
        <v>54741</v>
      </c>
      <c r="H119" s="88">
        <v>54666</v>
      </c>
      <c r="I119" s="88">
        <v>19336</v>
      </c>
      <c r="J119" s="88">
        <v>65422</v>
      </c>
      <c r="K119" s="88">
        <v>28286</v>
      </c>
      <c r="L119" s="88">
        <v>37219</v>
      </c>
      <c r="M119" s="88">
        <v>36987</v>
      </c>
      <c r="N119" s="88">
        <v>10872</v>
      </c>
      <c r="O119" s="88">
        <v>23005</v>
      </c>
      <c r="P119" s="88">
        <v>36714</v>
      </c>
      <c r="Q119" s="88">
        <v>40602</v>
      </c>
      <c r="R119" s="88">
        <v>52835</v>
      </c>
      <c r="S119" s="88">
        <v>63236</v>
      </c>
      <c r="T119" s="88">
        <v>31431.4</v>
      </c>
      <c r="U119" s="88">
        <v>34360.01</v>
      </c>
      <c r="V119" s="88">
        <v>10977.95</v>
      </c>
      <c r="W119" s="88">
        <v>39789</v>
      </c>
      <c r="X119" s="88">
        <v>81008</v>
      </c>
      <c r="Y119" s="88">
        <v>27150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439213</v>
      </c>
      <c r="C121" s="88">
        <f t="shared" si="23"/>
        <v>489669.55</v>
      </c>
      <c r="D121" s="14">
        <f t="shared" si="29"/>
        <v>1.1148794548430943</v>
      </c>
      <c r="E121" s="9">
        <v>81270</v>
      </c>
      <c r="F121" s="9">
        <v>7760</v>
      </c>
      <c r="G121" s="9">
        <v>25164</v>
      </c>
      <c r="H121" s="9">
        <v>24048</v>
      </c>
      <c r="I121" s="9">
        <v>8187</v>
      </c>
      <c r="J121" s="9">
        <v>36863</v>
      </c>
      <c r="K121" s="9">
        <v>14658</v>
      </c>
      <c r="L121" s="9">
        <v>18500</v>
      </c>
      <c r="M121" s="9">
        <v>22358</v>
      </c>
      <c r="N121" s="9">
        <v>4874</v>
      </c>
      <c r="O121" s="9">
        <v>8146</v>
      </c>
      <c r="P121" s="9">
        <v>20210</v>
      </c>
      <c r="Q121" s="9">
        <v>31508</v>
      </c>
      <c r="R121" s="9">
        <v>37307</v>
      </c>
      <c r="S121" s="9">
        <v>42901</v>
      </c>
      <c r="T121" s="9">
        <v>11759</v>
      </c>
      <c r="U121" s="9">
        <v>17450.55</v>
      </c>
      <c r="V121" s="9">
        <v>3576</v>
      </c>
      <c r="W121" s="9">
        <v>19893</v>
      </c>
      <c r="X121" s="9">
        <v>45103</v>
      </c>
      <c r="Y121" s="9">
        <v>8134</v>
      </c>
    </row>
    <row r="122" spans="1:25" s="11" customFormat="1" ht="30" customHeight="1" x14ac:dyDescent="0.2">
      <c r="A122" s="10" t="s">
        <v>93</v>
      </c>
      <c r="B122" s="24">
        <v>32389</v>
      </c>
      <c r="C122" s="88">
        <f t="shared" si="23"/>
        <v>27713</v>
      </c>
      <c r="D122" s="14">
        <f t="shared" si="29"/>
        <v>0.85562999783877247</v>
      </c>
      <c r="E122" s="9">
        <v>945</v>
      </c>
      <c r="F122" s="9">
        <v>695</v>
      </c>
      <c r="G122" s="9"/>
      <c r="H122" s="9">
        <v>1258</v>
      </c>
      <c r="I122" s="9">
        <v>181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3072</v>
      </c>
      <c r="Y122" s="9">
        <v>3620</v>
      </c>
    </row>
    <row r="123" spans="1:25" s="11" customFormat="1" ht="30.75" customHeight="1" x14ac:dyDescent="0.2">
      <c r="A123" s="10" t="s">
        <v>94</v>
      </c>
      <c r="B123" s="24">
        <v>257166</v>
      </c>
      <c r="C123" s="88">
        <f t="shared" si="23"/>
        <v>273652.31</v>
      </c>
      <c r="D123" s="14">
        <f t="shared" si="29"/>
        <v>1.0641076580885498</v>
      </c>
      <c r="E123" s="9">
        <v>2574</v>
      </c>
      <c r="F123" s="9">
        <v>7274</v>
      </c>
      <c r="G123" s="9">
        <v>23710</v>
      </c>
      <c r="H123" s="9">
        <v>27310</v>
      </c>
      <c r="I123" s="9">
        <v>7882</v>
      </c>
      <c r="J123" s="9">
        <v>17578</v>
      </c>
      <c r="K123" s="9">
        <v>6183</v>
      </c>
      <c r="L123" s="9">
        <v>13845</v>
      </c>
      <c r="M123" s="9">
        <v>8924</v>
      </c>
      <c r="N123" s="9">
        <v>4786</v>
      </c>
      <c r="O123" s="9">
        <v>11932</v>
      </c>
      <c r="P123" s="9">
        <v>11918</v>
      </c>
      <c r="Q123" s="9">
        <v>5099</v>
      </c>
      <c r="R123" s="9">
        <v>12721</v>
      </c>
      <c r="S123" s="9">
        <v>16171</v>
      </c>
      <c r="T123" s="9">
        <v>16142.4</v>
      </c>
      <c r="U123" s="9">
        <v>13154.96</v>
      </c>
      <c r="V123" s="9">
        <v>6692.95</v>
      </c>
      <c r="W123" s="9">
        <v>21810</v>
      </c>
      <c r="X123" s="9">
        <v>27145</v>
      </c>
      <c r="Y123" s="9">
        <v>10800</v>
      </c>
    </row>
    <row r="124" spans="1:25" s="11" customFormat="1" ht="31.15" customHeight="1" x14ac:dyDescent="0.2">
      <c r="A124" s="10" t="s">
        <v>95</v>
      </c>
      <c r="B124" s="22"/>
      <c r="C124" s="18">
        <f t="shared" si="23"/>
        <v>125</v>
      </c>
      <c r="D124" s="14"/>
      <c r="E124" s="135">
        <v>125</v>
      </c>
      <c r="F124" s="135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34.4</v>
      </c>
      <c r="C126" s="18">
        <f>C119/C111*10</f>
        <v>33.263522334595507</v>
      </c>
      <c r="D126" s="14">
        <f t="shared" ref="D126:D131" si="33">C126/B126</f>
        <v>0.96696285856382291</v>
      </c>
      <c r="E126" s="112">
        <f t="shared" ref="E126:M126" si="34">E119/E111*10</f>
        <v>41.176277389386762</v>
      </c>
      <c r="F126" s="112">
        <f t="shared" si="34"/>
        <v>25.999709808473593</v>
      </c>
      <c r="G126" s="112">
        <f t="shared" si="34"/>
        <v>33.45004582951421</v>
      </c>
      <c r="H126" s="112">
        <f t="shared" si="34"/>
        <v>34.028011204481793</v>
      </c>
      <c r="I126" s="112">
        <f t="shared" si="34"/>
        <v>29.97829457364341</v>
      </c>
      <c r="J126" s="112">
        <f t="shared" si="34"/>
        <v>34.246976914620738</v>
      </c>
      <c r="K126" s="112">
        <f t="shared" si="34"/>
        <v>32.234757834757836</v>
      </c>
      <c r="L126" s="112">
        <f t="shared" si="34"/>
        <v>28.290513833992094</v>
      </c>
      <c r="M126" s="112">
        <f t="shared" si="34"/>
        <v>29.285035629453681</v>
      </c>
      <c r="N126" s="112">
        <f t="shared" ref="N126:O126" si="35">N119/N111*10</f>
        <v>30.17066740668794</v>
      </c>
      <c r="O126" s="112">
        <f t="shared" si="35"/>
        <v>29.954427083333336</v>
      </c>
      <c r="P126" s="112">
        <f>P119/P111*10</f>
        <v>29.448945215368575</v>
      </c>
      <c r="Q126" s="112">
        <f t="shared" ref="Q126" si="36">Q119/Q111*10</f>
        <v>32.005360239634243</v>
      </c>
      <c r="R126" s="112">
        <f>R119/R111*10</f>
        <v>32.584027135368487</v>
      </c>
      <c r="S126" s="112">
        <f>S119/S111*10</f>
        <v>38.60325987424455</v>
      </c>
      <c r="T126" s="112">
        <f t="shared" ref="T126:V126" si="37">T119/T111*10</f>
        <v>32.201003995492265</v>
      </c>
      <c r="U126" s="112">
        <f t="shared" si="37"/>
        <v>34.349705088473456</v>
      </c>
      <c r="V126" s="112">
        <f t="shared" si="37"/>
        <v>30.613357501394312</v>
      </c>
      <c r="W126" s="112">
        <f>W119/W111*10</f>
        <v>33.981552651806304</v>
      </c>
      <c r="X126" s="112">
        <f>X119/X111*10</f>
        <v>35.263799407974929</v>
      </c>
      <c r="Y126" s="112">
        <f>Y119/Y111*10</f>
        <v>30.099778270509976</v>
      </c>
    </row>
    <row r="127" spans="1:25" s="11" customFormat="1" ht="30" customHeight="1" x14ac:dyDescent="0.2">
      <c r="A127" s="10" t="s">
        <v>92</v>
      </c>
      <c r="B127" s="112">
        <v>35.799999999999997</v>
      </c>
      <c r="C127" s="112">
        <f>C121/C113*10</f>
        <v>35.275228002939187</v>
      </c>
      <c r="D127" s="14">
        <f t="shared" si="33"/>
        <v>0.98534156432791031</v>
      </c>
      <c r="E127" s="113">
        <f t="shared" ref="E127" si="38">E121/E113*10</f>
        <v>43.205741626794264</v>
      </c>
      <c r="F127" s="113">
        <f t="shared" ref="F127:G127" si="39">F121/F113*10</f>
        <v>25</v>
      </c>
      <c r="G127" s="113">
        <f t="shared" si="39"/>
        <v>34.311426233978729</v>
      </c>
      <c r="H127" s="113">
        <f t="shared" ref="H127:I127" si="40">H121/H113*10</f>
        <v>33.2108824747963</v>
      </c>
      <c r="I127" s="113">
        <f t="shared" si="40"/>
        <v>31.248091603053435</v>
      </c>
      <c r="J127" s="113">
        <f>J121/J113*10</f>
        <v>34.050434140033254</v>
      </c>
      <c r="K127" s="113">
        <f>K121/K113*10</f>
        <v>36.912616469403176</v>
      </c>
      <c r="L127" s="113">
        <f>L121/L113*10</f>
        <v>28.426551936078674</v>
      </c>
      <c r="M127" s="113">
        <f>M121/M113*10</f>
        <v>30.527034407427635</v>
      </c>
      <c r="N127" s="113">
        <f t="shared" ref="N127:R127" si="41">N121/N113*10</f>
        <v>31.465461588121372</v>
      </c>
      <c r="O127" s="113">
        <f t="shared" si="41"/>
        <v>32.197628458498023</v>
      </c>
      <c r="P127" s="113">
        <f t="shared" si="41"/>
        <v>31.922287158426791</v>
      </c>
      <c r="Q127" s="113">
        <f t="shared" si="41"/>
        <v>34.662266226622663</v>
      </c>
      <c r="R127" s="113">
        <f t="shared" si="41"/>
        <v>36.411282451688464</v>
      </c>
      <c r="S127" s="113">
        <f>S121/S113*10</f>
        <v>41.286690405158311</v>
      </c>
      <c r="T127" s="113">
        <f t="shared" ref="T127:U127" si="42">T121/T113*10</f>
        <v>31.010021097046412</v>
      </c>
      <c r="U127" s="113">
        <f t="shared" si="42"/>
        <v>33.359873829095775</v>
      </c>
      <c r="V127" s="113">
        <f>V121/V113*10</f>
        <v>26.927710843373497</v>
      </c>
      <c r="W127" s="113">
        <f t="shared" ref="W127:Y127" si="43">W121/W113*10</f>
        <v>36.507616076344284</v>
      </c>
      <c r="X127" s="113">
        <f>X121/X113*10</f>
        <v>36.079513638908892</v>
      </c>
      <c r="Y127" s="113">
        <f t="shared" si="43"/>
        <v>30.833965125094768</v>
      </c>
    </row>
    <row r="128" spans="1:25" s="11" customFormat="1" ht="30" customHeight="1" x14ac:dyDescent="0.2">
      <c r="A128" s="10" t="s">
        <v>93</v>
      </c>
      <c r="B128" s="48">
        <v>31.1</v>
      </c>
      <c r="C128" s="112">
        <f t="shared" ref="C128:C131" si="44">C121/C113*10</f>
        <v>35.275228002939187</v>
      </c>
      <c r="D128" s="14">
        <f t="shared" si="33"/>
        <v>1.1342517042745719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32.173913043478265</v>
      </c>
      <c r="I128" s="107">
        <f t="shared" si="45"/>
        <v>27.424242424242422</v>
      </c>
      <c r="J128" s="107">
        <f>J122/J114*10</f>
        <v>38.201856148491878</v>
      </c>
      <c r="K128" s="107">
        <f>K122/K114*10</f>
        <v>27.479055597867479</v>
      </c>
      <c r="L128" s="107">
        <f t="shared" ref="L128" si="46">L122/L114*10</f>
        <v>25.212264150943398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34.942528735632187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43</v>
      </c>
      <c r="X128" s="107">
        <f>X122/X114*10</f>
        <v>32.680851063829785</v>
      </c>
      <c r="Y128" s="107">
        <f>Y122/Y114*10</f>
        <v>33.456561922365992</v>
      </c>
    </row>
    <row r="129" spans="1:26" s="11" customFormat="1" ht="30" customHeight="1" x14ac:dyDescent="0.2">
      <c r="A129" s="10" t="s">
        <v>94</v>
      </c>
      <c r="B129" s="48">
        <v>33.6</v>
      </c>
      <c r="C129" s="112">
        <f>C123/C115*10</f>
        <v>33.394224245234668</v>
      </c>
      <c r="D129" s="14">
        <f t="shared" si="33"/>
        <v>0.9938757215843651</v>
      </c>
      <c r="E129" s="107">
        <f>E123/E115*10</f>
        <v>33</v>
      </c>
      <c r="F129" s="107">
        <f>F123/F115*10</f>
        <v>25.997140814867763</v>
      </c>
      <c r="G129" s="107">
        <f>G123/G115*10</f>
        <v>33.919885550786837</v>
      </c>
      <c r="H129" s="113">
        <f t="shared" ref="H129" si="50">H123/H115*10</f>
        <v>35.924756642988683</v>
      </c>
      <c r="I129" s="113">
        <f>I123/I115*10</f>
        <v>29.084870848708487</v>
      </c>
      <c r="J129" s="113">
        <f>J123/J115*10</f>
        <v>32.000728199526669</v>
      </c>
      <c r="K129" s="107">
        <f t="shared" ref="K129:L129" si="51">K123/K115*10</f>
        <v>29.289436286120321</v>
      </c>
      <c r="L129" s="107">
        <f t="shared" si="51"/>
        <v>30.130576713819369</v>
      </c>
      <c r="M129" s="107">
        <f t="shared" ref="M129:O129" si="52">M123/M115*10</f>
        <v>30.730027548209367</v>
      </c>
      <c r="N129" s="107">
        <f t="shared" si="52"/>
        <v>30.291139240506332</v>
      </c>
      <c r="O129" s="107">
        <f t="shared" si="52"/>
        <v>31.334033613445378</v>
      </c>
      <c r="P129" s="107">
        <f t="shared" ref="P129:R129" si="53">P123/P115*10</f>
        <v>25.746381507885072</v>
      </c>
      <c r="Q129" s="107">
        <f t="shared" si="53"/>
        <v>24.443911792905084</v>
      </c>
      <c r="R129" s="107">
        <f t="shared" si="53"/>
        <v>26.261354252683731</v>
      </c>
      <c r="S129" s="107">
        <f t="shared" ref="S129:V129" si="54">S123/S115*10</f>
        <v>34.806284976323724</v>
      </c>
      <c r="T129" s="107">
        <f t="shared" si="54"/>
        <v>59.325248070562289</v>
      </c>
      <c r="U129" s="107">
        <f t="shared" si="54"/>
        <v>36.4</v>
      </c>
      <c r="V129" s="107">
        <f t="shared" si="54"/>
        <v>33.298258706467664</v>
      </c>
      <c r="W129" s="107">
        <f>W123/W115*10</f>
        <v>48.813786929274841</v>
      </c>
      <c r="X129" s="107">
        <f>X123/X115*10</f>
        <v>35.920338758766704</v>
      </c>
      <c r="Y129" s="107">
        <f>Y123/Y115*10</f>
        <v>27</v>
      </c>
    </row>
    <row r="130" spans="1:26" s="11" customFormat="1" ht="30" customHeight="1" x14ac:dyDescent="0.2">
      <c r="A130" s="10" t="s">
        <v>95</v>
      </c>
      <c r="B130" s="48"/>
      <c r="C130" s="18">
        <f>C124/C116*10</f>
        <v>16.025641025641026</v>
      </c>
      <c r="D130" s="15"/>
      <c r="E130" s="107">
        <f>E124/E116*10</f>
        <v>16.025641025641026</v>
      </c>
      <c r="F130" s="4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7"/>
      <c r="S130" s="107"/>
      <c r="T130" s="107"/>
      <c r="U130" s="107"/>
      <c r="V130" s="107"/>
      <c r="W130" s="107"/>
      <c r="X130" s="107"/>
      <c r="Y130" s="88"/>
    </row>
    <row r="131" spans="1:26" s="11" customFormat="1" ht="30" hidden="1" customHeight="1" x14ac:dyDescent="0.2">
      <c r="A131" s="10" t="s">
        <v>204</v>
      </c>
      <c r="B131" s="48"/>
      <c r="C131" s="18">
        <f t="shared" si="44"/>
        <v>16.025641025641026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customHeight="1" x14ac:dyDescent="0.2">
      <c r="A132" s="49" t="s">
        <v>145</v>
      </c>
      <c r="B132" s="53"/>
      <c r="C132" s="22"/>
      <c r="D132" s="15"/>
      <c r="E132" s="88">
        <v>21235</v>
      </c>
      <c r="F132" s="88">
        <v>6640</v>
      </c>
      <c r="G132" s="88">
        <v>16167</v>
      </c>
      <c r="H132" s="88">
        <v>15821</v>
      </c>
      <c r="I132" s="88">
        <v>6280</v>
      </c>
      <c r="J132" s="88">
        <v>18353</v>
      </c>
      <c r="K132" s="88">
        <v>8506</v>
      </c>
      <c r="L132" s="88">
        <v>12456</v>
      </c>
      <c r="M132" s="88">
        <v>12223</v>
      </c>
      <c r="N132" s="88">
        <v>3583.5</v>
      </c>
      <c r="O132" s="88">
        <v>7332</v>
      </c>
      <c r="P132" s="88">
        <v>11523</v>
      </c>
      <c r="Q132" s="88">
        <v>12366</v>
      </c>
      <c r="R132" s="88">
        <v>15775</v>
      </c>
      <c r="S132" s="88">
        <v>15481</v>
      </c>
      <c r="T132" s="88">
        <v>9505</v>
      </c>
      <c r="U132" s="88">
        <v>10003</v>
      </c>
      <c r="V132" s="88">
        <v>3396</v>
      </c>
      <c r="W132" s="88">
        <v>11091</v>
      </c>
      <c r="X132" s="88">
        <v>22972</v>
      </c>
      <c r="Y132" s="88">
        <v>7784</v>
      </c>
    </row>
    <row r="133" spans="1:26" s="11" customFormat="1" ht="30" customHeight="1" x14ac:dyDescent="0.2">
      <c r="A133" s="49" t="s">
        <v>99</v>
      </c>
      <c r="B133" s="22">
        <v>12359</v>
      </c>
      <c r="C133" s="22">
        <f>SUM(E133:Y133)</f>
        <v>4209</v>
      </c>
      <c r="D133" s="14">
        <f t="shared" ref="D133:D197" si="57">C133/B133</f>
        <v>0.34056153410470102</v>
      </c>
      <c r="E133" s="45">
        <f>(E111-E132)</f>
        <v>78</v>
      </c>
      <c r="F133" s="45">
        <f t="shared" ref="F133:Y133" si="58">(F111-F132)/2</f>
        <v>126</v>
      </c>
      <c r="G133" s="45">
        <f t="shared" si="58"/>
        <v>99</v>
      </c>
      <c r="H133" s="45">
        <f t="shared" si="58"/>
        <v>122</v>
      </c>
      <c r="I133" s="45">
        <f t="shared" si="58"/>
        <v>85</v>
      </c>
      <c r="J133" s="45">
        <f t="shared" si="58"/>
        <v>375</v>
      </c>
      <c r="K133" s="45">
        <f t="shared" si="58"/>
        <v>134.5</v>
      </c>
      <c r="L133" s="45">
        <f t="shared" si="58"/>
        <v>350</v>
      </c>
      <c r="M133" s="45">
        <f t="shared" si="58"/>
        <v>203.5</v>
      </c>
      <c r="N133" s="45">
        <f t="shared" si="58"/>
        <v>10</v>
      </c>
      <c r="O133" s="45">
        <f t="shared" si="58"/>
        <v>174</v>
      </c>
      <c r="P133" s="45">
        <f t="shared" si="58"/>
        <v>472</v>
      </c>
      <c r="Q133" s="45">
        <f t="shared" si="58"/>
        <v>160</v>
      </c>
      <c r="R133" s="45">
        <f t="shared" si="58"/>
        <v>220</v>
      </c>
      <c r="S133" s="45">
        <f t="shared" si="58"/>
        <v>450</v>
      </c>
      <c r="T133" s="45">
        <f t="shared" si="58"/>
        <v>128</v>
      </c>
      <c r="U133" s="45">
        <f t="shared" si="58"/>
        <v>0</v>
      </c>
      <c r="V133" s="45">
        <f t="shared" si="58"/>
        <v>95</v>
      </c>
      <c r="W133" s="45">
        <f t="shared" si="58"/>
        <v>309</v>
      </c>
      <c r="X133" s="45">
        <f t="shared" si="58"/>
        <v>0</v>
      </c>
      <c r="Y133" s="45">
        <f t="shared" si="58"/>
        <v>618</v>
      </c>
    </row>
    <row r="134" spans="1:26" s="11" customFormat="1" ht="30" customHeight="1" x14ac:dyDescent="0.2">
      <c r="A134" s="29" t="s">
        <v>100</v>
      </c>
      <c r="B134" s="22">
        <v>690</v>
      </c>
      <c r="C134" s="22">
        <f>SUM(E134:Y134)</f>
        <v>559</v>
      </c>
      <c r="D134" s="14">
        <f t="shared" si="57"/>
        <v>0.81014492753623191</v>
      </c>
      <c r="E134" s="135">
        <v>52</v>
      </c>
      <c r="F134" s="135">
        <v>17</v>
      </c>
      <c r="G134" s="88">
        <v>60</v>
      </c>
      <c r="H134" s="88">
        <v>17</v>
      </c>
      <c r="I134" s="88">
        <v>20</v>
      </c>
      <c r="J134" s="88">
        <v>36</v>
      </c>
      <c r="K134" s="88">
        <v>12</v>
      </c>
      <c r="L134" s="88">
        <v>54</v>
      </c>
      <c r="M134" s="88">
        <v>22</v>
      </c>
      <c r="N134" s="88">
        <v>19</v>
      </c>
      <c r="O134" s="88">
        <v>12</v>
      </c>
      <c r="P134" s="88">
        <v>28</v>
      </c>
      <c r="Q134" s="88">
        <v>30</v>
      </c>
      <c r="R134" s="88">
        <v>15</v>
      </c>
      <c r="S134" s="88">
        <v>38</v>
      </c>
      <c r="T134" s="88">
        <v>28</v>
      </c>
      <c r="U134" s="88">
        <v>31</v>
      </c>
      <c r="V134" s="88">
        <v>5</v>
      </c>
      <c r="W134" s="88">
        <v>26</v>
      </c>
      <c r="X134" s="88">
        <v>5</v>
      </c>
      <c r="Y134" s="88">
        <v>32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5700</v>
      </c>
      <c r="D136" s="14">
        <f t="shared" si="57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629.5</v>
      </c>
      <c r="D137" s="14" t="e">
        <f t="shared" si="57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5178</v>
      </c>
      <c r="D138" s="14">
        <f t="shared" si="57"/>
        <v>1.0580302411115652</v>
      </c>
      <c r="E138" s="45">
        <v>158</v>
      </c>
      <c r="F138" s="45">
        <f t="shared" ref="F138:Y138" si="60">F136-F137</f>
        <v>54</v>
      </c>
      <c r="G138" s="45">
        <f t="shared" si="60"/>
        <v>782</v>
      </c>
      <c r="H138" s="45">
        <f>377-H137</f>
        <v>343</v>
      </c>
      <c r="I138" s="45">
        <f t="shared" si="60"/>
        <v>10</v>
      </c>
      <c r="J138" s="45">
        <f t="shared" si="60"/>
        <v>144</v>
      </c>
      <c r="K138" s="45">
        <v>604.5</v>
      </c>
      <c r="L138" s="45">
        <f t="shared" si="60"/>
        <v>739</v>
      </c>
      <c r="M138" s="45">
        <f t="shared" si="60"/>
        <v>217</v>
      </c>
      <c r="N138" s="45">
        <f t="shared" si="60"/>
        <v>30</v>
      </c>
      <c r="O138" s="45">
        <v>194</v>
      </c>
      <c r="P138" s="45">
        <f t="shared" si="60"/>
        <v>232</v>
      </c>
      <c r="Q138" s="45">
        <v>14</v>
      </c>
      <c r="R138" s="45">
        <f t="shared" si="60"/>
        <v>679</v>
      </c>
      <c r="S138" s="45">
        <f t="shared" si="60"/>
        <v>154</v>
      </c>
      <c r="T138" s="45">
        <f>T136-T137</f>
        <v>46</v>
      </c>
      <c r="U138" s="45">
        <f t="shared" si="60"/>
        <v>115</v>
      </c>
      <c r="V138" s="45">
        <f>V136-V137</f>
        <v>23.5</v>
      </c>
      <c r="W138" s="45">
        <f>W136-W137</f>
        <v>256</v>
      </c>
      <c r="X138" s="45">
        <f t="shared" si="60"/>
        <v>383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174</v>
      </c>
      <c r="C139" s="22">
        <f t="shared" si="59"/>
        <v>217.2</v>
      </c>
      <c r="D139" s="14">
        <f t="shared" si="57"/>
        <v>1.2482758620689653</v>
      </c>
      <c r="E139" s="88">
        <v>50</v>
      </c>
      <c r="F139" s="88">
        <v>14</v>
      </c>
      <c r="G139" s="88"/>
      <c r="H139" s="88">
        <v>3</v>
      </c>
      <c r="I139" s="88"/>
      <c r="J139" s="88">
        <v>3</v>
      </c>
      <c r="K139" s="88">
        <v>131</v>
      </c>
      <c r="L139" s="88">
        <v>15</v>
      </c>
      <c r="M139" s="88"/>
      <c r="N139" s="88"/>
      <c r="O139" s="88"/>
      <c r="P139" s="88"/>
      <c r="Q139" s="88"/>
      <c r="R139" s="88"/>
      <c r="S139" s="88"/>
      <c r="T139" s="112">
        <v>0.2</v>
      </c>
      <c r="U139" s="88"/>
      <c r="V139" s="88"/>
      <c r="W139" s="88"/>
      <c r="X139" s="88">
        <v>1</v>
      </c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59"/>
        <v>0</v>
      </c>
      <c r="D140" s="14" t="e">
        <f t="shared" si="57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3589</v>
      </c>
      <c r="C143" s="22">
        <f>SUM(E143:Y143)</f>
        <v>4572.6000000000004</v>
      </c>
      <c r="D143" s="14">
        <f t="shared" si="57"/>
        <v>1.2740596266369464</v>
      </c>
      <c r="E143" s="88">
        <v>1065</v>
      </c>
      <c r="F143" s="88">
        <v>280</v>
      </c>
      <c r="G143" s="88"/>
      <c r="H143" s="88">
        <v>48</v>
      </c>
      <c r="I143" s="88"/>
      <c r="J143" s="88">
        <v>45</v>
      </c>
      <c r="K143" s="88">
        <v>2511</v>
      </c>
      <c r="L143" s="88">
        <v>600</v>
      </c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>
        <v>20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1">E143/E142</f>
        <v>#DIV/0!</v>
      </c>
      <c r="F144" s="27" t="e">
        <f t="shared" si="61"/>
        <v>#DIV/0!</v>
      </c>
      <c r="G144" s="88" t="e">
        <f t="shared" si="61"/>
        <v>#DIV/0!</v>
      </c>
      <c r="H144" s="88" t="e">
        <f t="shared" si="61"/>
        <v>#DIV/0!</v>
      </c>
      <c r="I144" s="88" t="e">
        <f t="shared" si="61"/>
        <v>#DIV/0!</v>
      </c>
      <c r="J144" s="88" t="e">
        <f t="shared" si="61"/>
        <v>#DIV/0!</v>
      </c>
      <c r="K144" s="88" t="e">
        <f t="shared" si="61"/>
        <v>#DIV/0!</v>
      </c>
      <c r="L144" s="88" t="e">
        <f t="shared" si="61"/>
        <v>#DIV/0!</v>
      </c>
      <c r="M144" s="88" t="e">
        <f t="shared" si="61"/>
        <v>#DIV/0!</v>
      </c>
      <c r="N144" s="88" t="e">
        <f t="shared" si="61"/>
        <v>#DIV/0!</v>
      </c>
      <c r="O144" s="88" t="e">
        <f t="shared" si="61"/>
        <v>#DIV/0!</v>
      </c>
      <c r="P144" s="88" t="e">
        <f t="shared" si="61"/>
        <v>#DIV/0!</v>
      </c>
      <c r="Q144" s="88" t="e">
        <f t="shared" si="61"/>
        <v>#DIV/0!</v>
      </c>
      <c r="R144" s="88" t="e">
        <f t="shared" si="61"/>
        <v>#DIV/0!</v>
      </c>
      <c r="S144" s="88" t="e">
        <f t="shared" si="61"/>
        <v>#DIV/0!</v>
      </c>
      <c r="T144" s="88" t="e">
        <f t="shared" si="61"/>
        <v>#DIV/0!</v>
      </c>
      <c r="U144" s="88" t="e">
        <f t="shared" si="61"/>
        <v>#DIV/0!</v>
      </c>
      <c r="V144" s="88" t="e">
        <f t="shared" si="61"/>
        <v>#DIV/0!</v>
      </c>
      <c r="W144" s="88" t="e">
        <f t="shared" si="61"/>
        <v>#DIV/0!</v>
      </c>
      <c r="X144" s="88" t="e">
        <f t="shared" si="61"/>
        <v>#DIV/0!</v>
      </c>
      <c r="Y144" s="88" t="e">
        <f t="shared" si="61"/>
        <v>#DIV/0!</v>
      </c>
    </row>
    <row r="145" spans="1:26" s="11" customFormat="1" ht="30" customHeight="1" x14ac:dyDescent="0.2">
      <c r="A145" s="29" t="s">
        <v>98</v>
      </c>
      <c r="B145" s="18">
        <f>B143/B139*10</f>
        <v>206.26436781609198</v>
      </c>
      <c r="C145" s="18">
        <f>C143/C139*10</f>
        <v>210.52486187845307</v>
      </c>
      <c r="D145" s="14">
        <f t="shared" si="57"/>
        <v>1.0206555020019734</v>
      </c>
      <c r="E145" s="112">
        <f t="shared" ref="E145" si="62">E143/E139*10</f>
        <v>213</v>
      </c>
      <c r="F145" s="112">
        <f>F143/F139*10</f>
        <v>200</v>
      </c>
      <c r="G145" s="112"/>
      <c r="H145" s="112">
        <f t="shared" ref="H145:I145" si="63">H143/H139*10</f>
        <v>160</v>
      </c>
      <c r="I145" s="112"/>
      <c r="J145" s="112">
        <f>J143/J139*10</f>
        <v>150</v>
      </c>
      <c r="K145" s="112">
        <f>K143/K139*10</f>
        <v>191.67938931297709</v>
      </c>
      <c r="L145" s="112">
        <f>L143/L139*10</f>
        <v>400</v>
      </c>
      <c r="M145" s="112"/>
      <c r="N145" s="112"/>
      <c r="O145" s="112"/>
      <c r="P145" s="112"/>
      <c r="Q145" s="112"/>
      <c r="R145" s="112"/>
      <c r="S145" s="112"/>
      <c r="T145" s="112">
        <f>T143/T139*10</f>
        <v>180</v>
      </c>
      <c r="U145" s="112"/>
      <c r="V145" s="112"/>
      <c r="W145" s="112"/>
      <c r="X145" s="112">
        <f>X143/X139*10</f>
        <v>200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9"/>
        <v>961.5</v>
      </c>
      <c r="D146" s="14">
        <f t="shared" si="57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 t="e">
        <f t="shared" si="57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48</v>
      </c>
      <c r="D148" s="14" t="e">
        <f t="shared" si="57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9"/>
        <v>900.1</v>
      </c>
      <c r="D149" s="14">
        <f t="shared" si="57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63</v>
      </c>
      <c r="C150" s="22">
        <f t="shared" si="59"/>
        <v>49.3</v>
      </c>
      <c r="D150" s="14">
        <f t="shared" si="57"/>
        <v>0.78253968253968254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3.3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7.4117647058823524E-2</v>
      </c>
      <c r="C151" s="22">
        <f t="shared" si="59"/>
        <v>0</v>
      </c>
      <c r="D151" s="14">
        <f t="shared" si="57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1887</v>
      </c>
      <c r="C153" s="22">
        <f t="shared" si="59"/>
        <v>2433</v>
      </c>
      <c r="D153" s="14">
        <f t="shared" si="57"/>
        <v>1.2893481717011128</v>
      </c>
      <c r="E153" s="88">
        <v>162</v>
      </c>
      <c r="F153" s="88"/>
      <c r="G153" s="88"/>
      <c r="H153" s="88"/>
      <c r="I153" s="88"/>
      <c r="J153" s="88"/>
      <c r="K153" s="88">
        <v>2170</v>
      </c>
      <c r="L153" s="88"/>
      <c r="M153" s="88"/>
      <c r="N153" s="88">
        <v>4</v>
      </c>
      <c r="O153" s="88"/>
      <c r="P153" s="88"/>
      <c r="Q153" s="88"/>
      <c r="R153" s="88"/>
      <c r="S153" s="88"/>
      <c r="T153" s="88">
        <v>97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4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301.8</v>
      </c>
      <c r="C155" s="18">
        <f>C153/C150*10</f>
        <v>493.50912778904672</v>
      </c>
      <c r="D155" s="14">
        <f t="shared" si="57"/>
        <v>1.6352191112957146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5">K153/K150*10</f>
        <v>620</v>
      </c>
      <c r="L155" s="52"/>
      <c r="M155" s="52"/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787</v>
      </c>
      <c r="C156" s="18">
        <f t="shared" si="59"/>
        <v>850.80000000000007</v>
      </c>
      <c r="D156" s="14">
        <f t="shared" si="57"/>
        <v>1.0810673443456162</v>
      </c>
      <c r="E156" s="115">
        <f>E149-E150</f>
        <v>13</v>
      </c>
      <c r="F156" s="115">
        <f t="shared" ref="F156:Y156" si="66">F149-F150</f>
        <v>86</v>
      </c>
      <c r="G156" s="115">
        <f>G149-G150</f>
        <v>86.3</v>
      </c>
      <c r="H156" s="115">
        <f>H149-H150</f>
        <v>0</v>
      </c>
      <c r="I156" s="115">
        <f t="shared" si="66"/>
        <v>16</v>
      </c>
      <c r="J156" s="115">
        <f t="shared" si="66"/>
        <v>7</v>
      </c>
      <c r="K156" s="115">
        <f t="shared" si="66"/>
        <v>91.7</v>
      </c>
      <c r="L156" s="115">
        <f t="shared" si="66"/>
        <v>94</v>
      </c>
      <c r="M156" s="115">
        <f t="shared" si="66"/>
        <v>47</v>
      </c>
      <c r="N156" s="115">
        <f t="shared" si="66"/>
        <v>22</v>
      </c>
      <c r="O156" s="115">
        <f t="shared" si="66"/>
        <v>28</v>
      </c>
      <c r="P156" s="115">
        <f t="shared" si="66"/>
        <v>129</v>
      </c>
      <c r="Q156" s="115">
        <f t="shared" si="66"/>
        <v>0</v>
      </c>
      <c r="R156" s="115">
        <f t="shared" si="66"/>
        <v>7.1</v>
      </c>
      <c r="S156" s="115">
        <f t="shared" si="66"/>
        <v>36</v>
      </c>
      <c r="T156" s="115">
        <f t="shared" si="66"/>
        <v>17.7</v>
      </c>
      <c r="U156" s="115">
        <f t="shared" si="66"/>
        <v>0</v>
      </c>
      <c r="V156" s="115">
        <f t="shared" si="66"/>
        <v>11</v>
      </c>
      <c r="W156" s="115">
        <f t="shared" si="66"/>
        <v>95</v>
      </c>
      <c r="X156" s="115">
        <f t="shared" si="66"/>
        <v>58</v>
      </c>
      <c r="Y156" s="115">
        <f t="shared" si="66"/>
        <v>6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640</v>
      </c>
      <c r="D157" s="14">
        <f t="shared" si="57"/>
        <v>1.5384615384615385</v>
      </c>
      <c r="E157" s="34"/>
      <c r="F157" s="33"/>
      <c r="G157" s="51">
        <v>575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33">
        <v>33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1" si="67">SUM(E158:Y158)</f>
        <v>7419.5</v>
      </c>
      <c r="D158" s="14">
        <f t="shared" si="57"/>
        <v>1.7749999999999999</v>
      </c>
      <c r="E158" s="34"/>
      <c r="F158" s="33"/>
      <c r="G158" s="33">
        <v>6900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276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115.9296875</v>
      </c>
      <c r="D159" s="14">
        <f t="shared" si="57"/>
        <v>1.1537500000000001</v>
      </c>
      <c r="E159" s="34"/>
      <c r="F159" s="52"/>
      <c r="G159" s="52">
        <f>G158/G157*10</f>
        <v>120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83.636363636363626</v>
      </c>
      <c r="Y159" s="52">
        <f>Y158/Y157*10</f>
        <v>5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67"/>
        <v>34305.599999999999</v>
      </c>
      <c r="D160" s="14" t="e">
        <f t="shared" si="57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7"/>
        <v>352.4</v>
      </c>
      <c r="D161" s="14" t="e">
        <f t="shared" si="57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7"/>
        <v>48.3</v>
      </c>
      <c r="D162" s="14" t="e">
        <f t="shared" si="57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7"/>
        <v>34598.5</v>
      </c>
      <c r="D163" s="14" t="e">
        <f t="shared" si="57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8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customHeight="1" x14ac:dyDescent="0.2">
      <c r="A164" s="29" t="s">
        <v>202</v>
      </c>
      <c r="B164" s="22">
        <v>4380</v>
      </c>
      <c r="C164" s="22">
        <f>SUM(E164:Y164)</f>
        <v>8916.7000000000007</v>
      </c>
      <c r="D164" s="14">
        <f t="shared" si="57"/>
        <v>2.0357762557077628</v>
      </c>
      <c r="E164" s="114"/>
      <c r="F164" s="114"/>
      <c r="G164" s="114">
        <f>G168+G171+G188+G174+G183</f>
        <v>150</v>
      </c>
      <c r="H164" s="148">
        <f>H168+H171+H188+H174</f>
        <v>938</v>
      </c>
      <c r="I164" s="148">
        <f>I168+I171+I188+I174</f>
        <v>845</v>
      </c>
      <c r="J164" s="148">
        <f>J168+J188+J183+J171</f>
        <v>2612</v>
      </c>
      <c r="K164" s="148">
        <f>K168+K171+K188+K174</f>
        <v>336</v>
      </c>
      <c r="L164" s="148"/>
      <c r="M164" s="148">
        <f>M168+M171+M188+M174</f>
        <v>1545</v>
      </c>
      <c r="N164" s="148"/>
      <c r="O164" s="148"/>
      <c r="P164" s="148">
        <f t="shared" ref="P164:Y164" si="69">P168+P171+P188+P174+P177+P183</f>
        <v>143</v>
      </c>
      <c r="Q164" s="148"/>
      <c r="R164" s="148"/>
      <c r="S164" s="148"/>
      <c r="T164" s="148">
        <v>590</v>
      </c>
      <c r="U164" s="148"/>
      <c r="V164" s="148"/>
      <c r="W164" s="148">
        <f t="shared" si="69"/>
        <v>649</v>
      </c>
      <c r="X164" s="148">
        <f t="shared" si="69"/>
        <v>1008.7</v>
      </c>
      <c r="Y164" s="148">
        <f t="shared" si="69"/>
        <v>100</v>
      </c>
    </row>
    <row r="165" spans="1:26" s="11" customFormat="1" ht="31.5" customHeight="1" x14ac:dyDescent="0.2">
      <c r="A165" s="104" t="s">
        <v>203</v>
      </c>
      <c r="B165" s="22">
        <v>4246</v>
      </c>
      <c r="C165" s="22">
        <f>SUM(E165:Y165)</f>
        <v>9877</v>
      </c>
      <c r="D165" s="14">
        <f t="shared" si="57"/>
        <v>2.3261893546867638</v>
      </c>
      <c r="E165" s="51"/>
      <c r="F165" s="51"/>
      <c r="G165" s="51">
        <f t="shared" ref="G165:Y165" si="70">G169+G172+G175+G189+G178+G184</f>
        <v>225</v>
      </c>
      <c r="H165" s="51">
        <v>893</v>
      </c>
      <c r="I165" s="51">
        <f t="shared" si="70"/>
        <v>856</v>
      </c>
      <c r="J165" s="51">
        <f>J169+J172+J175+J189+J178+J184</f>
        <v>3206</v>
      </c>
      <c r="K165" s="51">
        <f t="shared" si="70"/>
        <v>247</v>
      </c>
      <c r="L165" s="51"/>
      <c r="M165" s="51">
        <f t="shared" si="70"/>
        <v>852</v>
      </c>
      <c r="N165" s="51"/>
      <c r="O165" s="51"/>
      <c r="P165" s="51">
        <f t="shared" si="70"/>
        <v>143</v>
      </c>
      <c r="Q165" s="51"/>
      <c r="R165" s="51"/>
      <c r="S165" s="51"/>
      <c r="T165" s="51">
        <v>393</v>
      </c>
      <c r="U165" s="51"/>
      <c r="V165" s="51"/>
      <c r="W165" s="51">
        <f t="shared" si="70"/>
        <v>870</v>
      </c>
      <c r="X165" s="51">
        <f t="shared" si="70"/>
        <v>2092</v>
      </c>
      <c r="Y165" s="51">
        <f t="shared" si="70"/>
        <v>100</v>
      </c>
    </row>
    <row r="166" spans="1:26" s="11" customFormat="1" ht="30" customHeight="1" x14ac:dyDescent="0.2">
      <c r="A166" s="29" t="s">
        <v>98</v>
      </c>
      <c r="B166" s="53">
        <f>B165/B164*10</f>
        <v>9.6940639269406397</v>
      </c>
      <c r="C166" s="18">
        <f>C165/C164*10</f>
        <v>11.07696793656846</v>
      </c>
      <c r="D166" s="14">
        <f t="shared" si="57"/>
        <v>1.1426547235555782</v>
      </c>
      <c r="E166" s="52"/>
      <c r="F166" s="52"/>
      <c r="G166" s="52">
        <f t="shared" ref="G166:X166" si="71">G165/G164*10</f>
        <v>15</v>
      </c>
      <c r="H166" s="52">
        <f t="shared" si="71"/>
        <v>9.520255863539445</v>
      </c>
      <c r="I166" s="52">
        <f t="shared" si="71"/>
        <v>10.1301775147929</v>
      </c>
      <c r="J166" s="52">
        <f t="shared" si="71"/>
        <v>12.274119448698315</v>
      </c>
      <c r="K166" s="52">
        <f t="shared" si="71"/>
        <v>7.3511904761904763</v>
      </c>
      <c r="L166" s="52"/>
      <c r="M166" s="52">
        <f t="shared" si="71"/>
        <v>5.5145631067961167</v>
      </c>
      <c r="N166" s="52"/>
      <c r="O166" s="52"/>
      <c r="P166" s="52">
        <f t="shared" si="71"/>
        <v>10</v>
      </c>
      <c r="Q166" s="52"/>
      <c r="R166" s="52"/>
      <c r="S166" s="52"/>
      <c r="T166" s="52">
        <f t="shared" si="71"/>
        <v>6.6610169491525433</v>
      </c>
      <c r="U166" s="52"/>
      <c r="V166" s="52"/>
      <c r="W166" s="52">
        <f t="shared" si="71"/>
        <v>13.405238828967644</v>
      </c>
      <c r="X166" s="52">
        <f t="shared" si="71"/>
        <v>20.739565777733716</v>
      </c>
      <c r="Y166" s="52">
        <f t="shared" ref="Y166" si="72">Y165/Y164*10</f>
        <v>10</v>
      </c>
    </row>
    <row r="167" spans="1:26" s="82" customFormat="1" ht="30" hidden="1" customHeight="1" x14ac:dyDescent="0.2">
      <c r="A167" s="80" t="s">
        <v>96</v>
      </c>
      <c r="B167" s="118"/>
      <c r="C167" s="18">
        <f t="shared" si="67"/>
        <v>25681.8</v>
      </c>
      <c r="D167" s="14" t="e">
        <f t="shared" si="57"/>
        <v>#DIV/0!</v>
      </c>
      <c r="E167" s="115">
        <f t="shared" ref="E167:U167" si="73">E163-E164</f>
        <v>6450</v>
      </c>
      <c r="F167" s="115">
        <f t="shared" si="73"/>
        <v>579</v>
      </c>
      <c r="G167" s="115">
        <f>G163-G164</f>
        <v>1012.5999999999999</v>
      </c>
      <c r="H167" s="115">
        <f>H163-H164</f>
        <v>106</v>
      </c>
      <c r="I167" s="115">
        <f t="shared" si="73"/>
        <v>144</v>
      </c>
      <c r="J167" s="115">
        <f t="shared" si="73"/>
        <v>2941</v>
      </c>
      <c r="K167" s="115">
        <f t="shared" si="73"/>
        <v>58</v>
      </c>
      <c r="L167" s="115">
        <f t="shared" si="73"/>
        <v>1480.3</v>
      </c>
      <c r="M167" s="115">
        <f t="shared" si="73"/>
        <v>-476</v>
      </c>
      <c r="N167" s="115">
        <f t="shared" si="73"/>
        <v>218</v>
      </c>
      <c r="O167" s="115">
        <f t="shared" si="73"/>
        <v>650</v>
      </c>
      <c r="P167" s="115">
        <f t="shared" si="73"/>
        <v>1046</v>
      </c>
      <c r="Q167" s="115">
        <f t="shared" si="73"/>
        <v>5278</v>
      </c>
      <c r="R167" s="115">
        <f>R163-R164</f>
        <v>525.5</v>
      </c>
      <c r="S167" s="115">
        <f t="shared" si="73"/>
        <v>1005.6</v>
      </c>
      <c r="T167" s="115">
        <f t="shared" si="73"/>
        <v>584.5</v>
      </c>
      <c r="U167" s="115">
        <f t="shared" si="73"/>
        <v>2255</v>
      </c>
      <c r="V167" s="115">
        <f>V160-V164</f>
        <v>522</v>
      </c>
      <c r="W167" s="115">
        <f>W163-W164</f>
        <v>804</v>
      </c>
      <c r="X167" s="115">
        <f>X163-X164</f>
        <v>368.29999999999995</v>
      </c>
      <c r="Y167" s="115">
        <f>Y163-Y164</f>
        <v>130</v>
      </c>
      <c r="Z167" s="120"/>
    </row>
    <row r="168" spans="1:26" s="106" customFormat="1" ht="30" customHeight="1" x14ac:dyDescent="0.2">
      <c r="A168" s="49" t="s">
        <v>111</v>
      </c>
      <c r="B168" s="25">
        <v>1375</v>
      </c>
      <c r="C168" s="22">
        <f t="shared" si="67"/>
        <v>4251.7</v>
      </c>
      <c r="D168" s="14">
        <f t="shared" si="57"/>
        <v>3.0921454545454545</v>
      </c>
      <c r="E168" s="33"/>
      <c r="F168" s="33"/>
      <c r="G168" s="33">
        <v>150</v>
      </c>
      <c r="H168" s="33">
        <v>30</v>
      </c>
      <c r="I168" s="33"/>
      <c r="J168" s="33">
        <v>1445</v>
      </c>
      <c r="K168" s="33"/>
      <c r="L168" s="33">
        <v>400</v>
      </c>
      <c r="M168" s="33"/>
      <c r="N168" s="33"/>
      <c r="O168" s="33"/>
      <c r="P168" s="33">
        <v>143</v>
      </c>
      <c r="Q168" s="33"/>
      <c r="R168" s="33">
        <v>423</v>
      </c>
      <c r="S168" s="33">
        <v>60</v>
      </c>
      <c r="T168" s="33"/>
      <c r="U168" s="33"/>
      <c r="V168" s="33"/>
      <c r="W168" s="33">
        <v>649</v>
      </c>
      <c r="X168" s="43">
        <v>851.7</v>
      </c>
      <c r="Y168" s="33">
        <v>100</v>
      </c>
    </row>
    <row r="169" spans="1:26" s="11" customFormat="1" ht="30" customHeight="1" x14ac:dyDescent="0.2">
      <c r="A169" s="104" t="s">
        <v>112</v>
      </c>
      <c r="B169" s="22">
        <v>1500</v>
      </c>
      <c r="C169" s="22">
        <f t="shared" si="67"/>
        <v>6225</v>
      </c>
      <c r="D169" s="14">
        <f t="shared" si="57"/>
        <v>4.1500000000000004</v>
      </c>
      <c r="E169" s="151"/>
      <c r="F169" s="88"/>
      <c r="G169" s="88">
        <v>225</v>
      </c>
      <c r="H169" s="88">
        <v>30</v>
      </c>
      <c r="I169" s="88"/>
      <c r="J169" s="88">
        <v>1806</v>
      </c>
      <c r="K169" s="88"/>
      <c r="L169" s="105">
        <v>520</v>
      </c>
      <c r="M169" s="105"/>
      <c r="N169" s="146"/>
      <c r="O169" s="151"/>
      <c r="P169" s="151">
        <v>143</v>
      </c>
      <c r="Q169" s="105"/>
      <c r="R169" s="105">
        <v>623</v>
      </c>
      <c r="S169" s="105">
        <v>27</v>
      </c>
      <c r="T169" s="105"/>
      <c r="U169" s="105"/>
      <c r="V169" s="105"/>
      <c r="W169" s="105">
        <v>870</v>
      </c>
      <c r="X169" s="105">
        <v>1881</v>
      </c>
      <c r="Y169" s="33">
        <v>100</v>
      </c>
    </row>
    <row r="170" spans="1:26" s="11" customFormat="1" ht="30" customHeight="1" x14ac:dyDescent="0.2">
      <c r="A170" s="29" t="s">
        <v>98</v>
      </c>
      <c r="B170" s="47">
        <f>B169/B168*10</f>
        <v>10.909090909090908</v>
      </c>
      <c r="C170" s="18">
        <f>C169/C168*10</f>
        <v>14.641202342592376</v>
      </c>
      <c r="D170" s="14">
        <f t="shared" si="57"/>
        <v>1.3421102147376345</v>
      </c>
      <c r="E170" s="52"/>
      <c r="F170" s="52"/>
      <c r="G170" s="52">
        <f>G169/G168*10</f>
        <v>15</v>
      </c>
      <c r="H170" s="52">
        <f>H169/H168*10</f>
        <v>10</v>
      </c>
      <c r="I170" s="52"/>
      <c r="J170" s="52">
        <f>J169/J168*10</f>
        <v>12.498269896193772</v>
      </c>
      <c r="K170" s="52"/>
      <c r="L170" s="52">
        <f>L169/L168*10</f>
        <v>13</v>
      </c>
      <c r="M170" s="52"/>
      <c r="N170" s="52"/>
      <c r="O170" s="52"/>
      <c r="P170" s="52">
        <f>P169/P168*10</f>
        <v>10</v>
      </c>
      <c r="Q170" s="52"/>
      <c r="R170" s="52">
        <f>R169/R168*10</f>
        <v>14.728132387706856</v>
      </c>
      <c r="S170" s="52">
        <f>S169/S168*10</f>
        <v>4.5</v>
      </c>
      <c r="T170" s="52"/>
      <c r="U170" s="52"/>
      <c r="V170" s="52"/>
      <c r="W170" s="52">
        <f>W169/W168*10</f>
        <v>13.405238828967644</v>
      </c>
      <c r="X170" s="52">
        <f>X169/X168*10</f>
        <v>22.085241282141599</v>
      </c>
      <c r="Y170" s="24">
        <f>Y169/Y168*10</f>
        <v>10</v>
      </c>
    </row>
    <row r="171" spans="1:26" s="11" customFormat="1" ht="30" customHeight="1" x14ac:dyDescent="0.2">
      <c r="A171" s="49" t="s">
        <v>174</v>
      </c>
      <c r="B171" s="25">
        <v>2975</v>
      </c>
      <c r="C171" s="22">
        <f t="shared" si="67"/>
        <v>5498</v>
      </c>
      <c r="D171" s="14">
        <f t="shared" si="57"/>
        <v>1.8480672268907563</v>
      </c>
      <c r="E171" s="33"/>
      <c r="F171" s="33"/>
      <c r="G171" s="33"/>
      <c r="H171" s="33">
        <v>908</v>
      </c>
      <c r="I171" s="33">
        <v>845</v>
      </c>
      <c r="J171" s="33">
        <v>1167</v>
      </c>
      <c r="K171" s="33">
        <v>336</v>
      </c>
      <c r="L171" s="33"/>
      <c r="M171" s="33">
        <v>1545</v>
      </c>
      <c r="N171" s="33">
        <v>60</v>
      </c>
      <c r="O171" s="33"/>
      <c r="P171" s="33"/>
      <c r="Q171" s="33"/>
      <c r="R171" s="33"/>
      <c r="S171" s="33"/>
      <c r="T171" s="24">
        <v>590</v>
      </c>
      <c r="U171" s="33"/>
      <c r="V171" s="33"/>
      <c r="W171" s="33"/>
      <c r="X171" s="33">
        <v>47</v>
      </c>
      <c r="Y171" s="33"/>
    </row>
    <row r="172" spans="1:26" s="11" customFormat="1" ht="30" customHeight="1" x14ac:dyDescent="0.2">
      <c r="A172" s="29" t="s">
        <v>175</v>
      </c>
      <c r="B172" s="25">
        <v>2710</v>
      </c>
      <c r="C172" s="22">
        <f t="shared" si="67"/>
        <v>4747</v>
      </c>
      <c r="D172" s="14">
        <f t="shared" si="57"/>
        <v>1.751660516605166</v>
      </c>
      <c r="E172" s="33"/>
      <c r="F172" s="24"/>
      <c r="G172" s="24"/>
      <c r="H172" s="24">
        <v>893</v>
      </c>
      <c r="I172" s="24">
        <v>856</v>
      </c>
      <c r="J172" s="24">
        <v>1400</v>
      </c>
      <c r="K172" s="24">
        <v>247</v>
      </c>
      <c r="L172" s="34"/>
      <c r="M172" s="34">
        <v>852</v>
      </c>
      <c r="N172" s="24">
        <v>60</v>
      </c>
      <c r="O172" s="32"/>
      <c r="P172" s="34"/>
      <c r="Q172" s="34"/>
      <c r="R172" s="34"/>
      <c r="S172" s="34"/>
      <c r="T172" s="24">
        <v>393</v>
      </c>
      <c r="U172" s="32"/>
      <c r="V172" s="34"/>
      <c r="W172" s="32"/>
      <c r="X172" s="34">
        <v>46</v>
      </c>
      <c r="Y172" s="32"/>
    </row>
    <row r="173" spans="1:26" s="11" customFormat="1" ht="30" customHeight="1" x14ac:dyDescent="0.2">
      <c r="A173" s="29" t="s">
        <v>98</v>
      </c>
      <c r="B173" s="47">
        <f>B172/B171*10</f>
        <v>9.1092436974789912</v>
      </c>
      <c r="C173" s="18">
        <f>C172/C171*10</f>
        <v>8.6340487449981804</v>
      </c>
      <c r="D173" s="14">
        <f t="shared" si="57"/>
        <v>0.94783376444168221</v>
      </c>
      <c r="E173" s="48"/>
      <c r="F173" s="48"/>
      <c r="G173" s="48"/>
      <c r="H173" s="48">
        <f>H172/H171*10</f>
        <v>9.8348017621145374</v>
      </c>
      <c r="I173" s="48">
        <f>I172/I171*10</f>
        <v>10.1301775147929</v>
      </c>
      <c r="J173" s="48">
        <f>J172/J171*10</f>
        <v>11.996572407883461</v>
      </c>
      <c r="K173" s="48">
        <f>K172/K171*10</f>
        <v>7.3511904761904763</v>
      </c>
      <c r="L173" s="48"/>
      <c r="M173" s="48">
        <f>M172/M171*10</f>
        <v>5.5145631067961167</v>
      </c>
      <c r="N173" s="48">
        <f>N172/N171*10</f>
        <v>10</v>
      </c>
      <c r="O173" s="48"/>
      <c r="P173" s="48"/>
      <c r="Q173" s="48"/>
      <c r="R173" s="48"/>
      <c r="S173" s="48"/>
      <c r="T173" s="48">
        <f>T172/T171*10</f>
        <v>6.6610169491525433</v>
      </c>
      <c r="U173" s="48"/>
      <c r="V173" s="48"/>
      <c r="W173" s="48"/>
      <c r="X173" s="48">
        <f>X172/X171*10</f>
        <v>9.787234042553191</v>
      </c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7"/>
        <v>0</v>
      </c>
      <c r="D174" s="14">
        <f t="shared" si="57"/>
        <v>0</v>
      </c>
      <c r="E174" s="48"/>
      <c r="F174" s="48"/>
      <c r="G174" s="48"/>
      <c r="H174" s="48"/>
      <c r="I174" s="24"/>
      <c r="J174" s="48"/>
      <c r="K174" s="48"/>
      <c r="L174" s="48"/>
      <c r="M174" s="48"/>
      <c r="N174" s="48"/>
      <c r="O174" s="48"/>
      <c r="P174" s="48"/>
      <c r="Q174" s="48"/>
      <c r="R174" s="48"/>
      <c r="S174" s="24"/>
      <c r="T174" s="24"/>
      <c r="U174" s="24"/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7"/>
        <v>0</v>
      </c>
      <c r="D175" s="14">
        <f t="shared" si="57"/>
        <v>0</v>
      </c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7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7"/>
        <v>0</v>
      </c>
      <c r="D177" s="14">
        <f t="shared" si="57"/>
        <v>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7"/>
        <v>0</v>
      </c>
      <c r="D178" s="14">
        <f t="shared" si="57"/>
        <v>0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/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7"/>
        <v>0</v>
      </c>
      <c r="D179" s="14">
        <f t="shared" si="57"/>
        <v>0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/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7"/>
        <v>0</v>
      </c>
      <c r="D180" s="14">
        <f t="shared" si="57"/>
        <v>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7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7"/>
        <v>0</v>
      </c>
      <c r="D182" s="14">
        <f t="shared" si="57"/>
        <v>0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7"/>
        <v>0</v>
      </c>
      <c r="D183" s="14">
        <f t="shared" si="57"/>
        <v>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7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7"/>
        <v>0</v>
      </c>
      <c r="D185" s="14">
        <f t="shared" si="57"/>
        <v>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s="108" customFormat="1" ht="30" customHeight="1" x14ac:dyDescent="0.2">
      <c r="A186" s="49" t="s">
        <v>116</v>
      </c>
      <c r="B186" s="22"/>
      <c r="C186" s="18">
        <f t="shared" si="67"/>
        <v>15</v>
      </c>
      <c r="D186" s="14"/>
      <c r="E186" s="33"/>
      <c r="F186" s="33"/>
      <c r="G186" s="33">
        <v>15</v>
      </c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s="11" customFormat="1" ht="30" hidden="1" customHeight="1" x14ac:dyDescent="0.2">
      <c r="A187" s="49" t="s">
        <v>117</v>
      </c>
      <c r="B187" s="22"/>
      <c r="C187" s="18">
        <f t="shared" si="67"/>
        <v>0</v>
      </c>
      <c r="D187" s="14" t="e">
        <f t="shared" si="57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s="11" customFormat="1" ht="30" customHeight="1" x14ac:dyDescent="0.2">
      <c r="A188" s="49" t="s">
        <v>194</v>
      </c>
      <c r="B188" s="22">
        <v>30</v>
      </c>
      <c r="C188" s="22">
        <f t="shared" si="67"/>
        <v>110</v>
      </c>
      <c r="D188" s="14">
        <f t="shared" si="57"/>
        <v>3.6666666666666665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>
        <v>36</v>
      </c>
      <c r="C189" s="22">
        <f t="shared" si="67"/>
        <v>165</v>
      </c>
      <c r="D189" s="14">
        <f t="shared" si="57"/>
        <v>4.583333333333333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>
        <f>B189/B188*10</f>
        <v>12</v>
      </c>
      <c r="C190" s="18">
        <f t="shared" si="67"/>
        <v>17</v>
      </c>
      <c r="D190" s="14">
        <f t="shared" si="57"/>
        <v>1.4166666666666667</v>
      </c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>
        <v>2</v>
      </c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7"/>
        <v>39.25</v>
      </c>
      <c r="D191" s="14" t="e">
        <f t="shared" si="57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74">SUM(E192:Y192)</f>
        <v>51.5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74"/>
        <v>42.22</v>
      </c>
      <c r="D193" s="14" t="e">
        <f t="shared" si="57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74"/>
        <v>67.19</v>
      </c>
      <c r="D194" s="14" t="e">
        <f t="shared" si="57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7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7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customHeight="1" x14ac:dyDescent="0.2">
      <c r="A197" s="49" t="s">
        <v>197</v>
      </c>
      <c r="B197" s="18"/>
      <c r="C197" s="47">
        <f>SUM(E197:Y197)</f>
        <v>8</v>
      </c>
      <c r="D197" s="14"/>
      <c r="E197" s="151"/>
      <c r="F197" s="151"/>
      <c r="G197" s="151"/>
      <c r="H197" s="151">
        <v>2</v>
      </c>
      <c r="I197" s="151"/>
      <c r="J197" s="151"/>
      <c r="K197" s="151"/>
      <c r="L197" s="102"/>
      <c r="M197" s="102"/>
      <c r="N197" s="102"/>
      <c r="O197" s="102"/>
      <c r="P197" s="102"/>
      <c r="Q197" s="102"/>
      <c r="R197" s="188">
        <v>6</v>
      </c>
      <c r="S197" s="102"/>
      <c r="T197" s="102"/>
      <c r="U197" s="151"/>
      <c r="V197" s="151"/>
      <c r="W197" s="151"/>
      <c r="X197" s="151"/>
      <c r="Y197" s="151"/>
    </row>
    <row r="198" spans="1:25" s="11" customFormat="1" ht="30" customHeight="1" x14ac:dyDescent="0.2">
      <c r="A198" s="29" t="s">
        <v>198</v>
      </c>
      <c r="B198" s="18"/>
      <c r="C198" s="47">
        <f>SUM(E198:Y198)</f>
        <v>3.6</v>
      </c>
      <c r="D198" s="14"/>
      <c r="E198" s="151"/>
      <c r="F198" s="151"/>
      <c r="G198" s="102"/>
      <c r="H198" s="151">
        <v>3.6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02"/>
      <c r="S198" s="102"/>
      <c r="T198" s="102"/>
      <c r="U198" s="151"/>
      <c r="V198" s="151"/>
      <c r="W198" s="151"/>
      <c r="X198" s="151"/>
      <c r="Y198" s="151"/>
    </row>
    <row r="199" spans="1:25" s="11" customFormat="1" ht="30" customHeight="1" x14ac:dyDescent="0.2">
      <c r="A199" s="29" t="s">
        <v>98</v>
      </c>
      <c r="B199" s="47"/>
      <c r="C199" s="47">
        <f>C198/C197*10</f>
        <v>4.5</v>
      </c>
      <c r="D199" s="14"/>
      <c r="E199" s="151"/>
      <c r="F199" s="151"/>
      <c r="G199" s="102"/>
      <c r="H199" s="102">
        <f>H198/H197*10</f>
        <v>18</v>
      </c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51"/>
      <c r="Y199" s="151"/>
    </row>
    <row r="200" spans="1:25" s="109" customFormat="1" ht="30" customHeight="1" x14ac:dyDescent="0.2">
      <c r="A200" s="29" t="s">
        <v>118</v>
      </c>
      <c r="B200" s="22">
        <v>83162</v>
      </c>
      <c r="C200" s="25">
        <f>SUM(E200:Y200)</f>
        <v>85651.1</v>
      </c>
      <c r="D200" s="14">
        <f t="shared" ref="D200:D205" si="75">C200/B200</f>
        <v>1.0299307375964986</v>
      </c>
      <c r="E200" s="88">
        <v>7500</v>
      </c>
      <c r="F200" s="88">
        <v>2260</v>
      </c>
      <c r="G200" s="88">
        <v>5500</v>
      </c>
      <c r="H200" s="88">
        <v>4024</v>
      </c>
      <c r="I200" s="88">
        <v>2630</v>
      </c>
      <c r="J200" s="88">
        <v>5900</v>
      </c>
      <c r="K200" s="88">
        <v>4090</v>
      </c>
      <c r="L200" s="88">
        <v>3200</v>
      </c>
      <c r="M200" s="88">
        <v>3310</v>
      </c>
      <c r="N200" s="88">
        <v>1451</v>
      </c>
      <c r="O200" s="88">
        <v>2223</v>
      </c>
      <c r="P200" s="88">
        <f>6250+300</f>
        <v>6550</v>
      </c>
      <c r="Q200" s="88">
        <v>5229</v>
      </c>
      <c r="R200" s="88">
        <v>3259</v>
      </c>
      <c r="S200" s="88">
        <v>7277</v>
      </c>
      <c r="T200" s="88">
        <v>2481.1</v>
      </c>
      <c r="U200" s="88">
        <v>3200</v>
      </c>
      <c r="V200" s="88">
        <v>1210</v>
      </c>
      <c r="W200" s="88">
        <v>6100</v>
      </c>
      <c r="X200" s="88">
        <v>5747</v>
      </c>
      <c r="Y200" s="88">
        <v>2510</v>
      </c>
    </row>
    <row r="201" spans="1:25" s="44" customFormat="1" ht="30" customHeight="1" x14ac:dyDescent="0.2">
      <c r="A201" s="12" t="s">
        <v>119</v>
      </c>
      <c r="B201" s="164">
        <f>B200/B203</f>
        <v>0.79201904761904762</v>
      </c>
      <c r="C201" s="164">
        <f>C200/C203</f>
        <v>0.81572476190476195</v>
      </c>
      <c r="D201" s="14">
        <f t="shared" si="75"/>
        <v>1.0299307375964986</v>
      </c>
      <c r="E201" s="159">
        <f>E200/E203</f>
        <v>1.0071169598496039</v>
      </c>
      <c r="F201" s="159">
        <f t="shared" ref="F201:Y201" si="76">F200/F203</f>
        <v>0.55310817425354875</v>
      </c>
      <c r="G201" s="159">
        <f t="shared" si="76"/>
        <v>1.0009099181073704</v>
      </c>
      <c r="H201" s="159">
        <f t="shared" si="76"/>
        <v>0.59176470588235297</v>
      </c>
      <c r="I201" s="159">
        <f t="shared" si="76"/>
        <v>0.78018392168495998</v>
      </c>
      <c r="J201" s="159">
        <f t="shared" si="76"/>
        <v>1</v>
      </c>
      <c r="K201" s="159">
        <f t="shared" si="76"/>
        <v>0.95138404280065136</v>
      </c>
      <c r="L201" s="159">
        <f t="shared" si="76"/>
        <v>0.63353791328449816</v>
      </c>
      <c r="M201" s="159">
        <f t="shared" si="76"/>
        <v>0.73213890732138909</v>
      </c>
      <c r="N201" s="159">
        <f t="shared" si="76"/>
        <v>0.65096455809780174</v>
      </c>
      <c r="O201" s="159">
        <f t="shared" si="76"/>
        <v>0.65382352941176469</v>
      </c>
      <c r="P201" s="159">
        <f t="shared" si="76"/>
        <v>0.92868283000141783</v>
      </c>
      <c r="Q201" s="159">
        <f t="shared" si="76"/>
        <v>0.7313286713286713</v>
      </c>
      <c r="R201" s="159">
        <f t="shared" si="76"/>
        <v>0.63789391270307305</v>
      </c>
      <c r="S201" s="159">
        <f t="shared" si="76"/>
        <v>0.94962808299621559</v>
      </c>
      <c r="T201" s="159">
        <f t="shared" si="76"/>
        <v>0.60736842105263156</v>
      </c>
      <c r="U201" s="159">
        <f t="shared" si="76"/>
        <v>0.97175827512906165</v>
      </c>
      <c r="V201" s="159">
        <f t="shared" si="76"/>
        <v>0.55000000000000004</v>
      </c>
      <c r="W201" s="159">
        <f t="shared" si="76"/>
        <v>1</v>
      </c>
      <c r="X201" s="159">
        <f t="shared" si="76"/>
        <v>0.83277785828140849</v>
      </c>
      <c r="Y201" s="159">
        <f t="shared" si="76"/>
        <v>0.88162978573937478</v>
      </c>
    </row>
    <row r="202" spans="1:25" s="108" customFormat="1" ht="30" customHeight="1" x14ac:dyDescent="0.2">
      <c r="A202" s="29" t="s">
        <v>120</v>
      </c>
      <c r="B202" s="22">
        <v>20812</v>
      </c>
      <c r="C202" s="25">
        <f>SUM(E202:Y202)</f>
        <v>55683</v>
      </c>
      <c r="D202" s="14">
        <f t="shared" si="75"/>
        <v>2.6755237363059772</v>
      </c>
      <c r="E202" s="9"/>
      <c r="F202" s="9">
        <v>278</v>
      </c>
      <c r="G202" s="9">
        <v>12640</v>
      </c>
      <c r="H202" s="9">
        <v>5840</v>
      </c>
      <c r="I202" s="9">
        <v>1930</v>
      </c>
      <c r="J202" s="9">
        <v>12600</v>
      </c>
      <c r="K202" s="9">
        <v>2102</v>
      </c>
      <c r="L202" s="9">
        <v>2104</v>
      </c>
      <c r="M202" s="9">
        <v>416</v>
      </c>
      <c r="N202" s="9">
        <v>615</v>
      </c>
      <c r="O202" s="9">
        <v>573</v>
      </c>
      <c r="P202" s="9">
        <v>1290</v>
      </c>
      <c r="Q202" s="9"/>
      <c r="R202" s="9">
        <v>2945</v>
      </c>
      <c r="S202" s="9"/>
      <c r="T202" s="9">
        <v>268</v>
      </c>
      <c r="U202" s="9">
        <v>580</v>
      </c>
      <c r="V202" s="9"/>
      <c r="W202" s="9"/>
      <c r="X202" s="9">
        <v>10702</v>
      </c>
      <c r="Y202" s="9">
        <v>800</v>
      </c>
    </row>
    <row r="203" spans="1:25" s="11" customFormat="1" ht="30" hidden="1" customHeight="1" outlineLevel="1" x14ac:dyDescent="0.2">
      <c r="A203" s="29" t="s">
        <v>121</v>
      </c>
      <c r="B203" s="161">
        <v>105000</v>
      </c>
      <c r="C203" s="162">
        <f>SUM(E203:Y203)</f>
        <v>105000</v>
      </c>
      <c r="D203" s="14">
        <f t="shared" si="75"/>
        <v>1</v>
      </c>
      <c r="E203" s="163">
        <v>7447</v>
      </c>
      <c r="F203" s="163">
        <v>4086</v>
      </c>
      <c r="G203" s="163">
        <v>5495</v>
      </c>
      <c r="H203" s="160">
        <v>6800</v>
      </c>
      <c r="I203" s="163">
        <v>3371</v>
      </c>
      <c r="J203" s="163">
        <v>5900</v>
      </c>
      <c r="K203" s="163">
        <v>4299</v>
      </c>
      <c r="L203" s="160">
        <v>5051</v>
      </c>
      <c r="M203" s="163">
        <v>4521</v>
      </c>
      <c r="N203" s="160">
        <v>2229</v>
      </c>
      <c r="O203" s="163">
        <v>3400</v>
      </c>
      <c r="P203" s="163">
        <v>7053</v>
      </c>
      <c r="Q203" s="163">
        <v>7150</v>
      </c>
      <c r="R203" s="163">
        <v>5109</v>
      </c>
      <c r="S203" s="163">
        <v>7663</v>
      </c>
      <c r="T203" s="160">
        <v>4085</v>
      </c>
      <c r="U203" s="160">
        <v>3293</v>
      </c>
      <c r="V203" s="163">
        <v>2200</v>
      </c>
      <c r="W203" s="163">
        <v>6100</v>
      </c>
      <c r="X203" s="163">
        <v>6901</v>
      </c>
      <c r="Y203" s="163">
        <v>2847</v>
      </c>
    </row>
    <row r="204" spans="1:25" s="108" customFormat="1" ht="30" customHeight="1" outlineLevel="1" x14ac:dyDescent="0.2">
      <c r="A204" s="29" t="s">
        <v>122</v>
      </c>
      <c r="B204" s="22">
        <v>24874</v>
      </c>
      <c r="C204" s="25">
        <f>SUM(E204:Y204)</f>
        <v>34188</v>
      </c>
      <c r="D204" s="14">
        <f t="shared" si="75"/>
        <v>1.3744472139583501</v>
      </c>
      <c r="E204" s="88">
        <v>2900</v>
      </c>
      <c r="F204" s="88">
        <v>1612</v>
      </c>
      <c r="G204" s="88">
        <v>1579</v>
      </c>
      <c r="H204" s="88">
        <v>2356</v>
      </c>
      <c r="I204" s="88">
        <v>370</v>
      </c>
      <c r="J204" s="88">
        <v>2478</v>
      </c>
      <c r="K204" s="88">
        <v>1290</v>
      </c>
      <c r="L204" s="88">
        <v>1180</v>
      </c>
      <c r="M204" s="88">
        <v>1870</v>
      </c>
      <c r="N204" s="88">
        <v>480</v>
      </c>
      <c r="O204" s="88">
        <v>437</v>
      </c>
      <c r="P204" s="88">
        <v>4441</v>
      </c>
      <c r="Q204" s="88">
        <v>2537</v>
      </c>
      <c r="R204" s="88">
        <v>797</v>
      </c>
      <c r="S204" s="88">
        <v>3544</v>
      </c>
      <c r="T204" s="88">
        <v>502</v>
      </c>
      <c r="U204" s="88">
        <v>255</v>
      </c>
      <c r="V204" s="88">
        <v>180</v>
      </c>
      <c r="W204" s="88">
        <v>2279</v>
      </c>
      <c r="X204" s="88">
        <v>2041</v>
      </c>
      <c r="Y204" s="88">
        <v>1060</v>
      </c>
    </row>
    <row r="205" spans="1:25" s="11" customFormat="1" ht="30" customHeight="1" x14ac:dyDescent="0.2">
      <c r="A205" s="12" t="s">
        <v>52</v>
      </c>
      <c r="B205" s="79">
        <f>B204/B203</f>
        <v>0.2368952380952381</v>
      </c>
      <c r="C205" s="79">
        <f>C204/C203</f>
        <v>0.3256</v>
      </c>
      <c r="D205" s="14">
        <f t="shared" si="75"/>
        <v>1.3744472139583501</v>
      </c>
      <c r="E205" s="15">
        <f t="shared" ref="E205:J205" si="77">E204/E203</f>
        <v>0.38941855780851348</v>
      </c>
      <c r="F205" s="15">
        <f t="shared" si="77"/>
        <v>0.39451786588350463</v>
      </c>
      <c r="G205" s="15">
        <f t="shared" si="77"/>
        <v>0.2873521383075523</v>
      </c>
      <c r="H205" s="15">
        <f t="shared" si="77"/>
        <v>0.34647058823529414</v>
      </c>
      <c r="I205" s="15">
        <f t="shared" si="77"/>
        <v>0.10975971521803619</v>
      </c>
      <c r="J205" s="15">
        <f t="shared" si="77"/>
        <v>0.42</v>
      </c>
      <c r="K205" s="15">
        <f t="shared" ref="K205:Y205" si="78">K204/K203</f>
        <v>0.30006978367062109</v>
      </c>
      <c r="L205" s="15">
        <f t="shared" si="78"/>
        <v>0.23361710552365869</v>
      </c>
      <c r="M205" s="15">
        <f t="shared" si="78"/>
        <v>0.41362530413625304</v>
      </c>
      <c r="N205" s="15">
        <f t="shared" si="78"/>
        <v>0.21534320323014805</v>
      </c>
      <c r="O205" s="15">
        <f t="shared" si="78"/>
        <v>0.12852941176470589</v>
      </c>
      <c r="P205" s="15">
        <f t="shared" si="78"/>
        <v>0.62966113710477811</v>
      </c>
      <c r="Q205" s="15">
        <f t="shared" si="78"/>
        <v>0.35482517482517484</v>
      </c>
      <c r="R205" s="15">
        <f t="shared" si="78"/>
        <v>0.15599921706791936</v>
      </c>
      <c r="S205" s="15">
        <f t="shared" si="78"/>
        <v>0.46248205663578235</v>
      </c>
      <c r="T205" s="15">
        <f t="shared" si="78"/>
        <v>0.12288861689106487</v>
      </c>
      <c r="U205" s="15">
        <f t="shared" si="78"/>
        <v>7.7436987549347094E-2</v>
      </c>
      <c r="V205" s="15">
        <f t="shared" si="78"/>
        <v>8.1818181818181818E-2</v>
      </c>
      <c r="W205" s="15">
        <f t="shared" si="78"/>
        <v>0.37360655737704918</v>
      </c>
      <c r="X205" s="15">
        <f t="shared" si="78"/>
        <v>0.29575423851615706</v>
      </c>
      <c r="Y205" s="15">
        <f t="shared" si="78"/>
        <v>0.37232174218475589</v>
      </c>
    </row>
    <row r="206" spans="1:25" s="11" customFormat="1" ht="30" customHeight="1" x14ac:dyDescent="0.2">
      <c r="A206" s="10" t="s">
        <v>123</v>
      </c>
      <c r="B206" s="24">
        <v>19333</v>
      </c>
      <c r="C206" s="24">
        <f>SUM(E206:Y206)</f>
        <v>28917</v>
      </c>
      <c r="D206" s="14">
        <f t="shared" ref="D206:D209" si="79">C206/B206</f>
        <v>1.495732685046294</v>
      </c>
      <c r="E206" s="9">
        <f>E204-E207</f>
        <v>2600</v>
      </c>
      <c r="F206" s="9">
        <v>1412</v>
      </c>
      <c r="G206" s="9">
        <v>1579</v>
      </c>
      <c r="H206" s="9">
        <v>2322</v>
      </c>
      <c r="I206" s="9">
        <v>370</v>
      </c>
      <c r="J206" s="9">
        <v>2378</v>
      </c>
      <c r="K206" s="9">
        <v>908</v>
      </c>
      <c r="L206" s="9">
        <v>1020</v>
      </c>
      <c r="M206" s="9">
        <v>1870</v>
      </c>
      <c r="N206" s="9">
        <v>65</v>
      </c>
      <c r="O206" s="9">
        <v>275</v>
      </c>
      <c r="P206" s="9">
        <v>3941</v>
      </c>
      <c r="Q206" s="9">
        <v>1855</v>
      </c>
      <c r="R206" s="9">
        <v>647</v>
      </c>
      <c r="S206" s="9">
        <v>3544</v>
      </c>
      <c r="T206" s="9">
        <v>348</v>
      </c>
      <c r="U206" s="9">
        <v>255</v>
      </c>
      <c r="V206" s="9">
        <v>180</v>
      </c>
      <c r="W206" s="9">
        <v>2279</v>
      </c>
      <c r="X206" s="9">
        <v>629</v>
      </c>
      <c r="Y206" s="9">
        <v>440</v>
      </c>
    </row>
    <row r="207" spans="1:25" s="11" customFormat="1" ht="30" customHeight="1" x14ac:dyDescent="0.2">
      <c r="A207" s="10" t="s">
        <v>124</v>
      </c>
      <c r="B207" s="24">
        <v>4054</v>
      </c>
      <c r="C207" s="24">
        <f>SUM(E207:Y207)</f>
        <v>3206</v>
      </c>
      <c r="D207" s="14">
        <f t="shared" si="79"/>
        <v>0.79082387765170203</v>
      </c>
      <c r="E207" s="9">
        <v>300</v>
      </c>
      <c r="F207" s="9">
        <v>200</v>
      </c>
      <c r="G207" s="9"/>
      <c r="H207" s="9">
        <v>267</v>
      </c>
      <c r="I207" s="9"/>
      <c r="J207" s="9">
        <v>100</v>
      </c>
      <c r="K207" s="9">
        <v>382</v>
      </c>
      <c r="L207" s="9">
        <v>160</v>
      </c>
      <c r="M207" s="9"/>
      <c r="N207" s="9"/>
      <c r="O207" s="9">
        <v>162</v>
      </c>
      <c r="P207" s="9">
        <v>50</v>
      </c>
      <c r="Q207" s="9">
        <v>75</v>
      </c>
      <c r="R207" s="9">
        <v>150</v>
      </c>
      <c r="S207" s="9"/>
      <c r="T207" s="9">
        <v>132</v>
      </c>
      <c r="U207" s="9"/>
      <c r="V207" s="9"/>
      <c r="W207" s="9"/>
      <c r="X207" s="9">
        <v>608</v>
      </c>
      <c r="Y207" s="9">
        <v>620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79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79"/>
        <v>0.95014942984194073</v>
      </c>
      <c r="E209" s="152">
        <v>816.89</v>
      </c>
      <c r="F209" s="152">
        <v>1875.18</v>
      </c>
      <c r="G209" s="152">
        <v>8389.4</v>
      </c>
      <c r="H209" s="152">
        <v>7207</v>
      </c>
      <c r="I209" s="152">
        <v>4622.0559999999996</v>
      </c>
      <c r="J209" s="152">
        <v>4281</v>
      </c>
      <c r="K209" s="152">
        <v>3163</v>
      </c>
      <c r="L209" s="152">
        <v>3731</v>
      </c>
      <c r="M209" s="152">
        <v>2486.1999999999998</v>
      </c>
      <c r="N209" s="152">
        <v>2754.4</v>
      </c>
      <c r="O209" s="153">
        <v>2557.6</v>
      </c>
      <c r="P209" s="153">
        <v>3906.1</v>
      </c>
      <c r="Q209" s="153">
        <v>5141</v>
      </c>
      <c r="R209" s="153">
        <v>2652</v>
      </c>
      <c r="S209" s="153">
        <v>4320.8</v>
      </c>
      <c r="T209" s="153">
        <v>4362.8</v>
      </c>
      <c r="U209" s="153">
        <v>939.3</v>
      </c>
      <c r="V209" s="153">
        <v>1557</v>
      </c>
      <c r="W209" s="153">
        <v>8202.7999999999993</v>
      </c>
      <c r="X209" s="155">
        <v>8681.4500000000007</v>
      </c>
      <c r="Y209" s="152">
        <v>4676</v>
      </c>
    </row>
    <row r="210" spans="1:35" s="56" customFormat="1" ht="30" hidden="1" customHeight="1" outlineLevel="1" x14ac:dyDescent="0.2">
      <c r="A210" s="29" t="s">
        <v>216</v>
      </c>
      <c r="B210" s="25">
        <v>82711</v>
      </c>
      <c r="C210" s="25">
        <f>SUM(E210:Y210)</f>
        <v>86667.9</v>
      </c>
      <c r="D210" s="14">
        <f t="shared" ref="D210:D226" si="80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hidden="1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80"/>
        <v>1.0382582606539861</v>
      </c>
      <c r="E211" s="66">
        <f t="shared" ref="E211:Y211" si="81">E210/E209</f>
        <v>1.0038071221339471</v>
      </c>
      <c r="F211" s="66">
        <f t="shared" si="81"/>
        <v>1.205217632440619</v>
      </c>
      <c r="G211" s="66">
        <f t="shared" si="81"/>
        <v>1.0006675089994517</v>
      </c>
      <c r="H211" s="66">
        <f t="shared" si="81"/>
        <v>0.77369224365200495</v>
      </c>
      <c r="I211" s="66">
        <f t="shared" si="81"/>
        <v>0.90046507441709933</v>
      </c>
      <c r="J211" s="66">
        <f t="shared" si="81"/>
        <v>1</v>
      </c>
      <c r="K211" s="66">
        <f t="shared" si="81"/>
        <v>1.1207714195384129</v>
      </c>
      <c r="L211" s="66">
        <f t="shared" si="81"/>
        <v>1.3202894666309299</v>
      </c>
      <c r="M211" s="66">
        <f t="shared" si="81"/>
        <v>0.95905397795833014</v>
      </c>
      <c r="N211" s="66">
        <f t="shared" si="81"/>
        <v>0.99985477781004939</v>
      </c>
      <c r="O211" s="66">
        <f t="shared" si="81"/>
        <v>1.0470753831717234</v>
      </c>
      <c r="P211" s="66">
        <f t="shared" si="81"/>
        <v>1.0189191264944575</v>
      </c>
      <c r="Q211" s="66">
        <f t="shared" si="81"/>
        <v>0.97840886986967512</v>
      </c>
      <c r="R211" s="66">
        <f t="shared" si="81"/>
        <v>0.82616892911010553</v>
      </c>
      <c r="S211" s="66">
        <f t="shared" si="81"/>
        <v>1.2597204221440474</v>
      </c>
      <c r="T211" s="66">
        <f t="shared" si="81"/>
        <v>1</v>
      </c>
      <c r="U211" s="66">
        <f t="shared" si="81"/>
        <v>1.2243159799850953</v>
      </c>
      <c r="V211" s="66">
        <f t="shared" si="81"/>
        <v>0.99980732177263976</v>
      </c>
      <c r="W211" s="66">
        <f t="shared" si="81"/>
        <v>0.97430145803871859</v>
      </c>
      <c r="X211" s="66">
        <f t="shared" si="81"/>
        <v>0.99994816534104314</v>
      </c>
      <c r="Y211" s="66">
        <f t="shared" si="81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80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collapsed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09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0" customFormat="1" ht="30" customHeight="1" outlineLevel="1" x14ac:dyDescent="0.2">
      <c r="A216" s="49" t="s">
        <v>130</v>
      </c>
      <c r="B216" s="22">
        <v>107050</v>
      </c>
      <c r="C216" s="25">
        <f>SUM(E216:Y216)</f>
        <v>95221</v>
      </c>
      <c r="D216" s="14">
        <f t="shared" si="80"/>
        <v>0.88950023353573093</v>
      </c>
      <c r="E216" s="24">
        <v>2500</v>
      </c>
      <c r="F216" s="24">
        <v>2880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3765</v>
      </c>
      <c r="L216" s="24">
        <v>5966</v>
      </c>
      <c r="M216" s="24">
        <v>2564</v>
      </c>
      <c r="N216" s="24">
        <v>4360</v>
      </c>
      <c r="O216" s="24">
        <v>2265</v>
      </c>
      <c r="P216" s="24">
        <v>4843</v>
      </c>
      <c r="Q216" s="24">
        <v>8104</v>
      </c>
      <c r="R216" s="24">
        <v>1606</v>
      </c>
      <c r="S216" s="24">
        <v>2579</v>
      </c>
      <c r="T216" s="24">
        <v>2610</v>
      </c>
      <c r="U216" s="24">
        <v>2400</v>
      </c>
      <c r="V216" s="24">
        <v>787</v>
      </c>
      <c r="W216" s="24">
        <v>5874</v>
      </c>
      <c r="X216" s="24">
        <v>6214</v>
      </c>
      <c r="Y216" s="24">
        <v>7620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80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48172.5</v>
      </c>
      <c r="C218" s="25">
        <f>C216*0.45</f>
        <v>42849.450000000004</v>
      </c>
      <c r="D218" s="14">
        <f t="shared" si="80"/>
        <v>0.88950023353573104</v>
      </c>
      <c r="E218" s="24">
        <f>E216*0.45</f>
        <v>1125</v>
      </c>
      <c r="F218" s="24">
        <f t="shared" ref="F218:X218" si="82">F216*0.45</f>
        <v>1296</v>
      </c>
      <c r="G218" s="24">
        <f t="shared" si="82"/>
        <v>5854.5</v>
      </c>
      <c r="H218" s="24">
        <f t="shared" si="82"/>
        <v>2809.35</v>
      </c>
      <c r="I218" s="24">
        <f t="shared" si="82"/>
        <v>1665.45</v>
      </c>
      <c r="J218" s="24">
        <f t="shared" si="82"/>
        <v>2398.5</v>
      </c>
      <c r="K218" s="24">
        <f t="shared" si="82"/>
        <v>1694.25</v>
      </c>
      <c r="L218" s="24">
        <f t="shared" si="82"/>
        <v>2684.7000000000003</v>
      </c>
      <c r="M218" s="24">
        <f t="shared" si="82"/>
        <v>1153.8</v>
      </c>
      <c r="N218" s="24">
        <f t="shared" si="82"/>
        <v>1962</v>
      </c>
      <c r="O218" s="24">
        <f t="shared" si="82"/>
        <v>1019.25</v>
      </c>
      <c r="P218" s="24">
        <f t="shared" si="82"/>
        <v>2179.35</v>
      </c>
      <c r="Q218" s="24">
        <f t="shared" si="82"/>
        <v>3646.8</v>
      </c>
      <c r="R218" s="24">
        <f t="shared" si="82"/>
        <v>722.7</v>
      </c>
      <c r="S218" s="24">
        <f t="shared" si="82"/>
        <v>1160.55</v>
      </c>
      <c r="T218" s="24">
        <f t="shared" si="82"/>
        <v>1174.5</v>
      </c>
      <c r="U218" s="24">
        <f t="shared" si="82"/>
        <v>1080</v>
      </c>
      <c r="V218" s="24">
        <f t="shared" si="82"/>
        <v>354.15000000000003</v>
      </c>
      <c r="W218" s="24">
        <f t="shared" si="82"/>
        <v>2643.3</v>
      </c>
      <c r="X218" s="24">
        <f t="shared" si="82"/>
        <v>2796.3</v>
      </c>
      <c r="Y218" s="24">
        <f>Y216*0.45</f>
        <v>3429</v>
      </c>
      <c r="Z218" s="57"/>
    </row>
    <row r="219" spans="1:35" s="44" customFormat="1" ht="30" customHeight="1" collapsed="1" x14ac:dyDescent="0.2">
      <c r="A219" s="12" t="s">
        <v>133</v>
      </c>
      <c r="B219" s="46">
        <v>0.92900000000000005</v>
      </c>
      <c r="C219" s="46">
        <f>C216/C217</f>
        <v>0.90151641686758854</v>
      </c>
      <c r="D219" s="14">
        <f t="shared" si="80"/>
        <v>0.97041594926543429</v>
      </c>
      <c r="E219" s="66">
        <f t="shared" ref="E219:Y219" si="83">E216/E217</f>
        <v>0.9840453448094888</v>
      </c>
      <c r="F219" s="66">
        <f t="shared" si="83"/>
        <v>0.94111495980654869</v>
      </c>
      <c r="G219" s="66">
        <f t="shared" si="83"/>
        <v>1.0086637575043109</v>
      </c>
      <c r="H219" s="66">
        <f t="shared" si="83"/>
        <v>0.69366666666666665</v>
      </c>
      <c r="I219" s="66">
        <f t="shared" si="83"/>
        <v>0.55355458924723866</v>
      </c>
      <c r="J219" s="66">
        <f t="shared" si="83"/>
        <v>1.1610564669901264</v>
      </c>
      <c r="K219" s="66">
        <f t="shared" si="83"/>
        <v>0.6618408116299288</v>
      </c>
      <c r="L219" s="66">
        <f t="shared" si="83"/>
        <v>0.7824686452948707</v>
      </c>
      <c r="M219" s="66">
        <f t="shared" si="83"/>
        <v>0.51130979782044839</v>
      </c>
      <c r="N219" s="66">
        <f t="shared" si="83"/>
        <v>1.0487061467649821</v>
      </c>
      <c r="O219" s="66">
        <f t="shared" si="83"/>
        <v>0.72538123347475858</v>
      </c>
      <c r="P219" s="66">
        <f t="shared" si="83"/>
        <v>0.9393115154975733</v>
      </c>
      <c r="Q219" s="66">
        <f t="shared" si="83"/>
        <v>2.8942857142857141</v>
      </c>
      <c r="R219" s="66">
        <f t="shared" si="83"/>
        <v>0.50173562899194668</v>
      </c>
      <c r="S219" s="66">
        <f t="shared" si="83"/>
        <v>0.53270008785385969</v>
      </c>
      <c r="T219" s="66">
        <f t="shared" si="83"/>
        <v>0.7851607624181749</v>
      </c>
      <c r="U219" s="66">
        <f t="shared" si="83"/>
        <v>0.99585429545152759</v>
      </c>
      <c r="V219" s="66">
        <f t="shared" si="83"/>
        <v>0.69500456271525723</v>
      </c>
      <c r="W219" s="66">
        <f t="shared" si="83"/>
        <v>1.0083081570996979</v>
      </c>
      <c r="X219" s="66">
        <f t="shared" si="83"/>
        <v>1.1204471691309053</v>
      </c>
      <c r="Y219" s="66">
        <f t="shared" si="83"/>
        <v>1.0880258267949192</v>
      </c>
    </row>
    <row r="220" spans="1:35" s="110" customFormat="1" ht="30" customHeight="1" outlineLevel="1" x14ac:dyDescent="0.2">
      <c r="A220" s="49" t="s">
        <v>134</v>
      </c>
      <c r="B220" s="22">
        <v>286898</v>
      </c>
      <c r="C220" s="25">
        <f>SUM(E220:Y220)</f>
        <v>294613.5</v>
      </c>
      <c r="D220" s="14">
        <f t="shared" si="80"/>
        <v>1.0268928329929103</v>
      </c>
      <c r="E220" s="24">
        <v>570</v>
      </c>
      <c r="F220" s="24">
        <v>8600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17888</v>
      </c>
      <c r="M220" s="24">
        <v>14670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39569.5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80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86069.4</v>
      </c>
      <c r="C222" s="25">
        <f>C220*0.3</f>
        <v>88384.05</v>
      </c>
      <c r="D222" s="14">
        <f t="shared" si="80"/>
        <v>1.0268928329929106</v>
      </c>
      <c r="E222" s="24">
        <f>E220*0.3</f>
        <v>171</v>
      </c>
      <c r="F222" s="24">
        <f t="shared" ref="F222:Y222" si="84">F220*0.3</f>
        <v>2580</v>
      </c>
      <c r="G222" s="24">
        <f t="shared" si="84"/>
        <v>8163</v>
      </c>
      <c r="H222" s="24">
        <f t="shared" si="84"/>
        <v>6135</v>
      </c>
      <c r="I222" s="24">
        <f t="shared" si="84"/>
        <v>3067.7999999999997</v>
      </c>
      <c r="J222" s="24">
        <f t="shared" si="84"/>
        <v>3045</v>
      </c>
      <c r="K222" s="24">
        <f t="shared" si="84"/>
        <v>1426.2</v>
      </c>
      <c r="L222" s="24">
        <f t="shared" si="84"/>
        <v>5366.4</v>
      </c>
      <c r="M222" s="24">
        <f t="shared" si="84"/>
        <v>4401</v>
      </c>
      <c r="N222" s="24">
        <f t="shared" si="84"/>
        <v>3990</v>
      </c>
      <c r="O222" s="24">
        <f t="shared" si="84"/>
        <v>2922</v>
      </c>
      <c r="P222" s="24">
        <f t="shared" si="84"/>
        <v>6495</v>
      </c>
      <c r="Q222" s="24">
        <f t="shared" si="84"/>
        <v>572.4</v>
      </c>
      <c r="R222" s="24">
        <f t="shared" si="84"/>
        <v>1155</v>
      </c>
      <c r="S222" s="24">
        <f t="shared" si="84"/>
        <v>3390</v>
      </c>
      <c r="T222" s="24">
        <f t="shared" si="84"/>
        <v>11870.85</v>
      </c>
      <c r="U222" s="24">
        <f t="shared" si="84"/>
        <v>1530</v>
      </c>
      <c r="V222" s="24">
        <f t="shared" si="84"/>
        <v>330</v>
      </c>
      <c r="W222" s="24">
        <f t="shared" si="84"/>
        <v>2967.2999999999997</v>
      </c>
      <c r="X222" s="24">
        <f t="shared" si="84"/>
        <v>13010.1</v>
      </c>
      <c r="Y222" s="24">
        <f t="shared" si="84"/>
        <v>5796</v>
      </c>
    </row>
    <row r="223" spans="1:35" s="56" customFormat="1" ht="30" customHeight="1" collapsed="1" x14ac:dyDescent="0.2">
      <c r="A223" s="12" t="s">
        <v>133</v>
      </c>
      <c r="B223" s="8">
        <v>1.0029999999999999</v>
      </c>
      <c r="C223" s="8">
        <f>C220/C221</f>
        <v>0.97707494544417395</v>
      </c>
      <c r="D223" s="14">
        <f t="shared" si="80"/>
        <v>0.97415248798023335</v>
      </c>
      <c r="E223" s="159">
        <f t="shared" ref="E223:Y223" si="85">E220/E221</f>
        <v>0.78512396694214881</v>
      </c>
      <c r="F223" s="159">
        <f t="shared" si="85"/>
        <v>1.0407842188067289</v>
      </c>
      <c r="G223" s="159">
        <f t="shared" si="85"/>
        <v>1.0196357640710485</v>
      </c>
      <c r="H223" s="87">
        <f t="shared" si="85"/>
        <v>1.0635531516538381</v>
      </c>
      <c r="I223" s="87">
        <f t="shared" si="85"/>
        <v>1.124230430958663</v>
      </c>
      <c r="J223" s="87">
        <f t="shared" si="85"/>
        <v>0.84576285309557542</v>
      </c>
      <c r="K223" s="87">
        <f t="shared" si="85"/>
        <v>1.3582857142857143</v>
      </c>
      <c r="L223" s="87">
        <f t="shared" si="85"/>
        <v>0.94570446735395186</v>
      </c>
      <c r="M223" s="87">
        <f t="shared" si="85"/>
        <v>1.0606608343576025</v>
      </c>
      <c r="N223" s="87">
        <f t="shared" si="85"/>
        <v>0.93065565740675948</v>
      </c>
      <c r="O223" s="87">
        <f t="shared" si="85"/>
        <v>1.2873380914618029</v>
      </c>
      <c r="P223" s="87">
        <f t="shared" si="85"/>
        <v>1.4295146913172665</v>
      </c>
      <c r="Q223" s="87">
        <f t="shared" si="85"/>
        <v>0.57993920972644375</v>
      </c>
      <c r="R223" s="87">
        <f t="shared" si="85"/>
        <v>1.02803738317757</v>
      </c>
      <c r="S223" s="87">
        <f t="shared" si="85"/>
        <v>1.0796866042423083</v>
      </c>
      <c r="T223" s="87">
        <f t="shared" si="85"/>
        <v>0.66131026990891617</v>
      </c>
      <c r="U223" s="87">
        <f t="shared" si="85"/>
        <v>1.2345679012345678</v>
      </c>
      <c r="V223" s="87">
        <f t="shared" si="85"/>
        <v>1.9434628975265018</v>
      </c>
      <c r="W223" s="87">
        <f t="shared" si="85"/>
        <v>1.3315831987075928</v>
      </c>
      <c r="X223" s="87">
        <f t="shared" si="85"/>
        <v>1.0176463686495365</v>
      </c>
      <c r="Y223" s="87">
        <f t="shared" si="85"/>
        <v>0.95634095634095639</v>
      </c>
    </row>
    <row r="224" spans="1:35" s="110" customFormat="1" ht="30" customHeight="1" outlineLevel="1" x14ac:dyDescent="0.2">
      <c r="A224" s="49" t="s">
        <v>135</v>
      </c>
      <c r="B224" s="22">
        <v>17044</v>
      </c>
      <c r="C224" s="25">
        <f>SUM(E224:Y224)</f>
        <v>15410</v>
      </c>
      <c r="D224" s="8">
        <f t="shared" si="80"/>
        <v>0.90413048580145505</v>
      </c>
      <c r="E224" s="158"/>
      <c r="F224" s="157"/>
      <c r="G224" s="158">
        <v>600</v>
      </c>
      <c r="H224" s="156">
        <v>1000</v>
      </c>
      <c r="I224" s="156">
        <v>3850</v>
      </c>
      <c r="J224" s="157">
        <v>560</v>
      </c>
      <c r="K224" s="157">
        <v>3000</v>
      </c>
      <c r="L224" s="158"/>
      <c r="M224" s="157"/>
      <c r="N224" s="157"/>
      <c r="O224" s="158">
        <v>1000</v>
      </c>
      <c r="P224" s="158">
        <v>3200</v>
      </c>
      <c r="Q224" s="157"/>
      <c r="R224" s="157"/>
      <c r="S224" s="157">
        <v>500</v>
      </c>
      <c r="T224" s="157"/>
      <c r="U224" s="157"/>
      <c r="V224" s="157"/>
      <c r="W224" s="158"/>
      <c r="X224" s="157">
        <v>1700</v>
      </c>
      <c r="Y224" s="158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80"/>
        <v>0.79444607568356329</v>
      </c>
      <c r="E225" s="152"/>
      <c r="F225" s="152">
        <v>9181</v>
      </c>
      <c r="G225" s="152">
        <v>34469</v>
      </c>
      <c r="H225" s="152">
        <v>25100</v>
      </c>
      <c r="I225" s="152">
        <v>6997</v>
      </c>
      <c r="J225" s="152">
        <v>1312</v>
      </c>
      <c r="K225" s="152">
        <v>3702</v>
      </c>
      <c r="L225" s="152">
        <v>22727</v>
      </c>
      <c r="M225" s="152">
        <v>4853</v>
      </c>
      <c r="N225" s="152">
        <v>9095</v>
      </c>
      <c r="O225" s="152">
        <v>9608</v>
      </c>
      <c r="P225" s="152">
        <v>15575</v>
      </c>
      <c r="Q225" s="152">
        <v>7195</v>
      </c>
      <c r="R225" s="152">
        <v>1760</v>
      </c>
      <c r="S225" s="152">
        <v>6052</v>
      </c>
      <c r="T225" s="152">
        <v>58173</v>
      </c>
      <c r="U225" s="152">
        <v>4304</v>
      </c>
      <c r="V225" s="152"/>
      <c r="W225" s="152">
        <v>9467</v>
      </c>
      <c r="X225" s="152">
        <v>22129</v>
      </c>
      <c r="Y225" s="152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2927.9</v>
      </c>
      <c r="D226" s="8">
        <f t="shared" si="80"/>
        <v>3.448645465253239</v>
      </c>
      <c r="E226" s="158"/>
      <c r="F226" s="158">
        <f t="shared" ref="F226:Y226" si="86">F224*0.19</f>
        <v>0</v>
      </c>
      <c r="G226" s="158">
        <f t="shared" si="86"/>
        <v>114</v>
      </c>
      <c r="H226" s="158">
        <f t="shared" si="86"/>
        <v>190</v>
      </c>
      <c r="I226" s="158">
        <f t="shared" si="86"/>
        <v>731.5</v>
      </c>
      <c r="J226" s="158">
        <f t="shared" si="86"/>
        <v>106.4</v>
      </c>
      <c r="K226" s="158">
        <f t="shared" si="86"/>
        <v>570</v>
      </c>
      <c r="L226" s="158">
        <f t="shared" si="86"/>
        <v>0</v>
      </c>
      <c r="M226" s="158">
        <f t="shared" si="86"/>
        <v>0</v>
      </c>
      <c r="N226" s="158">
        <f t="shared" si="86"/>
        <v>0</v>
      </c>
      <c r="O226" s="158">
        <f t="shared" si="86"/>
        <v>190</v>
      </c>
      <c r="P226" s="158">
        <f t="shared" si="86"/>
        <v>608</v>
      </c>
      <c r="Q226" s="158">
        <f t="shared" si="86"/>
        <v>0</v>
      </c>
      <c r="R226" s="158">
        <f t="shared" si="86"/>
        <v>0</v>
      </c>
      <c r="S226" s="158">
        <f t="shared" si="86"/>
        <v>95</v>
      </c>
      <c r="T226" s="158">
        <f t="shared" si="86"/>
        <v>0</v>
      </c>
      <c r="U226" s="158">
        <f t="shared" si="86"/>
        <v>0</v>
      </c>
      <c r="V226" s="158"/>
      <c r="W226" s="158">
        <f t="shared" si="86"/>
        <v>0</v>
      </c>
      <c r="X226" s="158">
        <f t="shared" si="86"/>
        <v>323</v>
      </c>
      <c r="Y226" s="158">
        <f t="shared" si="86"/>
        <v>0</v>
      </c>
    </row>
    <row r="227" spans="1:25" s="56" customFormat="1" ht="30" customHeight="1" collapsed="1" x14ac:dyDescent="0.2">
      <c r="A227" s="12" t="s">
        <v>137</v>
      </c>
      <c r="B227" s="8">
        <v>6.4000000000000001E-2</v>
      </c>
      <c r="C227" s="8">
        <f>C224/C225</f>
        <v>5.7529838236996055E-2</v>
      </c>
      <c r="D227" s="8">
        <f>C227/B227</f>
        <v>0.89890372245306338</v>
      </c>
      <c r="E227" s="159"/>
      <c r="F227" s="159"/>
      <c r="G227" s="159">
        <f>G224/G225</f>
        <v>1.740694537120311E-2</v>
      </c>
      <c r="H227" s="159">
        <f>H224/H225</f>
        <v>3.9840637450199202E-2</v>
      </c>
      <c r="I227" s="159">
        <f t="shared" ref="I227:X227" si="87">I224/I225</f>
        <v>0.55023581534943544</v>
      </c>
      <c r="J227" s="159">
        <f t="shared" si="87"/>
        <v>0.42682926829268292</v>
      </c>
      <c r="K227" s="159">
        <f t="shared" si="87"/>
        <v>0.81037277147487841</v>
      </c>
      <c r="L227" s="159"/>
      <c r="M227" s="159"/>
      <c r="N227" s="159"/>
      <c r="O227" s="159">
        <f t="shared" si="87"/>
        <v>0.10407993338884262</v>
      </c>
      <c r="P227" s="159">
        <f t="shared" si="87"/>
        <v>0.20545746388443017</v>
      </c>
      <c r="Q227" s="159"/>
      <c r="R227" s="159"/>
      <c r="S227" s="159">
        <f t="shared" si="87"/>
        <v>8.2617316589557177E-2</v>
      </c>
      <c r="T227" s="159"/>
      <c r="U227" s="159"/>
      <c r="V227" s="159"/>
      <c r="W227" s="159"/>
      <c r="X227" s="159">
        <f t="shared" si="87"/>
        <v>7.6822269420217817E-2</v>
      </c>
      <c r="Y227" s="159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88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0"/>
      <c r="F229" s="130"/>
      <c r="G229" s="130"/>
      <c r="H229" s="130"/>
      <c r="I229" s="130"/>
      <c r="J229" s="130"/>
      <c r="K229" s="130"/>
      <c r="L229" s="24"/>
      <c r="M229" s="130"/>
      <c r="N229" s="130"/>
      <c r="O229" s="130"/>
      <c r="P229" s="131">
        <f>P228*0.7</f>
        <v>8.3999999999999986</v>
      </c>
      <c r="Q229" s="130"/>
      <c r="R229" s="130"/>
      <c r="S229" s="130"/>
      <c r="T229" s="130"/>
      <c r="U229" s="130"/>
      <c r="V229" s="130"/>
      <c r="W229" s="130"/>
      <c r="X229" s="130"/>
      <c r="Y229" s="130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88"/>
        <v>#DIV/0!</v>
      </c>
      <c r="E230" s="131"/>
      <c r="F230" s="131"/>
      <c r="G230" s="131"/>
      <c r="H230" s="131"/>
      <c r="I230" s="131"/>
      <c r="J230" s="131"/>
      <c r="K230" s="131"/>
      <c r="L230" s="43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88"/>
        <v>#DIV/0!</v>
      </c>
      <c r="E231" s="130"/>
      <c r="F231" s="130"/>
      <c r="G231" s="130"/>
      <c r="H231" s="130"/>
      <c r="I231" s="130"/>
      <c r="J231" s="130"/>
      <c r="K231" s="130"/>
      <c r="L231" s="24"/>
      <c r="M231" s="130"/>
      <c r="N231" s="130"/>
      <c r="O231" s="130"/>
      <c r="P231" s="131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1"/>
      <c r="F232" s="131"/>
      <c r="G232" s="131"/>
      <c r="H232" s="131"/>
      <c r="I232" s="131"/>
      <c r="J232" s="131"/>
      <c r="K232" s="131"/>
      <c r="L232" s="43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</row>
    <row r="233" spans="1:25" s="44" customFormat="1" ht="30" hidden="1" customHeight="1" x14ac:dyDescent="0.2">
      <c r="A233" s="29" t="s">
        <v>140</v>
      </c>
      <c r="B233" s="25">
        <v>133073.13</v>
      </c>
      <c r="C233" s="25">
        <f>C231+C229+C226+C222+C218</f>
        <v>134169.80000000002</v>
      </c>
      <c r="D233" s="8">
        <f t="shared" si="88"/>
        <v>1.0082411077277584</v>
      </c>
      <c r="E233" s="158">
        <f>E231+E229+E226+E222+E218</f>
        <v>1296</v>
      </c>
      <c r="F233" s="158">
        <f>F231+F229+F226+F222+F218</f>
        <v>3876</v>
      </c>
      <c r="G233" s="158">
        <f t="shared" ref="G233:Y233" si="89">G231+G229+G226+G222+G218</f>
        <v>14131.5</v>
      </c>
      <c r="H233" s="158">
        <f>H231+H229+H226+H222+H218</f>
        <v>9134.35</v>
      </c>
      <c r="I233" s="158">
        <f t="shared" si="89"/>
        <v>5464.75</v>
      </c>
      <c r="J233" s="158">
        <f t="shared" si="89"/>
        <v>5549.9</v>
      </c>
      <c r="K233" s="158">
        <f t="shared" si="89"/>
        <v>3690.45</v>
      </c>
      <c r="L233" s="158">
        <f t="shared" si="89"/>
        <v>8051.1</v>
      </c>
      <c r="M233" s="158">
        <f t="shared" si="89"/>
        <v>5554.8</v>
      </c>
      <c r="N233" s="158">
        <f t="shared" si="89"/>
        <v>5952</v>
      </c>
      <c r="O233" s="158">
        <f>O231+O229+O226+O222+O218</f>
        <v>4131.25</v>
      </c>
      <c r="P233" s="155">
        <f t="shared" si="89"/>
        <v>9290.75</v>
      </c>
      <c r="Q233" s="158">
        <f t="shared" si="89"/>
        <v>4219.2</v>
      </c>
      <c r="R233" s="158">
        <f t="shared" si="89"/>
        <v>1877.7</v>
      </c>
      <c r="S233" s="158">
        <f t="shared" si="89"/>
        <v>4645.55</v>
      </c>
      <c r="T233" s="158">
        <f t="shared" si="89"/>
        <v>13045.35</v>
      </c>
      <c r="U233" s="158">
        <f t="shared" si="89"/>
        <v>2610</v>
      </c>
      <c r="V233" s="158">
        <f t="shared" si="89"/>
        <v>684.15000000000009</v>
      </c>
      <c r="W233" s="158">
        <f t="shared" si="89"/>
        <v>5610.6</v>
      </c>
      <c r="X233" s="158">
        <f t="shared" si="89"/>
        <v>16129.400000000001</v>
      </c>
      <c r="Y233" s="158">
        <f t="shared" si="89"/>
        <v>9225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0">
        <v>680.5</v>
      </c>
      <c r="F234" s="130">
        <v>2118.6</v>
      </c>
      <c r="G234" s="130">
        <v>6456.3</v>
      </c>
      <c r="H234" s="130">
        <v>7357.6</v>
      </c>
      <c r="I234" s="130">
        <v>2660.4</v>
      </c>
      <c r="J234" s="130">
        <v>2810.6</v>
      </c>
      <c r="K234" s="130">
        <v>1252.4000000000001</v>
      </c>
      <c r="L234" s="24">
        <v>6284</v>
      </c>
      <c r="M234" s="130">
        <v>3071.4</v>
      </c>
      <c r="N234" s="130">
        <v>2998.2</v>
      </c>
      <c r="O234" s="130">
        <v>2001.6</v>
      </c>
      <c r="P234" s="131">
        <v>3718.2</v>
      </c>
      <c r="Q234" s="130">
        <v>2116.4</v>
      </c>
      <c r="R234" s="130">
        <v>1440.4</v>
      </c>
      <c r="S234" s="130">
        <v>2135.9</v>
      </c>
      <c r="T234" s="130">
        <v>9497.6</v>
      </c>
      <c r="U234" s="130">
        <v>1347.2</v>
      </c>
      <c r="V234" s="130">
        <v>295.39999999999998</v>
      </c>
      <c r="W234" s="130">
        <v>2184.6</v>
      </c>
      <c r="X234" s="130">
        <v>7966.5</v>
      </c>
      <c r="Y234" s="130">
        <v>5270.2</v>
      </c>
    </row>
    <row r="235" spans="1:25" s="44" customFormat="1" ht="22.5" x14ac:dyDescent="0.2">
      <c r="A235" s="49" t="s">
        <v>155</v>
      </c>
      <c r="B235" s="47">
        <v>19.399999999999999</v>
      </c>
      <c r="C235" s="47">
        <f>C233/C234*10</f>
        <v>18.21375434404866</v>
      </c>
      <c r="D235" s="8">
        <f>C235/B235</f>
        <v>0.93885331670353922</v>
      </c>
      <c r="E235" s="154">
        <f>E233/E234*10</f>
        <v>19.044819985304922</v>
      </c>
      <c r="F235" s="154">
        <f>F233/F234*10</f>
        <v>18.295100538091194</v>
      </c>
      <c r="G235" s="154">
        <f t="shared" ref="G235:X235" si="90">G233/G234*10</f>
        <v>21.887923423632731</v>
      </c>
      <c r="H235" s="154">
        <f>H233/H234*10</f>
        <v>12.414849951071002</v>
      </c>
      <c r="I235" s="154">
        <f t="shared" si="90"/>
        <v>20.541084047511653</v>
      </c>
      <c r="J235" s="154">
        <f t="shared" si="90"/>
        <v>19.746317512274956</v>
      </c>
      <c r="K235" s="154">
        <f>K233/K234*10</f>
        <v>29.467023315234748</v>
      </c>
      <c r="L235" s="154">
        <f>L233/L234*10</f>
        <v>12.812062380649269</v>
      </c>
      <c r="M235" s="154">
        <f>M233/M234*10</f>
        <v>18.085563586638017</v>
      </c>
      <c r="N235" s="154">
        <f t="shared" si="90"/>
        <v>19.851911146688014</v>
      </c>
      <c r="O235" s="154">
        <f>O233/O234*10</f>
        <v>20.639738209432458</v>
      </c>
      <c r="P235" s="154">
        <f t="shared" si="90"/>
        <v>24.987225001344736</v>
      </c>
      <c r="Q235" s="154">
        <f t="shared" si="90"/>
        <v>19.935739935739932</v>
      </c>
      <c r="R235" s="154">
        <f t="shared" si="90"/>
        <v>13.035962232713134</v>
      </c>
      <c r="S235" s="154">
        <f t="shared" si="90"/>
        <v>21.749847839318321</v>
      </c>
      <c r="T235" s="154">
        <f t="shared" si="90"/>
        <v>13.735417368598382</v>
      </c>
      <c r="U235" s="154">
        <f t="shared" si="90"/>
        <v>19.37351543942993</v>
      </c>
      <c r="V235" s="154">
        <f t="shared" si="90"/>
        <v>23.160121868652681</v>
      </c>
      <c r="W235" s="154">
        <f t="shared" si="90"/>
        <v>25.682504806371877</v>
      </c>
      <c r="X235" s="154">
        <f t="shared" si="90"/>
        <v>20.246532354233352</v>
      </c>
      <c r="Y235" s="154">
        <f>Y233/Y234*10</f>
        <v>17.504079541573375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4"/>
      <c r="B245" s="184"/>
      <c r="C245" s="184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</row>
    <row r="246" spans="1:25" ht="20.25" hidden="1" customHeight="1" x14ac:dyDescent="0.25">
      <c r="A246" s="182"/>
      <c r="B246" s="183"/>
      <c r="C246" s="183"/>
      <c r="D246" s="183"/>
      <c r="E246" s="183"/>
      <c r="F246" s="183"/>
      <c r="G246" s="183"/>
      <c r="H246" s="183"/>
      <c r="I246" s="183"/>
      <c r="J246" s="183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  <row r="278" spans="44:44" x14ac:dyDescent="0.25">
      <c r="AR278" s="1">
        <v>232</v>
      </c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2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2023-08-28T04:49:29Z</cp:lastPrinted>
  <dcterms:created xsi:type="dcterms:W3CDTF">2017-06-08T05:54:08Z</dcterms:created>
  <dcterms:modified xsi:type="dcterms:W3CDTF">2023-08-28T06:59:08Z</dcterms:modified>
</cp:coreProperties>
</file>