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'Доходы-район'!$A$2:$I$90</definedName>
  </definedNames>
  <calcPr fullCalcOnLoad="1"/>
</workbook>
</file>

<file path=xl/sharedStrings.xml><?xml version="1.0" encoding="utf-8"?>
<sst xmlns="http://schemas.openxmlformats.org/spreadsheetml/2006/main" count="99" uniqueCount="98">
  <si>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</si>
  <si>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</si>
  <si>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</si>
  <si>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</si>
  <si>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</si>
  <si>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</si>
  <si>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</si>
  <si>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</si>
  <si>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</si>
  <si>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</si>
  <si>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</si>
  <si>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Платежи от государственных и муниципальных предприятий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</si>
  <si>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</si>
  <si>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</si>
  <si>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</si>
  <si>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</si>
  <si>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</si>
  <si>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</si>
  <si>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</si>
  <si>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</si>
  <si>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</si>
  <si>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</si>
  <si>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</si>
  <si>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</si>
  <si>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</si>
  <si>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</si>
  <si>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</si>
  <si>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</si>
  <si>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</si>
  <si>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</si>
  <si>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План  2023 года</t>
  </si>
  <si>
    <t>Соотношениефакт 2023/ план 2023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</si>
  <si>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</si>
  <si>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</si>
  <si>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</si>
  <si>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</si>
  <si>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</si>
  <si>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</si>
  <si>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</si>
  <si>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</si>
  <si>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</si>
  <si>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 xml:space="preserve">Налоговые и неналоговые доходы </t>
  </si>
  <si>
    <t>ИТОГО РАСХОДЫ</t>
  </si>
  <si>
    <t>Плата за нестац.торг.объекты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</si>
  <si>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</si>
  <si>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</si>
  <si>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</si>
  <si>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</si>
  <si>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</si>
  <si>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</si>
  <si>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</si>
  <si>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</si>
  <si>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</si>
  <si>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</si>
  <si>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</si>
  <si>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</si>
  <si>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</si>
  <si>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</si>
  <si>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</si>
  <si>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</si>
  <si>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</si>
  <si>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</si>
  <si>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</si>
  <si>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</si>
  <si>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</si>
  <si>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</si>
  <si>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</si>
  <si>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</si>
  <si>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</si>
  <si>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</si>
  <si>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</si>
  <si>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</si>
  <si>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</si>
  <si>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</si>
  <si>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</si>
  <si>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</si>
  <si>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</si>
  <si>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</si>
  <si>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</si>
  <si>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</si>
  <si>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</si>
  <si>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</si>
  <si>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</si>
  <si>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</si>
  <si>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</si>
  <si>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</si>
  <si>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</si>
  <si>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</si>
  <si>
    <t>Доходы от сдачи в аренду имущество</t>
  </si>
  <si>
    <t>0103</t>
  </si>
  <si>
    <t>Прочие неналоговые доходы ( вкл. невыясненные поступления)</t>
  </si>
  <si>
    <t>ИСПОЛНЕНИЕ БЮДЖЕТА ЧЕБОКСАРСКОГО МУНИЦИПАЛЬНОГО ОКРУГА 
НА 01.05.2023 ГОД</t>
  </si>
  <si>
    <t>Факт.на 01.05.2022 года</t>
  </si>
  <si>
    <t>Исполнение на 01.05.2023 года</t>
  </si>
  <si>
    <t>Факт на 01.05.2023/ факт на 01.05.2022</t>
  </si>
  <si>
    <r>
      <t xml:space="preserve">План на 2023 год                        (с учетом решения)              </t>
    </r>
    <r>
      <rPr>
        <b/>
        <i/>
        <sz val="9"/>
        <color indexed="8"/>
        <rFont val="Times New Roman"/>
        <family val="1"/>
      </rPr>
      <t xml:space="preserve"> в сопоставимых условиях 2022 года</t>
    </r>
  </si>
  <si>
    <r>
      <t xml:space="preserve">Факт на 01.05.2023 год                                     </t>
    </r>
    <r>
      <rPr>
        <b/>
        <i/>
        <sz val="9"/>
        <color indexed="8"/>
        <rFont val="Times New Roman"/>
        <family val="1"/>
      </rPr>
      <t xml:space="preserve"> в сопоставимых условиях 2022 года</t>
    </r>
  </si>
  <si>
    <r>
      <t xml:space="preserve">Темп роста факта на 01.05.2023 год                                      </t>
    </r>
    <r>
      <rPr>
        <b/>
        <i/>
        <sz val="9"/>
        <color indexed="8"/>
        <rFont val="Times New Roman"/>
        <family val="1"/>
      </rPr>
      <t xml:space="preserve"> в сопоставимых условиях 2022 года
к факту на 01.05.2022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</si>
</sst>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name val="TimesET"/>
      <family val="0"/>
    </font>
    <font>
      <b/>
      <sz val="11"/>
      <color indexed="8"/>
      <name val="TimesET"/>
      <family val="0"/>
    </font>
    <font>
      <sz val="11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i/>
      <sz val="11"/>
      <name val="TimesET"/>
      <family val="0"/>
    </font>
    <font>
      <sz val="10"/>
      <name val="TimesET"/>
      <family val="0"/>
    </font>
    <font>
      <i/>
      <sz val="11"/>
      <color indexed="8"/>
      <name val="TimesET"/>
      <family val="0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10"/>
      <name val="TimesET"/>
      <family val="0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ET"/>
      <family val="0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" fontId="38" fillId="0" borderId="1">
      <alignment horizontal="center" vertical="center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11" xfId="54" applyNumberFormat="1" applyFont="1" applyFill="1" applyBorder="1" applyAlignment="1">
      <alignment horizontal="center" vertical="center" wrapText="1"/>
      <protection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8" fillId="0" borderId="11" xfId="54" applyNumberFormat="1" applyFont="1" applyFill="1" applyBorder="1" applyAlignment="1">
      <alignment horizontal="left" vertical="center" wrapText="1"/>
      <protection/>
    </xf>
    <xf numFmtId="4" fontId="8" fillId="0" borderId="11" xfId="54" applyNumberFormat="1" applyFont="1" applyFill="1" applyBorder="1" applyAlignment="1">
      <alignment horizontal="right" vertical="center" wrapText="1"/>
      <protection/>
    </xf>
    <xf numFmtId="2" fontId="4" fillId="0" borderId="11" xfId="0" applyNumberFormat="1" applyFont="1" applyBorder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4" fontId="6" fillId="33" borderId="11" xfId="54" applyNumberFormat="1" applyFont="1" applyFill="1" applyBorder="1" applyAlignment="1">
      <alignment horizontal="right" vertical="center" wrapText="1"/>
      <protection/>
    </xf>
    <xf numFmtId="2" fontId="7" fillId="33" borderId="11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right" vertical="center" wrapText="1"/>
    </xf>
    <xf numFmtId="175" fontId="7" fillId="33" borderId="11" xfId="0" applyNumberFormat="1" applyFont="1" applyFill="1" applyBorder="1" applyAlignment="1">
      <alignment horizontal="right" vertical="center" wrapText="1"/>
    </xf>
    <xf numFmtId="4" fontId="6" fillId="5" borderId="11" xfId="54" applyNumberFormat="1" applyFont="1" applyFill="1" applyBorder="1" applyAlignment="1">
      <alignment horizontal="right" vertical="center" wrapText="1"/>
      <protection/>
    </xf>
    <xf numFmtId="4" fontId="4" fillId="33" borderId="11" xfId="0" applyNumberFormat="1" applyFont="1" applyFill="1" applyBorder="1" applyAlignment="1">
      <alignment vertical="center" wrapText="1"/>
    </xf>
    <xf numFmtId="174" fontId="6" fillId="0" borderId="11" xfId="54" applyNumberFormat="1" applyFont="1" applyFill="1" applyBorder="1" applyAlignment="1">
      <alignment horizontal="center" vertical="center" wrapText="1"/>
      <protection/>
    </xf>
    <xf numFmtId="2" fontId="9" fillId="0" borderId="11" xfId="54" applyNumberFormat="1" applyFont="1" applyFill="1" applyBorder="1" applyAlignment="1">
      <alignment horizontal="left" vertical="center" wrapText="1"/>
      <protection/>
    </xf>
    <xf numFmtId="4" fontId="9" fillId="0" borderId="11" xfId="54" applyNumberFormat="1" applyFont="1" applyFill="1" applyBorder="1" applyAlignment="1">
      <alignment horizontal="right" vertical="center" wrapText="1"/>
      <protection/>
    </xf>
    <xf numFmtId="175" fontId="10" fillId="33" borderId="11" xfId="0" applyNumberFormat="1" applyFont="1" applyFill="1" applyBorder="1" applyAlignment="1">
      <alignment horizontal="right" vertical="center" wrapText="1"/>
    </xf>
    <xf numFmtId="4" fontId="9" fillId="33" borderId="11" xfId="54" applyNumberFormat="1" applyFont="1" applyFill="1" applyBorder="1" applyAlignment="1">
      <alignment horizontal="right" vertical="center" wrapText="1"/>
      <protection/>
    </xf>
    <xf numFmtId="4" fontId="8" fillId="33" borderId="11" xfId="54" applyNumberFormat="1" applyFont="1" applyFill="1" applyBorder="1" applyAlignment="1">
      <alignment horizontal="right" vertical="center" wrapText="1"/>
      <protection/>
    </xf>
    <xf numFmtId="2" fontId="6" fillId="33" borderId="11" xfId="54" applyNumberFormat="1" applyFont="1" applyFill="1" applyBorder="1" applyAlignment="1">
      <alignment horizontal="left" vertical="center" wrapText="1"/>
      <protection/>
    </xf>
    <xf numFmtId="2" fontId="12" fillId="33" borderId="11" xfId="54" applyNumberFormat="1" applyFont="1" applyFill="1" applyBorder="1" applyAlignment="1">
      <alignment horizontal="left" vertical="center" wrapText="1"/>
      <protection/>
    </xf>
    <xf numFmtId="2" fontId="8" fillId="33" borderId="11" xfId="54" applyNumberFormat="1" applyFont="1" applyFill="1" applyBorder="1" applyAlignment="1">
      <alignment horizontal="left" vertical="center" wrapText="1"/>
      <protection/>
    </xf>
    <xf numFmtId="2" fontId="11" fillId="33" borderId="11" xfId="54" applyNumberFormat="1" applyFont="1" applyFill="1" applyBorder="1" applyAlignment="1">
      <alignment horizontal="left" vertical="center" wrapText="1"/>
      <protection/>
    </xf>
    <xf numFmtId="2" fontId="6" fillId="5" borderId="11" xfId="54" applyNumberFormat="1" applyFont="1" applyFill="1" applyBorder="1" applyAlignment="1">
      <alignment horizontal="left" vertical="center" wrapText="1"/>
      <protection/>
    </xf>
    <xf numFmtId="175" fontId="7" fillId="5" borderId="11" xfId="0" applyNumberFormat="1" applyFont="1" applyFill="1" applyBorder="1" applyAlignment="1">
      <alignment horizontal="right" vertical="center" wrapText="1"/>
    </xf>
    <xf numFmtId="2" fontId="6" fillId="5" borderId="11" xfId="54" applyNumberFormat="1" applyFont="1" applyFill="1" applyBorder="1" applyAlignment="1">
      <alignment horizontal="left" vertical="center" wrapText="1"/>
      <protection/>
    </xf>
    <xf numFmtId="2" fontId="7" fillId="5" borderId="11" xfId="0" applyNumberFormat="1" applyFont="1" applyFill="1" applyBorder="1" applyAlignment="1">
      <alignment horizontal="left" vertical="center" wrapText="1"/>
    </xf>
    <xf numFmtId="4" fontId="7" fillId="5" borderId="11" xfId="0" applyNumberFormat="1" applyFont="1" applyFill="1" applyBorder="1" applyAlignment="1">
      <alignment horizontal="right" vertical="center" wrapText="1"/>
    </xf>
    <xf numFmtId="175" fontId="6" fillId="5" borderId="11" xfId="54" applyNumberFormat="1" applyFont="1" applyFill="1" applyBorder="1" applyAlignment="1">
      <alignment horizontal="right" vertical="center" wrapText="1"/>
      <protection/>
    </xf>
    <xf numFmtId="4" fontId="6" fillId="5" borderId="11" xfId="54" applyNumberFormat="1" applyFont="1" applyFill="1" applyBorder="1" applyAlignment="1">
      <alignment horizontal="right" vertical="center" wrapText="1"/>
      <protection/>
    </xf>
    <xf numFmtId="4" fontId="4" fillId="33" borderId="12" xfId="0" applyNumberFormat="1" applyFont="1" applyFill="1" applyBorder="1" applyAlignment="1">
      <alignment vertical="center" wrapText="1"/>
    </xf>
    <xf numFmtId="4" fontId="8" fillId="33" borderId="12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74" fontId="7" fillId="5" borderId="11" xfId="0" applyNumberFormat="1" applyFont="1" applyFill="1" applyBorder="1" applyAlignment="1">
      <alignment horizontal="right" vertical="center" wrapText="1"/>
    </xf>
    <xf numFmtId="175" fontId="10" fillId="5" borderId="11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13" fillId="0" borderId="11" xfId="54" applyNumberFormat="1" applyFont="1" applyFill="1" applyBorder="1" applyAlignment="1">
      <alignment horizontal="left" vertical="center" wrapText="1"/>
      <protection/>
    </xf>
    <xf numFmtId="175" fontId="14" fillId="33" borderId="11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vertical="center" wrapText="1"/>
    </xf>
    <xf numFmtId="174" fontId="56" fillId="0" borderId="11" xfId="0" applyNumberFormat="1" applyFont="1" applyBorder="1" applyAlignment="1">
      <alignment vertical="center" wrapText="1"/>
    </xf>
    <xf numFmtId="174" fontId="7" fillId="0" borderId="11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1" fontId="57" fillId="5" borderId="13" xfId="33" applyNumberFormat="1" applyFont="1" applyFill="1" applyBorder="1" applyAlignment="1" applyProtection="1">
      <alignment horizontal="center" vertical="center" wrapText="1"/>
      <protection/>
    </xf>
    <xf numFmtId="1" fontId="57" fillId="5" borderId="14" xfId="33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="123" zoomScaleNormal="150" zoomScaleSheetLayoutView="12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" sqref="H1:I16384"/>
    </sheetView>
  </sheetViews>
  <sheetFormatPr defaultColWidth="9.140625" defaultRowHeight="15"/>
  <cols>
    <col min="1" max="1" width="41.00390625" style="1" customWidth="1"/>
    <col min="2" max="2" width="13.00390625" style="1" customWidth="1"/>
    <col min="3" max="3" width="13.7109375" style="1" customWidth="1"/>
    <col min="4" max="4" width="14.421875" style="1" customWidth="1"/>
    <col min="5" max="5" width="14.28125" style="1" hidden="1" customWidth="1"/>
    <col min="6" max="6" width="13.140625" style="2" customWidth="1"/>
    <col min="7" max="7" width="13.28125" style="2" customWidth="1"/>
    <col min="8" max="8" width="13.28125" style="2" hidden="1" customWidth="1"/>
    <col min="9" max="9" width="16.00390625" style="2" hidden="1" customWidth="1"/>
    <col min="10" max="10" width="13.140625" style="2" customWidth="1"/>
    <col min="11" max="16384" width="9.140625" style="2" customWidth="1"/>
  </cols>
  <sheetData>
    <row r="1" spans="6:8" ht="21" customHeight="1" hidden="1">
      <c r="F1" s="56"/>
      <c r="G1" s="56"/>
      <c r="H1" s="3"/>
    </row>
    <row r="2" spans="1:8" ht="43.5" customHeight="1">
      <c r="A2" s="57" t="s">
        <v>91</v>
      </c>
      <c r="B2" s="57"/>
      <c r="C2" s="57"/>
      <c r="D2" s="57"/>
      <c r="E2" s="57"/>
      <c r="F2" s="57"/>
      <c r="G2" s="57"/>
      <c r="H2" s="50"/>
    </row>
    <row r="3" spans="6:8" ht="15">
      <c r="F3" s="3"/>
      <c r="G3" s="3" t="s">
        <v>10</v>
      </c>
      <c r="H3" s="3"/>
    </row>
    <row r="4" spans="1:9" s="6" customFormat="1" ht="129.75" customHeight="1">
      <c r="A4" s="4" t="s">
        <v>9</v>
      </c>
      <c r="B4" s="17" t="s">
        <v>92</v>
      </c>
      <c r="C4" s="5" t="s">
        <v>30</v>
      </c>
      <c r="D4" s="5" t="s">
        <v>93</v>
      </c>
      <c r="E4" s="58" t="s">
        <v>95</v>
      </c>
      <c r="F4" s="12" t="s">
        <v>31</v>
      </c>
      <c r="G4" s="12" t="s">
        <v>94</v>
      </c>
      <c r="H4" s="58" t="s">
        <v>96</v>
      </c>
      <c r="I4" s="58" t="s">
        <v>97</v>
      </c>
    </row>
    <row r="5" spans="1:9" s="6" customFormat="1" ht="24" customHeight="1">
      <c r="A5" s="30" t="s">
        <v>37</v>
      </c>
      <c r="B5" s="32">
        <f>B36+B38</f>
        <v>479211.4</v>
      </c>
      <c r="C5" s="33">
        <f>C36+C38</f>
        <v>1960277.2000000002</v>
      </c>
      <c r="D5" s="32">
        <f>D36+D38</f>
        <v>619933.5</v>
      </c>
      <c r="E5" s="59"/>
      <c r="F5" s="28">
        <f aca="true" t="shared" si="0" ref="F5:F12">D5/C5*100</f>
        <v>31.624787555555915</v>
      </c>
      <c r="G5" s="37">
        <f aca="true" t="shared" si="1" ref="G5:G18">D5/B5*100</f>
        <v>129.36534898794145</v>
      </c>
      <c r="H5" s="59"/>
      <c r="I5" s="59"/>
    </row>
    <row r="6" spans="1:9" s="6" customFormat="1" ht="24" customHeight="1">
      <c r="A6" s="18" t="s">
        <v>14</v>
      </c>
      <c r="B6" s="19">
        <f>SUM(B7:B19)</f>
        <v>155252.99999999997</v>
      </c>
      <c r="C6" s="19">
        <f>SUM(C7:C19)</f>
        <v>492888.60000000003</v>
      </c>
      <c r="D6" s="19">
        <f>SUM(D7:D19)</f>
        <v>133998.4</v>
      </c>
      <c r="E6" s="19"/>
      <c r="F6" s="20">
        <f t="shared" si="0"/>
        <v>27.186345961338926</v>
      </c>
      <c r="G6" s="20">
        <f t="shared" si="1"/>
        <v>86.30970093975641</v>
      </c>
      <c r="H6" s="19"/>
      <c r="I6" s="52"/>
    </row>
    <row r="7" spans="1:9" ht="16.5" customHeight="1">
      <c r="A7" s="7" t="s">
        <v>15</v>
      </c>
      <c r="B7" s="8">
        <v>100769.9</v>
      </c>
      <c r="C7" s="34">
        <v>292334.4</v>
      </c>
      <c r="D7" s="8">
        <v>63075.3</v>
      </c>
      <c r="E7" s="8">
        <f>C7/44.55*64.99</f>
        <v>426460.4412121212</v>
      </c>
      <c r="F7" s="13">
        <f t="shared" si="0"/>
        <v>21.57642070177167</v>
      </c>
      <c r="G7" s="13">
        <f t="shared" si="1"/>
        <v>62.593393463722805</v>
      </c>
      <c r="H7" s="8">
        <f>D7/44.55*64.99</f>
        <v>92014.89892255892</v>
      </c>
      <c r="I7" s="53">
        <f>H7/B7*100</f>
        <v>91.3118886915229</v>
      </c>
    </row>
    <row r="8" spans="1:9" ht="18" customHeight="1">
      <c r="A8" s="7" t="s">
        <v>18</v>
      </c>
      <c r="B8" s="8">
        <v>8520.8</v>
      </c>
      <c r="C8" s="35">
        <v>29075.2</v>
      </c>
      <c r="D8" s="8">
        <v>9622.2</v>
      </c>
      <c r="E8" s="8"/>
      <c r="F8" s="13">
        <f t="shared" si="0"/>
        <v>33.09418335901387</v>
      </c>
      <c r="G8" s="13">
        <f t="shared" si="1"/>
        <v>112.92601633649424</v>
      </c>
      <c r="H8" s="13"/>
      <c r="I8" s="54"/>
    </row>
    <row r="9" spans="1:9" ht="34.5" customHeight="1">
      <c r="A9" s="7" t="s">
        <v>26</v>
      </c>
      <c r="B9" s="8">
        <v>19646.9</v>
      </c>
      <c r="C9" s="34">
        <v>58100</v>
      </c>
      <c r="D9" s="8">
        <v>25944.2</v>
      </c>
      <c r="E9" s="8"/>
      <c r="F9" s="13">
        <f t="shared" si="0"/>
        <v>44.65438898450947</v>
      </c>
      <c r="G9" s="13">
        <f>D9/B9*100</f>
        <v>132.0523848546081</v>
      </c>
      <c r="H9" s="13"/>
      <c r="I9" s="53"/>
    </row>
    <row r="10" spans="1:9" ht="17.25" customHeight="1">
      <c r="A10" s="7" t="s">
        <v>0</v>
      </c>
      <c r="B10" s="8">
        <v>-89.3</v>
      </c>
      <c r="C10" s="34">
        <v>0</v>
      </c>
      <c r="D10" s="8">
        <v>-206.5</v>
      </c>
      <c r="E10" s="8"/>
      <c r="F10" s="13">
        <v>0</v>
      </c>
      <c r="G10" s="13">
        <f>D10/B10*100</f>
        <v>231.24300111982086</v>
      </c>
      <c r="H10" s="13"/>
      <c r="I10" s="53"/>
    </row>
    <row r="11" spans="1:9" ht="18" customHeight="1">
      <c r="A11" s="7" t="s">
        <v>1</v>
      </c>
      <c r="B11" s="8">
        <v>7614.2</v>
      </c>
      <c r="C11" s="34">
        <v>23520</v>
      </c>
      <c r="D11" s="8">
        <v>22495.5</v>
      </c>
      <c r="E11" s="8"/>
      <c r="F11" s="13">
        <f t="shared" si="0"/>
        <v>95.64413265306122</v>
      </c>
      <c r="G11" s="13">
        <f>D11/B11*100</f>
        <v>295.44141209844764</v>
      </c>
      <c r="H11" s="13"/>
      <c r="I11" s="53"/>
    </row>
    <row r="12" spans="1:9" ht="18" customHeight="1">
      <c r="A12" s="9" t="s">
        <v>17</v>
      </c>
      <c r="B12" s="8">
        <v>5504.5</v>
      </c>
      <c r="C12" s="34">
        <v>11200</v>
      </c>
      <c r="D12" s="8">
        <v>5800.6</v>
      </c>
      <c r="E12" s="8"/>
      <c r="F12" s="13">
        <f t="shared" si="0"/>
        <v>51.791071428571435</v>
      </c>
      <c r="G12" s="13">
        <f>D12/B12*100</f>
        <v>105.37923517122356</v>
      </c>
      <c r="H12" s="13"/>
      <c r="I12" s="53"/>
    </row>
    <row r="13" spans="1:9" ht="15">
      <c r="A13" s="7" t="s">
        <v>23</v>
      </c>
      <c r="B13" s="8">
        <v>1114.9</v>
      </c>
      <c r="C13" s="34">
        <v>18300</v>
      </c>
      <c r="D13" s="8">
        <v>-1121.4</v>
      </c>
      <c r="E13" s="8"/>
      <c r="F13" s="13">
        <f aca="true" t="shared" si="2" ref="F13:F18">D13/C13*100</f>
        <v>-6.127868852459017</v>
      </c>
      <c r="G13" s="13">
        <f t="shared" si="1"/>
        <v>-100.58301192932102</v>
      </c>
      <c r="H13" s="13"/>
      <c r="I13" s="53"/>
    </row>
    <row r="14" spans="1:9" ht="15">
      <c r="A14" s="7" t="s">
        <v>19</v>
      </c>
      <c r="B14" s="8">
        <v>686.8</v>
      </c>
      <c r="C14" s="34">
        <v>7000</v>
      </c>
      <c r="D14" s="8">
        <v>705.8</v>
      </c>
      <c r="E14" s="8"/>
      <c r="F14" s="13">
        <f>D14/C14*100</f>
        <v>10.082857142857142</v>
      </c>
      <c r="G14" s="13">
        <f>D14/B14*100</f>
        <v>102.76645311589982</v>
      </c>
      <c r="H14" s="13"/>
      <c r="I14" s="53"/>
    </row>
    <row r="15" spans="1:9" ht="15">
      <c r="A15" s="7" t="s">
        <v>24</v>
      </c>
      <c r="B15" s="8">
        <v>9487.3</v>
      </c>
      <c r="C15" s="34">
        <v>47000</v>
      </c>
      <c r="D15" s="8">
        <v>6759.3</v>
      </c>
      <c r="E15" s="8"/>
      <c r="F15" s="13">
        <f t="shared" si="2"/>
        <v>14.381489361702126</v>
      </c>
      <c r="G15" s="13">
        <f t="shared" si="1"/>
        <v>71.24577066183214</v>
      </c>
      <c r="H15" s="13"/>
      <c r="I15" s="53"/>
    </row>
    <row r="16" spans="1:9" ht="46.5" customHeight="1" hidden="1">
      <c r="A16" s="7" t="s">
        <v>2</v>
      </c>
      <c r="B16" s="8"/>
      <c r="C16" s="34"/>
      <c r="D16" s="8"/>
      <c r="E16" s="8"/>
      <c r="F16" s="13" t="e">
        <f t="shared" si="2"/>
        <v>#DIV/0!</v>
      </c>
      <c r="G16" s="13" t="e">
        <f t="shared" si="1"/>
        <v>#DIV/0!</v>
      </c>
      <c r="H16" s="13"/>
      <c r="I16" s="53"/>
    </row>
    <row r="17" spans="1:9" ht="24.75" customHeight="1">
      <c r="A17" s="7" t="s">
        <v>12</v>
      </c>
      <c r="B17" s="8">
        <v>1.2</v>
      </c>
      <c r="C17" s="34">
        <v>9</v>
      </c>
      <c r="D17" s="8">
        <v>11.1</v>
      </c>
      <c r="E17" s="8"/>
      <c r="F17" s="13">
        <f t="shared" si="2"/>
        <v>123.33333333333334</v>
      </c>
      <c r="G17" s="13">
        <f t="shared" si="1"/>
        <v>925</v>
      </c>
      <c r="H17" s="13"/>
      <c r="I17" s="53"/>
    </row>
    <row r="18" spans="1:9" ht="19.5" customHeight="1">
      <c r="A18" s="7" t="s">
        <v>3</v>
      </c>
      <c r="B18" s="8">
        <v>1995.8</v>
      </c>
      <c r="C18" s="34">
        <v>6350</v>
      </c>
      <c r="D18" s="8">
        <v>912.3</v>
      </c>
      <c r="E18" s="8"/>
      <c r="F18" s="13">
        <f t="shared" si="2"/>
        <v>14.366929133858267</v>
      </c>
      <c r="G18" s="13">
        <f t="shared" si="1"/>
        <v>45.71099308547951</v>
      </c>
      <c r="H18" s="13"/>
      <c r="I18" s="53"/>
    </row>
    <row r="19" spans="1:9" ht="20.25" customHeight="1">
      <c r="A19" s="9" t="s">
        <v>16</v>
      </c>
      <c r="B19" s="8"/>
      <c r="C19" s="34">
        <v>0</v>
      </c>
      <c r="D19" s="8"/>
      <c r="E19" s="8"/>
      <c r="F19" s="13"/>
      <c r="G19" s="13"/>
      <c r="H19" s="13"/>
      <c r="I19" s="53"/>
    </row>
    <row r="20" spans="1:9" s="6" customFormat="1" ht="16.5" customHeight="1">
      <c r="A20" s="18" t="s">
        <v>8</v>
      </c>
      <c r="B20" s="19">
        <f>SUM(B21:B35)</f>
        <v>27966.6</v>
      </c>
      <c r="C20" s="19">
        <f>SUM(C21:C35)</f>
        <v>42220</v>
      </c>
      <c r="D20" s="19">
        <f>SUM(D21:D35)</f>
        <v>15869.1</v>
      </c>
      <c r="E20" s="19"/>
      <c r="F20" s="20">
        <f>D20/C20*100</f>
        <v>37.58668877309332</v>
      </c>
      <c r="G20" s="20">
        <f>D20/B20*100</f>
        <v>56.74304348758877</v>
      </c>
      <c r="H20" s="20"/>
      <c r="I20" s="52"/>
    </row>
    <row r="21" spans="1:9" ht="15">
      <c r="A21" s="7" t="s">
        <v>4</v>
      </c>
      <c r="B21" s="8"/>
      <c r="C21" s="34">
        <v>0</v>
      </c>
      <c r="D21" s="8"/>
      <c r="E21" s="8"/>
      <c r="F21" s="13"/>
      <c r="G21" s="13"/>
      <c r="H21" s="13"/>
      <c r="I21" s="53"/>
    </row>
    <row r="22" spans="1:9" ht="27" customHeight="1">
      <c r="A22" s="7" t="s">
        <v>13</v>
      </c>
      <c r="B22" s="8"/>
      <c r="C22" s="34">
        <v>0</v>
      </c>
      <c r="D22" s="8"/>
      <c r="E22" s="8"/>
      <c r="F22" s="13"/>
      <c r="G22" s="13"/>
      <c r="H22" s="13"/>
      <c r="I22" s="53"/>
    </row>
    <row r="23" spans="1:9" ht="15">
      <c r="A23" s="7" t="s">
        <v>22</v>
      </c>
      <c r="B23" s="8">
        <v>8637.6</v>
      </c>
      <c r="C23" s="34">
        <v>16440</v>
      </c>
      <c r="D23" s="8">
        <v>7789.9</v>
      </c>
      <c r="E23" s="8"/>
      <c r="F23" s="13">
        <f>D23/C23*100</f>
        <v>47.3838199513382</v>
      </c>
      <c r="G23" s="13">
        <f>D23/B23*100</f>
        <v>90.18593127720662</v>
      </c>
      <c r="H23" s="13"/>
      <c r="I23" s="53"/>
    </row>
    <row r="24" spans="1:11" ht="15">
      <c r="A24" s="7" t="s">
        <v>88</v>
      </c>
      <c r="B24" s="8">
        <v>2036.8</v>
      </c>
      <c r="C24" s="34">
        <v>3900</v>
      </c>
      <c r="D24" s="8">
        <v>1149.9</v>
      </c>
      <c r="E24" s="8"/>
      <c r="F24" s="13">
        <f>D24/C24*100</f>
        <v>29.484615384615388</v>
      </c>
      <c r="G24" s="13">
        <f>D24/B24*100</f>
        <v>56.45620581304007</v>
      </c>
      <c r="H24" s="13"/>
      <c r="I24" s="53"/>
      <c r="K24" s="36"/>
    </row>
    <row r="25" spans="1:11" ht="85.5" customHeight="1">
      <c r="A25" s="46" t="s">
        <v>25</v>
      </c>
      <c r="B25" s="8">
        <v>751.3</v>
      </c>
      <c r="C25" s="34">
        <v>2080</v>
      </c>
      <c r="D25" s="8">
        <v>526.8</v>
      </c>
      <c r="E25" s="8"/>
      <c r="F25" s="13">
        <f>D25/C25*100</f>
        <v>25.326923076923073</v>
      </c>
      <c r="G25" s="13">
        <f>D25/B25*100</f>
        <v>70.11846133368827</v>
      </c>
      <c r="H25" s="13"/>
      <c r="I25" s="53"/>
      <c r="K25" s="36"/>
    </row>
    <row r="26" spans="1:9" ht="32.25" customHeight="1">
      <c r="A26" s="7" t="s">
        <v>11</v>
      </c>
      <c r="B26" s="8"/>
      <c r="C26" s="34">
        <v>0</v>
      </c>
      <c r="D26" s="8"/>
      <c r="E26" s="8"/>
      <c r="F26" s="13"/>
      <c r="G26" s="13"/>
      <c r="H26" s="13"/>
      <c r="I26" s="53"/>
    </row>
    <row r="27" spans="1:9" ht="30">
      <c r="A27" s="7" t="s">
        <v>5</v>
      </c>
      <c r="B27" s="8">
        <v>2295.7</v>
      </c>
      <c r="C27" s="35">
        <v>2800</v>
      </c>
      <c r="D27" s="8">
        <v>1431.6</v>
      </c>
      <c r="E27" s="8"/>
      <c r="F27" s="13">
        <f>D27/C27*100</f>
        <v>51.128571428571426</v>
      </c>
      <c r="G27" s="13">
        <f>D27/B27*100</f>
        <v>62.36006446835388</v>
      </c>
      <c r="H27" s="13"/>
      <c r="I27" s="53"/>
    </row>
    <row r="28" spans="1:9" ht="30">
      <c r="A28" s="7" t="s">
        <v>6</v>
      </c>
      <c r="B28" s="8">
        <v>890.5</v>
      </c>
      <c r="C28" s="34">
        <v>0</v>
      </c>
      <c r="D28" s="8">
        <v>1438.1</v>
      </c>
      <c r="E28" s="8"/>
      <c r="F28" s="13">
        <f>D28/B28*100</f>
        <v>161.49354295339694</v>
      </c>
      <c r="G28" s="13">
        <f>D28/B28*100</f>
        <v>161.49354295339694</v>
      </c>
      <c r="H28" s="13"/>
      <c r="I28" s="53"/>
    </row>
    <row r="29" spans="1:9" ht="28.5" customHeight="1">
      <c r="A29" s="7" t="s">
        <v>20</v>
      </c>
      <c r="B29" s="8">
        <v>560.1</v>
      </c>
      <c r="C29" s="34">
        <v>0</v>
      </c>
      <c r="D29" s="8">
        <v>145.6</v>
      </c>
      <c r="E29" s="8"/>
      <c r="F29" s="13">
        <f>D29/B29*100</f>
        <v>25.99535797179075</v>
      </c>
      <c r="G29" s="13">
        <f>D29/B29*100</f>
        <v>25.99535797179075</v>
      </c>
      <c r="H29" s="13"/>
      <c r="I29" s="53"/>
    </row>
    <row r="30" spans="1:9" ht="17.25" customHeight="1">
      <c r="A30" s="7" t="s">
        <v>21</v>
      </c>
      <c r="B30" s="8">
        <v>10747.4</v>
      </c>
      <c r="C30" s="35">
        <v>14000</v>
      </c>
      <c r="D30" s="8">
        <v>1148.5</v>
      </c>
      <c r="E30" s="8"/>
      <c r="F30" s="13">
        <f>D30/C30*100</f>
        <v>8.203571428571427</v>
      </c>
      <c r="G30" s="13">
        <f>D30/B30*100</f>
        <v>10.686305525057223</v>
      </c>
      <c r="H30" s="13"/>
      <c r="I30" s="53"/>
    </row>
    <row r="31" spans="1:9" ht="15">
      <c r="A31" s="7" t="s">
        <v>7</v>
      </c>
      <c r="B31" s="8">
        <v>1162.7</v>
      </c>
      <c r="C31" s="34">
        <v>3000</v>
      </c>
      <c r="D31" s="8">
        <v>573.2</v>
      </c>
      <c r="E31" s="8"/>
      <c r="F31" s="13">
        <f>D31/C31*100</f>
        <v>19.10666666666667</v>
      </c>
      <c r="G31" s="13">
        <f>D31/B31*100</f>
        <v>49.299045325535396</v>
      </c>
      <c r="H31" s="13"/>
      <c r="I31" s="53"/>
    </row>
    <row r="32" spans="1:9" ht="34.5" customHeight="1">
      <c r="A32" s="7" t="s">
        <v>27</v>
      </c>
      <c r="B32" s="8"/>
      <c r="C32" s="34"/>
      <c r="D32" s="8"/>
      <c r="E32" s="8"/>
      <c r="F32" s="13"/>
      <c r="G32" s="13"/>
      <c r="H32" s="13"/>
      <c r="I32" s="53"/>
    </row>
    <row r="33" spans="1:9" ht="24" customHeight="1">
      <c r="A33" s="7" t="s">
        <v>43</v>
      </c>
      <c r="B33" s="8"/>
      <c r="C33" s="34"/>
      <c r="D33" s="8"/>
      <c r="E33" s="8"/>
      <c r="F33" s="13"/>
      <c r="G33" s="13"/>
      <c r="H33" s="13"/>
      <c r="I33" s="53"/>
    </row>
    <row r="34" spans="1:9" ht="30" customHeight="1">
      <c r="A34" s="7" t="s">
        <v>90</v>
      </c>
      <c r="B34" s="8">
        <v>-263.9</v>
      </c>
      <c r="C34" s="16">
        <v>0</v>
      </c>
      <c r="D34" s="8">
        <v>356.4</v>
      </c>
      <c r="E34" s="8"/>
      <c r="F34" s="13"/>
      <c r="G34" s="13">
        <f aca="true" t="shared" si="3" ref="G34:G39">D34/B34*100</f>
        <v>-135.0511557408109</v>
      </c>
      <c r="H34" s="13"/>
      <c r="I34" s="53"/>
    </row>
    <row r="35" spans="1:9" ht="18.75" customHeight="1">
      <c r="A35" s="7" t="s">
        <v>29</v>
      </c>
      <c r="B35" s="8">
        <v>1148.4</v>
      </c>
      <c r="C35" s="16">
        <v>0</v>
      </c>
      <c r="D35" s="8">
        <v>1309.1</v>
      </c>
      <c r="E35" s="8"/>
      <c r="F35" s="13"/>
      <c r="G35" s="13">
        <f t="shared" si="3"/>
        <v>113.99338209683036</v>
      </c>
      <c r="H35" s="13"/>
      <c r="I35" s="53"/>
    </row>
    <row r="36" spans="1:9" s="10" customFormat="1" ht="24.75" customHeight="1">
      <c r="A36" s="27" t="s">
        <v>41</v>
      </c>
      <c r="B36" s="15">
        <f>B6+B20</f>
        <v>183219.59999999998</v>
      </c>
      <c r="C36" s="15">
        <f>C6+C20</f>
        <v>535108.6000000001</v>
      </c>
      <c r="D36" s="15">
        <f>D6+D20</f>
        <v>149867.5</v>
      </c>
      <c r="E36" s="15"/>
      <c r="F36" s="28">
        <f>D36/C36*100</f>
        <v>28.006931677046488</v>
      </c>
      <c r="G36" s="28">
        <f t="shared" si="3"/>
        <v>81.79665275985758</v>
      </c>
      <c r="H36" s="28"/>
      <c r="I36" s="55"/>
    </row>
    <row r="37" spans="1:9" s="10" customFormat="1" ht="32.25" customHeight="1">
      <c r="A37" s="23" t="s">
        <v>28</v>
      </c>
      <c r="B37" s="11">
        <f>B36-B35</f>
        <v>182071.19999999998</v>
      </c>
      <c r="C37" s="11">
        <f>C36-C35</f>
        <v>535108.6000000001</v>
      </c>
      <c r="D37" s="11">
        <f>D36-D35</f>
        <v>148558.4</v>
      </c>
      <c r="E37" s="11"/>
      <c r="F37" s="14">
        <f>D37/C37*100</f>
        <v>27.762289748286605</v>
      </c>
      <c r="G37" s="14">
        <f t="shared" si="3"/>
        <v>81.59357438189016</v>
      </c>
      <c r="H37" s="14"/>
      <c r="I37" s="55"/>
    </row>
    <row r="38" spans="1:9" s="10" customFormat="1" ht="34.5" customHeight="1">
      <c r="A38" s="29" t="s">
        <v>40</v>
      </c>
      <c r="B38" s="15">
        <f>B39+B45+B46</f>
        <v>295991.80000000005</v>
      </c>
      <c r="C38" s="15">
        <f>C39+C45+C46</f>
        <v>1425168.6</v>
      </c>
      <c r="D38" s="15">
        <f>D39+D45+D46+D44</f>
        <v>470066.00000000006</v>
      </c>
      <c r="E38" s="15"/>
      <c r="F38" s="28">
        <f aca="true" t="shared" si="4" ref="F38:F43">D38/C38*100</f>
        <v>32.98318528769158</v>
      </c>
      <c r="G38" s="28">
        <f t="shared" si="3"/>
        <v>158.8104805606101</v>
      </c>
      <c r="H38" s="28"/>
      <c r="I38" s="55"/>
    </row>
    <row r="39" spans="1:9" s="10" customFormat="1" ht="23.25" customHeight="1">
      <c r="A39" s="24" t="s">
        <v>32</v>
      </c>
      <c r="B39" s="21">
        <f>B40+B41+B42+B43+B44</f>
        <v>291911.4</v>
      </c>
      <c r="C39" s="21">
        <f>C40+C41+C42+C43</f>
        <v>1425168.6</v>
      </c>
      <c r="D39" s="21">
        <f>D40+D41+D42+D43</f>
        <v>472473.20000000007</v>
      </c>
      <c r="E39" s="21"/>
      <c r="F39" s="20">
        <f t="shared" si="4"/>
        <v>33.1520916191951</v>
      </c>
      <c r="G39" s="20">
        <f t="shared" si="3"/>
        <v>161.85500120927102</v>
      </c>
      <c r="H39" s="20"/>
      <c r="I39" s="55"/>
    </row>
    <row r="40" spans="1:9" s="10" customFormat="1" ht="21" customHeight="1">
      <c r="A40" s="25" t="s">
        <v>33</v>
      </c>
      <c r="B40" s="22">
        <v>1157</v>
      </c>
      <c r="C40" s="22">
        <v>198891.9</v>
      </c>
      <c r="D40" s="22">
        <v>94262</v>
      </c>
      <c r="E40" s="22"/>
      <c r="F40" s="13">
        <f t="shared" si="4"/>
        <v>47.39358415299969</v>
      </c>
      <c r="G40" s="13">
        <f aca="true" t="shared" si="5" ref="G40:G46">D40/B40*100</f>
        <v>8147.104580812445</v>
      </c>
      <c r="H40" s="13"/>
      <c r="I40" s="55"/>
    </row>
    <row r="41" spans="1:9" s="10" customFormat="1" ht="20.25" customHeight="1">
      <c r="A41" s="25" t="s">
        <v>34</v>
      </c>
      <c r="B41" s="22">
        <v>88045.8</v>
      </c>
      <c r="C41" s="22">
        <v>482863.2</v>
      </c>
      <c r="D41" s="22">
        <v>128012.6</v>
      </c>
      <c r="E41" s="22"/>
      <c r="F41" s="13">
        <f t="shared" si="4"/>
        <v>26.511152641162134</v>
      </c>
      <c r="G41" s="13">
        <f t="shared" si="5"/>
        <v>145.39319308814277</v>
      </c>
      <c r="H41" s="13"/>
      <c r="I41" s="55"/>
    </row>
    <row r="42" spans="1:9" s="10" customFormat="1" ht="21.75" customHeight="1">
      <c r="A42" s="25" t="s">
        <v>35</v>
      </c>
      <c r="B42" s="22">
        <v>193962</v>
      </c>
      <c r="C42" s="22">
        <v>707050</v>
      </c>
      <c r="D42" s="22">
        <v>237733.7</v>
      </c>
      <c r="E42" s="22"/>
      <c r="F42" s="13">
        <f t="shared" si="4"/>
        <v>33.623322254437454</v>
      </c>
      <c r="G42" s="13">
        <f t="shared" si="5"/>
        <v>122.56715232880669</v>
      </c>
      <c r="H42" s="13"/>
      <c r="I42" s="55"/>
    </row>
    <row r="43" spans="1:9" s="10" customFormat="1" ht="22.5" customHeight="1">
      <c r="A43" s="25" t="s">
        <v>36</v>
      </c>
      <c r="B43" s="22">
        <v>8417.4</v>
      </c>
      <c r="C43" s="22">
        <v>36363.5</v>
      </c>
      <c r="D43" s="22">
        <v>12464.9</v>
      </c>
      <c r="E43" s="22"/>
      <c r="F43" s="13">
        <f t="shared" si="4"/>
        <v>34.27860354476329</v>
      </c>
      <c r="G43" s="13">
        <f t="shared" si="5"/>
        <v>148.08491933376104</v>
      </c>
      <c r="H43" s="13"/>
      <c r="I43" s="55"/>
    </row>
    <row r="44" spans="1:9" s="10" customFormat="1" ht="22.5" customHeight="1">
      <c r="A44" s="25" t="s">
        <v>44</v>
      </c>
      <c r="B44" s="22">
        <v>329.2</v>
      </c>
      <c r="C44" s="22">
        <v>0</v>
      </c>
      <c r="D44" s="22">
        <v>-27.3</v>
      </c>
      <c r="E44" s="22"/>
      <c r="F44" s="13">
        <v>0</v>
      </c>
      <c r="G44" s="13">
        <f t="shared" si="5"/>
        <v>-8.292831105710814</v>
      </c>
      <c r="H44" s="13"/>
      <c r="I44" s="55"/>
    </row>
    <row r="45" spans="1:9" s="10" customFormat="1" ht="54.75" customHeight="1">
      <c r="A45" s="26" t="s">
        <v>38</v>
      </c>
      <c r="B45" s="21">
        <v>4765.7</v>
      </c>
      <c r="C45" s="21">
        <v>0</v>
      </c>
      <c r="D45" s="21">
        <v>1175.6</v>
      </c>
      <c r="E45" s="21"/>
      <c r="F45" s="13">
        <v>0</v>
      </c>
      <c r="G45" s="20">
        <f t="shared" si="5"/>
        <v>24.667939652097278</v>
      </c>
      <c r="H45" s="20"/>
      <c r="I45" s="55"/>
    </row>
    <row r="46" spans="1:9" s="10" customFormat="1" ht="40.5" customHeight="1">
      <c r="A46" s="26" t="s">
        <v>39</v>
      </c>
      <c r="B46" s="21">
        <v>-685.3</v>
      </c>
      <c r="C46" s="21">
        <v>0</v>
      </c>
      <c r="D46" s="21">
        <v>-3555.5</v>
      </c>
      <c r="E46" s="21"/>
      <c r="F46" s="13">
        <v>0</v>
      </c>
      <c r="G46" s="20">
        <f t="shared" si="5"/>
        <v>518.823872756457</v>
      </c>
      <c r="H46" s="20"/>
      <c r="I46" s="55"/>
    </row>
    <row r="47" spans="1:9" ht="21" customHeight="1">
      <c r="A47" s="30" t="s">
        <v>42</v>
      </c>
      <c r="B47" s="31">
        <f>B48+B56+B60+B66+B55+B71+B72+B79+B82+B87</f>
        <v>396485.20000000007</v>
      </c>
      <c r="C47" s="31">
        <f>C48+C56+C60+C66+C55+C71+C72+C79+C82+C87</f>
        <v>2146092.0999999996</v>
      </c>
      <c r="D47" s="31">
        <f>D48+D56+D60+D66+D55+D71+D72+D79+D82+D87</f>
        <v>550519.1000000001</v>
      </c>
      <c r="E47" s="31"/>
      <c r="F47" s="28">
        <f>D47/C47*100</f>
        <v>25.652165627001754</v>
      </c>
      <c r="G47" s="38">
        <f>D47/B47*100</f>
        <v>138.84984861982238</v>
      </c>
      <c r="H47" s="38"/>
      <c r="I47" s="53"/>
    </row>
    <row r="48" spans="1:9" ht="21" customHeight="1">
      <c r="A48" s="41" t="s">
        <v>75</v>
      </c>
      <c r="B48" s="42">
        <f>B49+B50+B52+B54+B51+B53</f>
        <v>28442.4</v>
      </c>
      <c r="C48" s="42">
        <f>C49+C50+C52+C54+C51+C53</f>
        <v>133765.30000000002</v>
      </c>
      <c r="D48" s="42">
        <f>D49+D50+D52+D54+D51+D53</f>
        <v>33302.6</v>
      </c>
      <c r="E48" s="42"/>
      <c r="F48" s="13">
        <f>D48/C48*100</f>
        <v>24.89629223722445</v>
      </c>
      <c r="G48" s="13">
        <f aca="true" t="shared" si="6" ref="G48:G89">D48/B48*100</f>
        <v>117.08786881557111</v>
      </c>
      <c r="H48" s="13"/>
      <c r="I48" s="53"/>
    </row>
    <row r="49" spans="1:9" ht="21" customHeight="1">
      <c r="A49" s="48" t="s">
        <v>89</v>
      </c>
      <c r="B49" s="49">
        <v>0.1</v>
      </c>
      <c r="C49" s="49">
        <v>0</v>
      </c>
      <c r="D49" s="49">
        <v>0</v>
      </c>
      <c r="E49" s="49"/>
      <c r="F49" s="13">
        <v>0</v>
      </c>
      <c r="G49" s="13">
        <v>0</v>
      </c>
      <c r="H49" s="13"/>
      <c r="I49" s="53"/>
    </row>
    <row r="50" spans="1:9" ht="15">
      <c r="A50" s="39" t="s">
        <v>45</v>
      </c>
      <c r="B50" s="40">
        <v>19714.4</v>
      </c>
      <c r="C50" s="40">
        <v>93352.1</v>
      </c>
      <c r="D50" s="40">
        <v>23834.2</v>
      </c>
      <c r="E50" s="40"/>
      <c r="F50" s="13">
        <f aca="true" t="shared" si="7" ref="F50:F89">D50/C50*100</f>
        <v>25.531509200114407</v>
      </c>
      <c r="G50" s="13">
        <f t="shared" si="6"/>
        <v>120.89741508744876</v>
      </c>
      <c r="H50" s="13"/>
      <c r="I50" s="53"/>
    </row>
    <row r="51" spans="1:9" ht="15">
      <c r="A51" s="39" t="s">
        <v>83</v>
      </c>
      <c r="B51" s="40">
        <v>39.4</v>
      </c>
      <c r="C51" s="40">
        <v>5.5</v>
      </c>
      <c r="D51" s="40">
        <v>0</v>
      </c>
      <c r="E51" s="40"/>
      <c r="F51" s="13">
        <f t="shared" si="7"/>
        <v>0</v>
      </c>
      <c r="G51" s="13">
        <f t="shared" si="6"/>
        <v>0</v>
      </c>
      <c r="H51" s="13"/>
      <c r="I51" s="53"/>
    </row>
    <row r="52" spans="1:9" ht="15">
      <c r="A52" s="39" t="s">
        <v>46</v>
      </c>
      <c r="B52" s="40">
        <v>2403.7</v>
      </c>
      <c r="C52" s="40">
        <v>7314.5</v>
      </c>
      <c r="D52" s="40">
        <v>2157.3</v>
      </c>
      <c r="E52" s="40"/>
      <c r="F52" s="13">
        <f t="shared" si="7"/>
        <v>29.493471870941285</v>
      </c>
      <c r="G52" s="13">
        <f t="shared" si="6"/>
        <v>89.74913674751427</v>
      </c>
      <c r="H52" s="13"/>
      <c r="I52" s="53"/>
    </row>
    <row r="53" spans="1:9" ht="15">
      <c r="A53" s="39" t="s">
        <v>84</v>
      </c>
      <c r="B53" s="40">
        <v>0</v>
      </c>
      <c r="C53" s="40">
        <v>518.7</v>
      </c>
      <c r="D53" s="40">
        <v>0</v>
      </c>
      <c r="E53" s="40"/>
      <c r="F53" s="13">
        <f t="shared" si="7"/>
        <v>0</v>
      </c>
      <c r="G53" s="13">
        <v>0</v>
      </c>
      <c r="H53" s="13"/>
      <c r="I53" s="53"/>
    </row>
    <row r="54" spans="1:9" ht="15">
      <c r="A54" s="39" t="s">
        <v>47</v>
      </c>
      <c r="B54" s="40">
        <v>6284.8</v>
      </c>
      <c r="C54" s="40">
        <v>32574.5</v>
      </c>
      <c r="D54" s="40">
        <v>7311.1</v>
      </c>
      <c r="E54" s="40"/>
      <c r="F54" s="13">
        <f t="shared" si="7"/>
        <v>22.444243196365257</v>
      </c>
      <c r="G54" s="13">
        <f t="shared" si="6"/>
        <v>116.32987525458249</v>
      </c>
      <c r="H54" s="13"/>
      <c r="I54" s="53"/>
    </row>
    <row r="55" spans="1:9" ht="15">
      <c r="A55" s="41" t="s">
        <v>48</v>
      </c>
      <c r="B55" s="42">
        <v>727.6</v>
      </c>
      <c r="C55" s="42">
        <v>3279.2</v>
      </c>
      <c r="D55" s="42">
        <v>602.8</v>
      </c>
      <c r="E55" s="42"/>
      <c r="F55" s="20">
        <f t="shared" si="7"/>
        <v>18.382532324957307</v>
      </c>
      <c r="G55" s="20">
        <f t="shared" si="6"/>
        <v>82.84771852666299</v>
      </c>
      <c r="H55" s="20"/>
      <c r="I55" s="53"/>
    </row>
    <row r="56" spans="1:9" ht="15">
      <c r="A56" s="41" t="s">
        <v>76</v>
      </c>
      <c r="B56" s="42">
        <f>B57+B58+B59</f>
        <v>2923.2000000000003</v>
      </c>
      <c r="C56" s="42">
        <f>C57+C58+C59</f>
        <v>14799.1</v>
      </c>
      <c r="D56" s="42">
        <f>D57+D58+D59</f>
        <v>3130.2999999999997</v>
      </c>
      <c r="E56" s="42"/>
      <c r="F56" s="20">
        <f t="shared" si="7"/>
        <v>21.151961943631704</v>
      </c>
      <c r="G56" s="20">
        <f t="shared" si="6"/>
        <v>107.08470169677065</v>
      </c>
      <c r="H56" s="20"/>
      <c r="I56" s="53"/>
    </row>
    <row r="57" spans="1:9" ht="15">
      <c r="A57" s="39" t="s">
        <v>49</v>
      </c>
      <c r="B57" s="40">
        <v>771.9</v>
      </c>
      <c r="C57" s="40">
        <v>2609.4</v>
      </c>
      <c r="D57" s="40">
        <v>820.7</v>
      </c>
      <c r="E57" s="40"/>
      <c r="F57" s="13">
        <f t="shared" si="7"/>
        <v>31.451674714493755</v>
      </c>
      <c r="G57" s="13">
        <f t="shared" si="6"/>
        <v>106.32206244332167</v>
      </c>
      <c r="H57" s="13"/>
      <c r="I57" s="53"/>
    </row>
    <row r="58" spans="1:9" ht="15">
      <c r="A58" s="39" t="s">
        <v>50</v>
      </c>
      <c r="B58" s="40">
        <v>1974.4</v>
      </c>
      <c r="C58" s="40">
        <v>8742.7</v>
      </c>
      <c r="D58" s="40">
        <v>2153.2</v>
      </c>
      <c r="E58" s="40"/>
      <c r="F58" s="13">
        <f t="shared" si="7"/>
        <v>24.62854724513022</v>
      </c>
      <c r="G58" s="13">
        <f t="shared" si="6"/>
        <v>109.05591572123174</v>
      </c>
      <c r="H58" s="13"/>
      <c r="I58" s="53"/>
    </row>
    <row r="59" spans="1:9" ht="15">
      <c r="A59" s="39" t="s">
        <v>51</v>
      </c>
      <c r="B59" s="40">
        <v>176.9</v>
      </c>
      <c r="C59" s="40">
        <v>3447</v>
      </c>
      <c r="D59" s="40">
        <v>156.4</v>
      </c>
      <c r="E59" s="40"/>
      <c r="F59" s="13">
        <f t="shared" si="7"/>
        <v>4.537278793153467</v>
      </c>
      <c r="G59" s="13">
        <f t="shared" si="6"/>
        <v>88.41153193894856</v>
      </c>
      <c r="H59" s="13"/>
      <c r="I59" s="53"/>
    </row>
    <row r="60" spans="1:9" ht="15">
      <c r="A60" s="41" t="s">
        <v>77</v>
      </c>
      <c r="B60" s="42">
        <f>B61+B62+B64+B65+B63</f>
        <v>57561.799999999996</v>
      </c>
      <c r="C60" s="42">
        <f>C61+C62+C64+C65+C63</f>
        <v>365298.10000000003</v>
      </c>
      <c r="D60" s="42">
        <f>D61+D62+D64+D65+D63</f>
        <v>41572</v>
      </c>
      <c r="E60" s="42"/>
      <c r="F60" s="20">
        <f t="shared" si="7"/>
        <v>11.380294614179487</v>
      </c>
      <c r="G60" s="20">
        <f t="shared" si="6"/>
        <v>72.22150801399539</v>
      </c>
      <c r="H60" s="20"/>
      <c r="I60" s="53"/>
    </row>
    <row r="61" spans="1:9" ht="15">
      <c r="A61" s="39" t="s">
        <v>52</v>
      </c>
      <c r="B61" s="40">
        <v>191.2</v>
      </c>
      <c r="C61" s="40">
        <v>2367</v>
      </c>
      <c r="D61" s="40">
        <v>388.8</v>
      </c>
      <c r="E61" s="40"/>
      <c r="F61" s="13">
        <f t="shared" si="7"/>
        <v>16.425855513307987</v>
      </c>
      <c r="G61" s="47">
        <f t="shared" si="6"/>
        <v>203.34728033472805</v>
      </c>
      <c r="H61" s="47"/>
      <c r="I61" s="53"/>
    </row>
    <row r="62" spans="1:9" ht="15">
      <c r="A62" s="39" t="s">
        <v>53</v>
      </c>
      <c r="B62" s="40">
        <v>0</v>
      </c>
      <c r="C62" s="40">
        <v>1905.7</v>
      </c>
      <c r="D62" s="40">
        <v>84.6</v>
      </c>
      <c r="E62" s="40"/>
      <c r="F62" s="13">
        <f t="shared" si="7"/>
        <v>4.439313638033268</v>
      </c>
      <c r="G62" s="47">
        <v>0</v>
      </c>
      <c r="H62" s="47"/>
      <c r="I62" s="53"/>
    </row>
    <row r="63" spans="1:9" ht="15">
      <c r="A63" s="39" t="s">
        <v>85</v>
      </c>
      <c r="B63" s="40">
        <v>0</v>
      </c>
      <c r="C63" s="40">
        <v>0</v>
      </c>
      <c r="D63" s="40">
        <v>0</v>
      </c>
      <c r="E63" s="40"/>
      <c r="F63" s="13">
        <v>0</v>
      </c>
      <c r="G63" s="47">
        <v>0</v>
      </c>
      <c r="H63" s="47"/>
      <c r="I63" s="53"/>
    </row>
    <row r="64" spans="1:9" ht="15">
      <c r="A64" s="39" t="s">
        <v>54</v>
      </c>
      <c r="B64" s="40">
        <v>56865.2</v>
      </c>
      <c r="C64" s="40">
        <v>349840.9</v>
      </c>
      <c r="D64" s="40">
        <v>40955.2</v>
      </c>
      <c r="E64" s="40"/>
      <c r="F64" s="13">
        <f t="shared" si="7"/>
        <v>11.706807294401539</v>
      </c>
      <c r="G64" s="13">
        <f t="shared" si="6"/>
        <v>72.02155272468926</v>
      </c>
      <c r="H64" s="13"/>
      <c r="I64" s="53"/>
    </row>
    <row r="65" spans="1:9" ht="15">
      <c r="A65" s="39" t="s">
        <v>55</v>
      </c>
      <c r="B65" s="40">
        <v>505.4</v>
      </c>
      <c r="C65" s="40">
        <v>11184.5</v>
      </c>
      <c r="D65" s="40">
        <v>143.4</v>
      </c>
      <c r="E65" s="40"/>
      <c r="F65" s="13">
        <f t="shared" si="7"/>
        <v>1.2821315213018016</v>
      </c>
      <c r="G65" s="13">
        <f t="shared" si="6"/>
        <v>28.37356549267907</v>
      </c>
      <c r="H65" s="13"/>
      <c r="I65" s="53"/>
    </row>
    <row r="66" spans="1:9" ht="15">
      <c r="A66" s="41" t="s">
        <v>78</v>
      </c>
      <c r="B66" s="42">
        <f>B67+B68+B69+B70</f>
        <v>17462.7</v>
      </c>
      <c r="C66" s="42">
        <f>C67+C68+C69+C70</f>
        <v>306279.8</v>
      </c>
      <c r="D66" s="42">
        <f>D67+D68+D69+D70</f>
        <v>36367.5</v>
      </c>
      <c r="E66" s="42"/>
      <c r="F66" s="20">
        <f t="shared" si="7"/>
        <v>11.873946633111293</v>
      </c>
      <c r="G66" s="20">
        <f t="shared" si="6"/>
        <v>208.2581731347386</v>
      </c>
      <c r="H66" s="20"/>
      <c r="I66" s="53"/>
    </row>
    <row r="67" spans="1:9" ht="15">
      <c r="A67" s="39" t="s">
        <v>56</v>
      </c>
      <c r="B67" s="40">
        <v>1404.8</v>
      </c>
      <c r="C67" s="40">
        <v>35018.7</v>
      </c>
      <c r="D67" s="40">
        <v>20077.7</v>
      </c>
      <c r="E67" s="40"/>
      <c r="F67" s="13">
        <f t="shared" si="7"/>
        <v>57.334224285881554</v>
      </c>
      <c r="G67" s="13">
        <f t="shared" si="6"/>
        <v>1429.221241457859</v>
      </c>
      <c r="H67" s="13"/>
      <c r="I67" s="53"/>
    </row>
    <row r="68" spans="1:9" ht="15">
      <c r="A68" s="39" t="s">
        <v>57</v>
      </c>
      <c r="B68" s="40">
        <v>7015.7</v>
      </c>
      <c r="C68" s="40">
        <v>130693.8</v>
      </c>
      <c r="D68" s="40">
        <v>5961.8</v>
      </c>
      <c r="E68" s="40"/>
      <c r="F68" s="13">
        <f t="shared" si="7"/>
        <v>4.5616547992330165</v>
      </c>
      <c r="G68" s="13">
        <f t="shared" si="6"/>
        <v>84.97797796370998</v>
      </c>
      <c r="H68" s="13"/>
      <c r="I68" s="53"/>
    </row>
    <row r="69" spans="1:9" ht="15">
      <c r="A69" s="39" t="s">
        <v>58</v>
      </c>
      <c r="B69" s="40">
        <v>9042.2</v>
      </c>
      <c r="C69" s="40">
        <v>140567.3</v>
      </c>
      <c r="D69" s="40">
        <v>10328</v>
      </c>
      <c r="E69" s="40"/>
      <c r="F69" s="13">
        <f t="shared" si="7"/>
        <v>7.3473702632119995</v>
      </c>
      <c r="G69" s="13">
        <f t="shared" si="6"/>
        <v>114.21999071022537</v>
      </c>
      <c r="H69" s="13"/>
      <c r="I69" s="53"/>
    </row>
    <row r="70" spans="1:9" ht="15" hidden="1">
      <c r="A70" s="39" t="s">
        <v>59</v>
      </c>
      <c r="B70" s="40">
        <v>0</v>
      </c>
      <c r="C70" s="40">
        <v>0</v>
      </c>
      <c r="D70" s="40">
        <v>0</v>
      </c>
      <c r="E70" s="40"/>
      <c r="F70" s="13"/>
      <c r="G70" s="20"/>
      <c r="H70" s="20"/>
      <c r="I70" s="53"/>
    </row>
    <row r="71" spans="1:9" ht="15">
      <c r="A71" s="41" t="s">
        <v>60</v>
      </c>
      <c r="B71" s="42">
        <v>0</v>
      </c>
      <c r="C71" s="42">
        <v>300</v>
      </c>
      <c r="D71" s="42">
        <v>29.6</v>
      </c>
      <c r="E71" s="42"/>
      <c r="F71" s="20">
        <f t="shared" si="7"/>
        <v>9.866666666666667</v>
      </c>
      <c r="G71" s="20">
        <v>0</v>
      </c>
      <c r="H71" s="20"/>
      <c r="I71" s="53"/>
    </row>
    <row r="72" spans="1:9" ht="15">
      <c r="A72" s="41" t="s">
        <v>79</v>
      </c>
      <c r="B72" s="51">
        <f>B73+B74+B75+B76+B77+B78</f>
        <v>225687.00000000003</v>
      </c>
      <c r="C72" s="42">
        <f>C73+C74+C75+C76+C77+C78</f>
        <v>1035101.5</v>
      </c>
      <c r="D72" s="42">
        <f>D73+D74+D75+D76+D77+D78</f>
        <v>313763.1000000001</v>
      </c>
      <c r="E72" s="42"/>
      <c r="F72" s="20">
        <f t="shared" si="7"/>
        <v>30.31230270654618</v>
      </c>
      <c r="G72" s="20">
        <f t="shared" si="6"/>
        <v>139.02577463478184</v>
      </c>
      <c r="H72" s="20"/>
      <c r="I72" s="53"/>
    </row>
    <row r="73" spans="1:9" ht="15">
      <c r="A73" s="39" t="s">
        <v>61</v>
      </c>
      <c r="B73" s="40">
        <v>43612.8</v>
      </c>
      <c r="C73" s="40">
        <v>216211.1</v>
      </c>
      <c r="D73" s="40">
        <v>76453.1</v>
      </c>
      <c r="E73" s="40"/>
      <c r="F73" s="13">
        <f t="shared" si="7"/>
        <v>35.360395465357705</v>
      </c>
      <c r="G73" s="13">
        <f t="shared" si="6"/>
        <v>175.2996826619708</v>
      </c>
      <c r="H73" s="13"/>
      <c r="I73" s="53"/>
    </row>
    <row r="74" spans="1:9" ht="15">
      <c r="A74" s="39" t="s">
        <v>62</v>
      </c>
      <c r="B74" s="40">
        <v>161122.6</v>
      </c>
      <c r="C74" s="40">
        <v>722753.5</v>
      </c>
      <c r="D74" s="40">
        <v>209902.2</v>
      </c>
      <c r="E74" s="40"/>
      <c r="F74" s="13">
        <f t="shared" si="7"/>
        <v>29.042017783379816</v>
      </c>
      <c r="G74" s="13">
        <f t="shared" si="6"/>
        <v>130.27483419458227</v>
      </c>
      <c r="H74" s="13"/>
      <c r="I74" s="53"/>
    </row>
    <row r="75" spans="1:9" ht="15">
      <c r="A75" s="39" t="s">
        <v>63</v>
      </c>
      <c r="B75" s="40">
        <v>19621</v>
      </c>
      <c r="C75" s="40">
        <v>74117.4</v>
      </c>
      <c r="D75" s="40">
        <v>25053.9</v>
      </c>
      <c r="E75" s="40"/>
      <c r="F75" s="13">
        <f t="shared" si="7"/>
        <v>33.80299362902638</v>
      </c>
      <c r="G75" s="13">
        <f t="shared" si="6"/>
        <v>127.68921053972787</v>
      </c>
      <c r="H75" s="13"/>
      <c r="I75" s="53"/>
    </row>
    <row r="76" spans="1:9" ht="14.25" customHeight="1">
      <c r="A76" s="39" t="s">
        <v>65</v>
      </c>
      <c r="B76" s="40">
        <v>0</v>
      </c>
      <c r="C76" s="40">
        <v>123</v>
      </c>
      <c r="D76" s="40">
        <v>16.7</v>
      </c>
      <c r="E76" s="40"/>
      <c r="F76" s="13">
        <f t="shared" si="7"/>
        <v>13.577235772357724</v>
      </c>
      <c r="G76" s="13" t="e">
        <f t="shared" si="6"/>
        <v>#DIV/0!</v>
      </c>
      <c r="H76" s="13"/>
      <c r="I76" s="53"/>
    </row>
    <row r="77" spans="1:9" ht="15" hidden="1">
      <c r="A77" s="39" t="s">
        <v>64</v>
      </c>
      <c r="B77" s="40">
        <v>0</v>
      </c>
      <c r="C77" s="40">
        <v>0</v>
      </c>
      <c r="D77" s="40">
        <v>0</v>
      </c>
      <c r="E77" s="40"/>
      <c r="F77" s="13"/>
      <c r="G77" s="13" t="e">
        <f t="shared" si="6"/>
        <v>#DIV/0!</v>
      </c>
      <c r="H77" s="13"/>
      <c r="I77" s="53"/>
    </row>
    <row r="78" spans="1:9" ht="15">
      <c r="A78" s="39" t="s">
        <v>66</v>
      </c>
      <c r="B78" s="40">
        <v>1330.6</v>
      </c>
      <c r="C78" s="40">
        <v>21896.5</v>
      </c>
      <c r="D78" s="40">
        <v>2337.2</v>
      </c>
      <c r="E78" s="40"/>
      <c r="F78" s="13">
        <f t="shared" si="7"/>
        <v>10.67385198547713</v>
      </c>
      <c r="G78" s="13">
        <f t="shared" si="6"/>
        <v>175.65008266947243</v>
      </c>
      <c r="H78" s="13"/>
      <c r="I78" s="53"/>
    </row>
    <row r="79" spans="1:9" ht="15">
      <c r="A79" s="41" t="s">
        <v>80</v>
      </c>
      <c r="B79" s="42">
        <f>B80+B81</f>
        <v>36835.9</v>
      </c>
      <c r="C79" s="42">
        <f>C80+C81</f>
        <v>171049.9</v>
      </c>
      <c r="D79" s="42">
        <f>D80+D81</f>
        <v>60368.5</v>
      </c>
      <c r="E79" s="42"/>
      <c r="F79" s="20">
        <f t="shared" si="7"/>
        <v>35.29291744689708</v>
      </c>
      <c r="G79" s="20">
        <f t="shared" si="6"/>
        <v>163.8849600525574</v>
      </c>
      <c r="H79" s="20"/>
      <c r="I79" s="53"/>
    </row>
    <row r="80" spans="1:9" ht="15">
      <c r="A80" s="39" t="s">
        <v>67</v>
      </c>
      <c r="B80" s="40">
        <v>36168.1</v>
      </c>
      <c r="C80" s="40">
        <v>166346.6</v>
      </c>
      <c r="D80" s="40">
        <v>59490.4</v>
      </c>
      <c r="E80" s="40"/>
      <c r="F80" s="13">
        <f t="shared" si="7"/>
        <v>35.76291910985857</v>
      </c>
      <c r="G80" s="13">
        <f t="shared" si="6"/>
        <v>164.48306656971198</v>
      </c>
      <c r="H80" s="13"/>
      <c r="I80" s="53"/>
    </row>
    <row r="81" spans="1:9" ht="15">
      <c r="A81" s="39" t="s">
        <v>68</v>
      </c>
      <c r="B81" s="40">
        <v>667.8</v>
      </c>
      <c r="C81" s="40">
        <v>4703.3</v>
      </c>
      <c r="D81" s="40">
        <v>878.1</v>
      </c>
      <c r="E81" s="40"/>
      <c r="F81" s="13">
        <f t="shared" si="7"/>
        <v>18.669870091212555</v>
      </c>
      <c r="G81" s="13">
        <f t="shared" si="6"/>
        <v>131.49146451033243</v>
      </c>
      <c r="H81" s="13"/>
      <c r="I81" s="53"/>
    </row>
    <row r="82" spans="1:9" ht="15">
      <c r="A82" s="41" t="s">
        <v>81</v>
      </c>
      <c r="B82" s="42">
        <f>B83+B84+B85+B86</f>
        <v>25672.899999999998</v>
      </c>
      <c r="C82" s="42">
        <f>C83+C84+C85+C86</f>
        <v>76226.3</v>
      </c>
      <c r="D82" s="42">
        <f>D83+D84+D85+D86</f>
        <v>45907.00000000001</v>
      </c>
      <c r="E82" s="42"/>
      <c r="F82" s="20">
        <f t="shared" si="7"/>
        <v>60.22462063618463</v>
      </c>
      <c r="G82" s="20">
        <f t="shared" si="6"/>
        <v>178.81501505478542</v>
      </c>
      <c r="H82" s="20"/>
      <c r="I82" s="53"/>
    </row>
    <row r="83" spans="1:9" ht="15">
      <c r="A83" s="39" t="s">
        <v>69</v>
      </c>
      <c r="B83" s="40">
        <v>211.2</v>
      </c>
      <c r="C83" s="40">
        <v>743.8</v>
      </c>
      <c r="D83" s="40">
        <v>0</v>
      </c>
      <c r="E83" s="40"/>
      <c r="F83" s="13">
        <f t="shared" si="7"/>
        <v>0</v>
      </c>
      <c r="G83" s="47">
        <f t="shared" si="6"/>
        <v>0</v>
      </c>
      <c r="H83" s="47"/>
      <c r="I83" s="53"/>
    </row>
    <row r="84" spans="1:9" ht="15">
      <c r="A84" s="39" t="s">
        <v>70</v>
      </c>
      <c r="B84" s="40">
        <v>3201.3</v>
      </c>
      <c r="C84" s="40">
        <v>12708.4</v>
      </c>
      <c r="D84" s="40">
        <v>5101.4</v>
      </c>
      <c r="E84" s="40"/>
      <c r="F84" s="13">
        <f t="shared" si="7"/>
        <v>40.14195335368732</v>
      </c>
      <c r="G84" s="47">
        <f t="shared" si="6"/>
        <v>159.35401243244928</v>
      </c>
      <c r="H84" s="47"/>
      <c r="I84" s="53"/>
    </row>
    <row r="85" spans="1:9" ht="15">
      <c r="A85" s="39" t="s">
        <v>71</v>
      </c>
      <c r="B85" s="40">
        <v>22233.3</v>
      </c>
      <c r="C85" s="40">
        <v>62653.3</v>
      </c>
      <c r="D85" s="40">
        <v>40776.3</v>
      </c>
      <c r="E85" s="40"/>
      <c r="F85" s="13">
        <f t="shared" si="7"/>
        <v>65.08244577699817</v>
      </c>
      <c r="G85" s="47">
        <f t="shared" si="6"/>
        <v>183.40192414081582</v>
      </c>
      <c r="H85" s="47"/>
      <c r="I85" s="53"/>
    </row>
    <row r="86" spans="1:9" ht="15">
      <c r="A86" s="39" t="s">
        <v>72</v>
      </c>
      <c r="B86" s="40">
        <v>27.1</v>
      </c>
      <c r="C86" s="40">
        <v>120.8</v>
      </c>
      <c r="D86" s="40">
        <v>29.3</v>
      </c>
      <c r="E86" s="40"/>
      <c r="F86" s="13">
        <f t="shared" si="7"/>
        <v>24.254966887417222</v>
      </c>
      <c r="G86" s="47">
        <f t="shared" si="6"/>
        <v>108.11808118081181</v>
      </c>
      <c r="H86" s="47"/>
      <c r="I86" s="53"/>
    </row>
    <row r="87" spans="1:9" ht="15">
      <c r="A87" s="41" t="s">
        <v>82</v>
      </c>
      <c r="B87" s="42">
        <f>B88+B89</f>
        <v>1171.7</v>
      </c>
      <c r="C87" s="42">
        <f>C88+C89</f>
        <v>39992.9</v>
      </c>
      <c r="D87" s="42">
        <f>D88+D89</f>
        <v>15475.7</v>
      </c>
      <c r="E87" s="42"/>
      <c r="F87" s="20">
        <f t="shared" si="7"/>
        <v>38.696118561044585</v>
      </c>
      <c r="G87" s="20">
        <f t="shared" si="6"/>
        <v>1320.7903046854997</v>
      </c>
      <c r="H87" s="20"/>
      <c r="I87" s="53"/>
    </row>
    <row r="88" spans="1:9" ht="15">
      <c r="A88" s="39" t="s">
        <v>73</v>
      </c>
      <c r="B88" s="40">
        <v>766.5</v>
      </c>
      <c r="C88" s="40">
        <v>30076.8</v>
      </c>
      <c r="D88" s="40">
        <v>15131</v>
      </c>
      <c r="E88" s="40"/>
      <c r="F88" s="13">
        <f t="shared" si="7"/>
        <v>50.30787849771252</v>
      </c>
      <c r="G88" s="47">
        <f t="shared" si="6"/>
        <v>1974.037834311807</v>
      </c>
      <c r="H88" s="47"/>
      <c r="I88" s="53"/>
    </row>
    <row r="89" spans="1:9" ht="15">
      <c r="A89" s="39" t="s">
        <v>74</v>
      </c>
      <c r="B89" s="40">
        <v>405.2</v>
      </c>
      <c r="C89" s="40">
        <v>9916.1</v>
      </c>
      <c r="D89" s="40">
        <v>344.7</v>
      </c>
      <c r="E89" s="40"/>
      <c r="F89" s="13">
        <f t="shared" si="7"/>
        <v>3.476165024556025</v>
      </c>
      <c r="G89" s="47">
        <f t="shared" si="6"/>
        <v>85.06910167818361</v>
      </c>
      <c r="H89" s="47"/>
      <c r="I89" s="53"/>
    </row>
    <row r="90" spans="1:9" ht="15">
      <c r="A90" s="43" t="s">
        <v>86</v>
      </c>
      <c r="B90" s="44">
        <f>B5-B47</f>
        <v>82726.19999999995</v>
      </c>
      <c r="C90" s="44">
        <f>C5-C47</f>
        <v>-185814.89999999944</v>
      </c>
      <c r="D90" s="44">
        <f>D5-D47</f>
        <v>69414.3999999999</v>
      </c>
      <c r="E90" s="44"/>
      <c r="F90" s="45" t="s">
        <v>87</v>
      </c>
      <c r="G90" s="45" t="s">
        <v>87</v>
      </c>
      <c r="H90" s="45"/>
      <c r="I90" s="53"/>
    </row>
  </sheetData>
  <sheetProtection/>
  <mergeCells count="5">
    <mergeCell ref="F1:G1"/>
    <mergeCell ref="A2:G2"/>
    <mergeCell ref="E4:E5"/>
    <mergeCell ref="I4:I5"/>
    <mergeCell ref="H4:H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chfin01</cp:lastModifiedBy>
  <cp:lastPrinted>2023-05-04T08:36:07Z</cp:lastPrinted>
  <dcterms:created xsi:type="dcterms:W3CDTF">2008-11-10T05:44:55Z</dcterms:created>
  <dcterms:modified xsi:type="dcterms:W3CDTF">2023-05-04T09:00:34Z</dcterms:modified>
  <cp:category/>
  <cp:version/>
  <cp:contentType/>
  <cp:contentStatus/>
</cp:coreProperties>
</file>