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codeName="ЭтаКнига" defaultThemeVersion="124226"/>
  <bookViews>
    <workbookView xWindow="0" yWindow="0" windowWidth="20730" windowHeight="11760"/>
  </bookViews>
  <sheets>
    <sheet name="01.03.2024" sheetId="29" r:id="rId1"/>
  </sheets>
  <definedNames>
    <definedName name="_xlnm._FilterDatabase" localSheetId="0" hidden="1">'01.03.2024'!$B$1:$B$168</definedName>
    <definedName name="_xlnm.Print_Area" localSheetId="0">'01.03.2024'!$A$1:$F$150</definedName>
  </definedNames>
  <calcPr calcId="125725"/>
</workbook>
</file>

<file path=xl/calcChain.xml><?xml version="1.0" encoding="utf-8"?>
<calcChain xmlns="http://schemas.openxmlformats.org/spreadsheetml/2006/main">
  <c r="E77" i="29"/>
  <c r="C147"/>
  <c r="B88"/>
  <c r="B82" s="1"/>
  <c r="B71"/>
  <c r="B54" s="1"/>
  <c r="B40"/>
  <c r="C120"/>
  <c r="D129"/>
  <c r="D34"/>
  <c r="C25"/>
  <c r="D25"/>
  <c r="B25"/>
  <c r="C34"/>
  <c r="B34"/>
  <c r="C37"/>
  <c r="D37"/>
  <c r="B37"/>
  <c r="C51"/>
  <c r="D51"/>
  <c r="B51"/>
  <c r="C104"/>
  <c r="D104"/>
  <c r="B104"/>
  <c r="D110"/>
  <c r="C110"/>
  <c r="B110"/>
  <c r="C113"/>
  <c r="B113"/>
  <c r="C28"/>
  <c r="C88"/>
  <c r="C82" s="1"/>
  <c r="B140"/>
  <c r="D8" l="1"/>
  <c r="D88" l="1"/>
  <c r="D82" s="1"/>
  <c r="C71" l="1"/>
  <c r="C54" s="1"/>
  <c r="B57"/>
  <c r="C57"/>
  <c r="D71"/>
  <c r="D54" s="1"/>
  <c r="F62"/>
  <c r="B8"/>
  <c r="C8"/>
  <c r="C40"/>
  <c r="C123"/>
  <c r="D113" l="1"/>
  <c r="C129"/>
  <c r="B129"/>
  <c r="C140"/>
  <c r="B123"/>
  <c r="D9"/>
  <c r="E111"/>
  <c r="D140"/>
  <c r="B147" l="1"/>
  <c r="D120"/>
  <c r="D123"/>
  <c r="D108"/>
  <c r="D45"/>
  <c r="D40"/>
  <c r="D28"/>
  <c r="D23"/>
  <c r="D19"/>
  <c r="D14"/>
  <c r="C6"/>
  <c r="D6"/>
  <c r="E106"/>
  <c r="E107"/>
  <c r="E109"/>
  <c r="D147" l="1"/>
  <c r="D27"/>
  <c r="D5"/>
  <c r="F101"/>
  <c r="E101"/>
  <c r="B28"/>
  <c r="B45"/>
  <c r="E62"/>
  <c r="D4" l="1"/>
  <c r="D48" s="1"/>
  <c r="C45"/>
  <c r="F43"/>
  <c r="E43"/>
  <c r="E63"/>
  <c r="F63"/>
  <c r="E64"/>
  <c r="F64"/>
  <c r="E65"/>
  <c r="F65"/>
  <c r="E66"/>
  <c r="F66"/>
  <c r="E74"/>
  <c r="E84"/>
  <c r="F84"/>
  <c r="E85"/>
  <c r="F85"/>
  <c r="E86"/>
  <c r="F86"/>
  <c r="E100"/>
  <c r="F100"/>
  <c r="F105"/>
  <c r="E105"/>
  <c r="E104" s="1"/>
  <c r="E83"/>
  <c r="F83"/>
  <c r="F61" l="1"/>
  <c r="E61"/>
  <c r="F58"/>
  <c r="F59"/>
  <c r="F60"/>
  <c r="E58"/>
  <c r="E59"/>
  <c r="E60"/>
  <c r="F46"/>
  <c r="E46"/>
  <c r="F41"/>
  <c r="F42"/>
  <c r="E42"/>
  <c r="E41"/>
  <c r="F32"/>
  <c r="F33"/>
  <c r="F31"/>
  <c r="E33"/>
  <c r="E32"/>
  <c r="E31"/>
  <c r="F30"/>
  <c r="E30"/>
  <c r="F29"/>
  <c r="E29"/>
  <c r="C9"/>
  <c r="C14"/>
  <c r="C19"/>
  <c r="C23"/>
  <c r="F23" s="1"/>
  <c r="E80"/>
  <c r="F80"/>
  <c r="C108"/>
  <c r="B6"/>
  <c r="D50"/>
  <c r="F146"/>
  <c r="E146"/>
  <c r="F145"/>
  <c r="E145"/>
  <c r="F144"/>
  <c r="E144"/>
  <c r="F143"/>
  <c r="E143"/>
  <c r="F142"/>
  <c r="E142"/>
  <c r="F141"/>
  <c r="E141"/>
  <c r="F139"/>
  <c r="E139"/>
  <c r="F138"/>
  <c r="E138"/>
  <c r="F137"/>
  <c r="E137"/>
  <c r="F136"/>
  <c r="E136"/>
  <c r="F135"/>
  <c r="E135"/>
  <c r="F134"/>
  <c r="E134"/>
  <c r="F133"/>
  <c r="E133"/>
  <c r="F132"/>
  <c r="E132"/>
  <c r="F131"/>
  <c r="E131"/>
  <c r="F130"/>
  <c r="E130"/>
  <c r="F128"/>
  <c r="E128"/>
  <c r="F127"/>
  <c r="E127"/>
  <c r="F126"/>
  <c r="E126"/>
  <c r="F125"/>
  <c r="E125"/>
  <c r="F124"/>
  <c r="E124"/>
  <c r="F122"/>
  <c r="E122"/>
  <c r="F121"/>
  <c r="E121"/>
  <c r="B120"/>
  <c r="F119"/>
  <c r="E119"/>
  <c r="F118"/>
  <c r="E118"/>
  <c r="F117"/>
  <c r="E117"/>
  <c r="F114"/>
  <c r="E114"/>
  <c r="F112"/>
  <c r="E112"/>
  <c r="F111"/>
  <c r="F109"/>
  <c r="B108"/>
  <c r="E108" s="1"/>
  <c r="F107"/>
  <c r="F106"/>
  <c r="F104" s="1"/>
  <c r="F103"/>
  <c r="E103"/>
  <c r="F102"/>
  <c r="E102"/>
  <c r="F99"/>
  <c r="E99"/>
  <c r="F98"/>
  <c r="E98"/>
  <c r="F97"/>
  <c r="E97"/>
  <c r="F96"/>
  <c r="E96"/>
  <c r="F95"/>
  <c r="E95"/>
  <c r="F94"/>
  <c r="E94"/>
  <c r="F93"/>
  <c r="E93"/>
  <c r="F92"/>
  <c r="E92"/>
  <c r="F91"/>
  <c r="E91"/>
  <c r="F90"/>
  <c r="E90"/>
  <c r="F87"/>
  <c r="E87"/>
  <c r="F81"/>
  <c r="E81"/>
  <c r="F79"/>
  <c r="E79"/>
  <c r="F78"/>
  <c r="E78"/>
  <c r="F76"/>
  <c r="E76"/>
  <c r="F75"/>
  <c r="E75"/>
  <c r="F73"/>
  <c r="E73"/>
  <c r="F72"/>
  <c r="E72"/>
  <c r="F56"/>
  <c r="E56"/>
  <c r="F53"/>
  <c r="E53"/>
  <c r="F52"/>
  <c r="E52"/>
  <c r="E51" s="1"/>
  <c r="F47"/>
  <c r="E47"/>
  <c r="F44"/>
  <c r="E44"/>
  <c r="F39"/>
  <c r="E39"/>
  <c r="F38"/>
  <c r="F37" s="1"/>
  <c r="E38"/>
  <c r="E37" s="1"/>
  <c r="F35"/>
  <c r="F34" s="1"/>
  <c r="E35"/>
  <c r="E34" s="1"/>
  <c r="F26"/>
  <c r="F25" s="1"/>
  <c r="E26"/>
  <c r="E25" s="1"/>
  <c r="F24"/>
  <c r="E24"/>
  <c r="B23"/>
  <c r="F22"/>
  <c r="E22"/>
  <c r="F21"/>
  <c r="E21"/>
  <c r="F20"/>
  <c r="E20"/>
  <c r="B19"/>
  <c r="F18"/>
  <c r="E18"/>
  <c r="F17"/>
  <c r="E17"/>
  <c r="F16"/>
  <c r="E16"/>
  <c r="F15"/>
  <c r="E15"/>
  <c r="B14"/>
  <c r="F13"/>
  <c r="E13"/>
  <c r="F12"/>
  <c r="E12"/>
  <c r="F11"/>
  <c r="E11"/>
  <c r="F10"/>
  <c r="E10"/>
  <c r="B9"/>
  <c r="F7"/>
  <c r="E7"/>
  <c r="F51" l="1"/>
  <c r="C50"/>
  <c r="C49" s="1"/>
  <c r="E110"/>
  <c r="D49"/>
  <c r="D115" s="1"/>
  <c r="E23"/>
  <c r="B50"/>
  <c r="B49" s="1"/>
  <c r="F6"/>
  <c r="E57"/>
  <c r="E123"/>
  <c r="F57"/>
  <c r="F113"/>
  <c r="E6"/>
  <c r="F110"/>
  <c r="E8"/>
  <c r="E45"/>
  <c r="F88"/>
  <c r="F82" s="1"/>
  <c r="F140"/>
  <c r="F129"/>
  <c r="F123"/>
  <c r="F120"/>
  <c r="F45"/>
  <c r="F19"/>
  <c r="E113"/>
  <c r="E88"/>
  <c r="E82" s="1"/>
  <c r="F71"/>
  <c r="F54" s="1"/>
  <c r="E71"/>
  <c r="E54" s="1"/>
  <c r="E140"/>
  <c r="E129"/>
  <c r="E9"/>
  <c r="F108"/>
  <c r="E40"/>
  <c r="B27"/>
  <c r="C27"/>
  <c r="F28"/>
  <c r="E28"/>
  <c r="C5"/>
  <c r="E19"/>
  <c r="E14"/>
  <c r="B5"/>
  <c r="F9"/>
  <c r="F8"/>
  <c r="E120"/>
  <c r="F40"/>
  <c r="F14"/>
  <c r="E147" l="1"/>
  <c r="F147"/>
  <c r="E27"/>
  <c r="B4"/>
  <c r="F27"/>
  <c r="C4"/>
  <c r="C48" s="1"/>
  <c r="E5"/>
  <c r="F5"/>
  <c r="E50"/>
  <c r="F50"/>
  <c r="B115" l="1"/>
  <c r="B148" s="1"/>
  <c r="B48"/>
  <c r="E48" s="1"/>
  <c r="D148"/>
  <c r="F48"/>
  <c r="F4"/>
  <c r="E4"/>
  <c r="F49"/>
  <c r="E49"/>
  <c r="C115"/>
  <c r="C148" s="1"/>
  <c r="F115" l="1"/>
  <c r="E115"/>
</calcChain>
</file>

<file path=xl/sharedStrings.xml><?xml version="1.0" encoding="utf-8"?>
<sst xmlns="http://schemas.openxmlformats.org/spreadsheetml/2006/main" count="154" uniqueCount="151">
  <si>
    <t>Наименование</t>
  </si>
  <si>
    <t>Налог на доходы с физических лиц</t>
  </si>
  <si>
    <t>НАЛОГИ НА СОВОКУПНЫЙ ДОХОД</t>
  </si>
  <si>
    <t>Единый сельскохозяйственный налог</t>
  </si>
  <si>
    <t>Налог на добычу общераспространенных полезных ископаемых</t>
  </si>
  <si>
    <t>ПЛАТЕЖИ ПРИ ПОЛЬЗОВАНИИ ПРИРОДНЫМИ РЕСУРСАМИ</t>
  </si>
  <si>
    <t>Единый налог на вмененный доход для отдельных видов деятельности</t>
  </si>
  <si>
    <t>НАЛОГИ, СБОРЫ И РЕГУЛЯРНЫЕ ПЛАТЕЖИ ЗА ПОЛЬЗОВАНИЕ ПРИРОДНЫМИ РЕСУРСАМИ</t>
  </si>
  <si>
    <t xml:space="preserve">  НАЛОГОВЫЕ ДОХОДЫ</t>
  </si>
  <si>
    <t xml:space="preserve"> НЕНАЛОГОВЫЕ ДОХОДЫ</t>
  </si>
  <si>
    <t>НАЛОГИ НА ИМУЩЕСТВО</t>
  </si>
  <si>
    <t>Земельный налог</t>
  </si>
  <si>
    <t>1. ДОХОДЫ налоговые и неналоговые</t>
  </si>
  <si>
    <t>НАЛОГИ НА ПРИБЫЛЬ, ДОХОДЫ</t>
  </si>
  <si>
    <t>% исп. к уточ. плану</t>
  </si>
  <si>
    <t>ГОСУДАРСТВЕННАЯ ПОШЛИНА</t>
  </si>
  <si>
    <t>Субсидии  бюджетам субъектов РФ и муниципальных  образований</t>
  </si>
  <si>
    <t xml:space="preserve"> 3.  БЕЗВОЗМЕЗДНЫЕ ПОСТУПЛЕНИЯ</t>
  </si>
  <si>
    <t>СОБСТВЕННЫЕ ДОХОДЫ</t>
  </si>
  <si>
    <t>Субвенции бюджетам субъектов РФ и муниципальных  образований</t>
  </si>
  <si>
    <t>Иные межбюджетные трансферты</t>
  </si>
  <si>
    <t>Налог на имущество  физических лиц</t>
  </si>
  <si>
    <t>из них:</t>
  </si>
  <si>
    <t>2. РАСХОДЫ</t>
  </si>
  <si>
    <t>Общегосударственные вопросы</t>
  </si>
  <si>
    <t xml:space="preserve">  - ФОТ с начислениями</t>
  </si>
  <si>
    <t xml:space="preserve">  - коммунальные услуги</t>
  </si>
  <si>
    <t xml:space="preserve">  - матзатраты</t>
  </si>
  <si>
    <t>Национальная оборона</t>
  </si>
  <si>
    <t>Нац.безопасность и правоохранительная деятельность</t>
  </si>
  <si>
    <t>Национальная экономика</t>
  </si>
  <si>
    <t xml:space="preserve">   - Сельское хозяйство </t>
  </si>
  <si>
    <t xml:space="preserve">   - Дорожное хозяйство</t>
  </si>
  <si>
    <t xml:space="preserve">   - Другие вопросы в области нац. экономики</t>
  </si>
  <si>
    <t>Жилищно-коммунальное хозяйство</t>
  </si>
  <si>
    <t xml:space="preserve">  - Жилищное хозяйство</t>
  </si>
  <si>
    <t xml:space="preserve">  - Коммунальное хозяйство</t>
  </si>
  <si>
    <t xml:space="preserve">  - Благоустройство</t>
  </si>
  <si>
    <t>Образование</t>
  </si>
  <si>
    <t>Социальная политика</t>
  </si>
  <si>
    <t xml:space="preserve">   - Пенсионное обеспечение</t>
  </si>
  <si>
    <t xml:space="preserve">   - Социальное обеспечение населения</t>
  </si>
  <si>
    <t xml:space="preserve">   - Охрана семьи и детства</t>
  </si>
  <si>
    <t>Физическая культура и спорт</t>
  </si>
  <si>
    <t>Результат исполнения бюджета (дефицит"--", профицит"+")</t>
  </si>
  <si>
    <t xml:space="preserve">Культура,Кинематография </t>
  </si>
  <si>
    <t xml:space="preserve">  - Субсидии БУ и АУ</t>
  </si>
  <si>
    <t>3.1 Безвозмездные поступления из бюджетов других уровней</t>
  </si>
  <si>
    <t>Прочие субсидии</t>
  </si>
  <si>
    <t>Патентная система налогооблажения</t>
  </si>
  <si>
    <t>Государственная пошлина по делам, рассматриваемым в судах общей юрисдикции, мировыми судьями (за исключением Верховного Суда Российской Федерации)</t>
  </si>
  <si>
    <t>Дотации бюджетам субъектов Российской Федерации и муниципальных образовани</t>
  </si>
  <si>
    <t>Дотации бюджетам на поддержку мер по обеспечению сбалансированности бюджетов</t>
  </si>
  <si>
    <t xml:space="preserve">    -Водные хозяйство </t>
  </si>
  <si>
    <t xml:space="preserve">   -  Другие вопросы в области социальной политики</t>
  </si>
  <si>
    <t>в т.ч. Доп.норматив</t>
  </si>
  <si>
    <t xml:space="preserve"> НАЛОГИ НА ТОВАРЫ (РАБОТЫ, УСЛУГИ), РЕАЛИЗУЕМЫЕ НА ТЕРРИТОРИИ РОССИЙСКОЙ ФЕДЕРАЦИИ</t>
  </si>
  <si>
    <t>Доходы от уплаты акцизов на дизельное топливо,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</t>
  </si>
  <si>
    <t>Доходы от уплаты акцизов на моторные масла для дизельных и (или) карбюраторных (инжекторных) двигателей,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</t>
  </si>
  <si>
    <t>Доходы от уплаты акцизов на автомобильный бензин,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</t>
  </si>
  <si>
    <t>Доходы от уплаты акцизов на прямогонный бензин,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</t>
  </si>
  <si>
    <t>Транспортный налог</t>
  </si>
  <si>
    <t xml:space="preserve">  - Другие вопросы в области жилищно-коммунального хозяйства</t>
  </si>
  <si>
    <t>(руб.)</t>
  </si>
  <si>
    <t>ИТОГО РАСХОДОВ</t>
  </si>
  <si>
    <t>ИТОГО ДОХОДОВ</t>
  </si>
  <si>
    <t>Охрана окружающей среды</t>
  </si>
  <si>
    <t>Межбюджетные трансферты общего характера</t>
  </si>
  <si>
    <t xml:space="preserve"> - создание комиссий по делам несовершеннолетних и защите их прав и организации деятельности таких комиссий</t>
  </si>
  <si>
    <t xml:space="preserve"> - организация и осуществление деятельности по опеке и попечительству</t>
  </si>
  <si>
    <t xml:space="preserve"> - финансовое обеспечение государственных гарантий реализации прав на получение общедоступного и бесплатного дошкольного образования в муниципальных дошкольных образовательных организациях</t>
  </si>
  <si>
    <t xml:space="preserve"> - обеспечение мер социальной поддержки отдельных категорий граждан по оплате жилищно-коммунальных услуг (работникам культуры, искусства и кинематографии)</t>
  </si>
  <si>
    <t xml:space="preserve"> - обеспечение мер социальной поддержки отдельных категорий граждан по оплате жилищно-коммунальных услуг (педагогическим работникам и библиотекарям муниципальных образовательных организаций)</t>
  </si>
  <si>
    <t xml:space="preserve"> - финансовое обеспечение государственных гарантий реализации прав на получение общедоступного и бесплатного дошкольного, начального общего, основного общего, среднего общего образования в муниципальных общеобразовательных организациях</t>
  </si>
  <si>
    <t xml:space="preserve">   -  реализация проектов развития общественной инфраструктуры, основанных на местных инициативах</t>
  </si>
  <si>
    <t>ШТРАФЫ, САНКЦИИ, ВОЗМЕЩЕНИЕ УЩЕРБА</t>
  </si>
  <si>
    <t xml:space="preserve">  -назначение и выплата единовременного денежного пособия гражданам, усыновившим (удочерившим) ребенка (детей) на территории Чувашской Республики</t>
  </si>
  <si>
    <t>ДОХОДЫ ОТ ИСПОЛЬЗОВАНИЯ ИМУЩЕСТВА, НАХОДЯЩЕГОСЯ В ГОСУДАРСТВЕННОЙ И МУНИЦИПАЛЬНОЙ СОБСТВЕННОСТИ</t>
  </si>
  <si>
    <t>Плата за выбросы загрязняющих веществ в атмосферный воздух стационарными объектами</t>
  </si>
  <si>
    <t>ДОХОДЫ ОТ ОКАЗАНИЯ ПЛАТНЫХ УСЛУГ (РАБОТ) И КОМПЕНСАЦИИ ЗАТРАТ ГОСУДАРСТВА</t>
  </si>
  <si>
    <t>ДОХОДЫ ОТ ПРОДАЖИ МАТЕРИАЛЬНЫХ И НЕМАТЕРИАЛЬНЫХ АКТИВОВ</t>
  </si>
  <si>
    <t>ПРОЧИЕ НЕНАЛОГОВЫЕ ДОХОДЫ</t>
  </si>
  <si>
    <t xml:space="preserve"> -  обеспечение деятельности административных комиссий для рассмотрения дел об административных правонарушениях</t>
  </si>
  <si>
    <t xml:space="preserve"> Прочие безвозмездные поступления</t>
  </si>
  <si>
    <t xml:space="preserve">   - Общеэкономические вопросы</t>
  </si>
  <si>
    <t xml:space="preserve">  - реализация вопросов местного значения в сфере образования, физической культуры и спорта</t>
  </si>
  <si>
    <t xml:space="preserve"> -  по организации на территории поселений и городских округов мероприятий при осуществлении деятельности по обращению с животными без владельцев, а также по расчету и предоставлению субвенций бюджетам поселений на осуществление указанных полномочий</t>
  </si>
  <si>
    <t>Доходы бюджетов бюджетной системы РФ от возврата остатков субсидий, субвенций и иных межбюджетных трансфертов, имеющих целевое назначение, прошлых лет</t>
  </si>
  <si>
    <t xml:space="preserve">Возврат остатков субсидий, субвенций и иных межбюджетных трансфертов, имеющих целевое назначение, прошлых лет </t>
  </si>
  <si>
    <t>Возврат прочих остатков субсидий, субвенций и иных межбюджетных трансфертов, имеющих целевое назначение, прошлых лет из бюджетов муниципальных районов</t>
  </si>
  <si>
    <t>Доходы бюджетов муниципальных районов от возврата организациями остатков субсидий прошлых лет</t>
  </si>
  <si>
    <t>Упрощенная система налогообложения</t>
  </si>
  <si>
    <t>Субсидии бюджетам муниципальных районов на организацию бесплатного горячего питания обучающихся, получающих начальное общее образование в государственных и муниципальных образовательных организациях</t>
  </si>
  <si>
    <t>Инициативные платежи, зачисляемые в бюджеты сельских поселений</t>
  </si>
  <si>
    <t xml:space="preserve"> - укрепление материально-технической базы муниципальных библиотек</t>
  </si>
  <si>
    <t xml:space="preserve"> - реализация комплекса мероприятий по борьбе с распространением борщевика Сосновского на территории Чувашской Республики</t>
  </si>
  <si>
    <t xml:space="preserve"> - дополнительное финансовое обеспечение мероприятий по организации бесплатного горячего питания детей из многодетных малоимущих семей, обучающихся по образовательным программам основного общего и среднего общего образования в муниципальных образовательных организациях</t>
  </si>
  <si>
    <t xml:space="preserve"> Капитальный ремонт и ремонт автомобильных дорог общего пользования местного значения в границах населенных пунктов поселения</t>
  </si>
  <si>
    <t>Капитальный ремонт и ремонт дворовых территорий многоквартирных домов, проездов к дворовым территориям многоквартирных домов населенных пунктов</t>
  </si>
  <si>
    <t>Прочие доходы от компенсации затрат бюджетов муниципальных округов</t>
  </si>
  <si>
    <t>Доходы, поступающие в порядке возмещения расходов, понесенных в связи с эксплуатацией имущества муниципальных округов</t>
  </si>
  <si>
    <t>Дотации бюджетам муниципальных округов на выравнивание бюджетной обеспеченности</t>
  </si>
  <si>
    <t>Доходы, получаемые в виде арендной платы за земельные участки, государственная собственность на которые не разграничена и которые расположены в границах муниципальных округов, а также средства от продажи права на заключение договоров аренды указанных земельных участков</t>
  </si>
  <si>
    <t>Доходы, получаемые в виде арендной платы, а также средства от продажи права на заключение договоров аренды за земли, находящиеся в собственности муниципальных округов (за исключением земельных участков муниципальных бюджетных и автономных учреждений)</t>
  </si>
  <si>
    <t>Доходы от сдачи в аренду имущества, составляющего казну муниципальных округов (за исключением земельных участков)</t>
  </si>
  <si>
    <t>Прочие поступления от использования имущества, находящегося в собственности муниципальных округов (за исключением имущества муниципальных бюджетных и автономных учреждений, а также имущества муниципальных унитарных предприятий, в том числе казенных)</t>
  </si>
  <si>
    <t>Плата, поступившая в рамках договора за предоставление права на размещение и эксплуатацию нестационарного торгового объекта, установку и эксплуатацию рекламных конструкций на землях или земельных участках, находящихся в собственности муниципальных округов, и на землях или земельных участках, государственная собственность на которые не разграничена</t>
  </si>
  <si>
    <t>Доходы от реализации иного имущества, находящегося в собственности муниципальных округов (за исключением имущества муниципальных бюджетных и автономных учреждений, а также имущества муниципальных унитарных предприятий, в том числе казенных), в части реализации основных средств по указанному имуществу</t>
  </si>
  <si>
    <t>Доходы от продажи земельных участков, государственная собственность на которые не разграничена и которые расположены в границах муниципальных округов</t>
  </si>
  <si>
    <t>Невыясненные поступления, зачисляемые в бюджеты муниципальных округов</t>
  </si>
  <si>
    <t>Субсидии бюджетам муниципальных округов на осуществление дорожной деятельности в отношении автомобильных дорог общего пользования, а также капитального ремонта и ремонта дворовых территорий многоквартирных домов, проездов к дворовым территориям многоквартирных домов населенных пунктов</t>
  </si>
  <si>
    <t xml:space="preserve">  Капитальный ремонт и ремонт автомобильных дорог общего пользования местного значения вне границ населенных пунктов в границах муниципального района или муниципального округа</t>
  </si>
  <si>
    <t>Субсидии бюджетам муниципальных округов на реализацию государственных программ субъектов Российской Федерации в области использования и охраны водных объектов</t>
  </si>
  <si>
    <t>Субсидии бюджетам муниципальных округов на реализацию мероприятий по обеспечению жильем молодых семей</t>
  </si>
  <si>
    <t>Субсидии бюджетам муниципальных округов на реализацию программ формирования современной городской среды</t>
  </si>
  <si>
    <t>Субсидии бюджетам муниципальных округов на обеспечение комплексного развития сельских территорий</t>
  </si>
  <si>
    <t>Субсидии бюджетам муниципальных округов на подготовку проектов межевания земельных участков и на проведение кадастровых работ</t>
  </si>
  <si>
    <t xml:space="preserve"> - содержание автомобильных дорог общего пользования местного значения вне границ населенных пунктов в границах муниципального района или муниципального округа</t>
  </si>
  <si>
    <t xml:space="preserve"> -  содержание автомобильных дорог общего пользования местного значения в границах населенных пунктов поселения</t>
  </si>
  <si>
    <t>Субвенции бюджетам муниципальных округов на государственную регистрацию актов гражданского состояния</t>
  </si>
  <si>
    <t>Субвенции бюджетам муниципальных округов на осуществление первичного воинского учета органами местного самоуправления поселений, муниципальных и городских округов</t>
  </si>
  <si>
    <t>Субвенции бюджетам муниципальных округов на осуществление полномочий по составлению (изменению) списков кандидатов в присяжные заседатели федеральных судов общей юрисдикции в Российской Федерации</t>
  </si>
  <si>
    <t>Субвенции бюджетам муниципальных округов на компенсацию части платы, взимаемой с родителей (законных представителей) за присмотр и уход за детьми, посещающими образовательные организации, реализующие образовательные программы дошкольного образования</t>
  </si>
  <si>
    <t>Субвенции бюджетам муниципальных округов на предоставление жилых помещений детям-сиротам и детям, оставшимся без попечения родителей, лицам из их числа по договорам найма специализированных жилых помещений</t>
  </si>
  <si>
    <t xml:space="preserve"> - предоставление многодетным семьям, имеющим пять и более несовершеннолетних детей и состоящим на учете в качестве нуждающихся в жилых помещениях, единовременных денежных выплат на приобретение или строительство жилых помещений</t>
  </si>
  <si>
    <t xml:space="preserve"> - обеспечение бесплатным двухразовым питанием обучающихся общеобразовательных организаций, находящихся на территории Чувашской Республики, осваивающих образовательные программы начального общего, основного общего и среднего общего образования, являющихся членами семей лиц, призванными на военную службу по мобилизации в Вооруженные Силы Российской Федерации, а также лиц, принимающих (принимавших) участие в специальной военной операции</t>
  </si>
  <si>
    <t>Межбюджетные трансферты, передаваемые бюджетам муниципальных округов на ежемесячное денежное вознаграждение за классное руководство педагогическим работникам государственных и муниципальных образовательных организаций, реализующих образовательные программы начального общего образования, образовательные программы основного общего образования, образовательные программы среднего общего образования</t>
  </si>
  <si>
    <t>Прочие межбюджетные трансферты</t>
  </si>
  <si>
    <t>Прочие безвозмездные поступления в бюджеты муниципальных округов</t>
  </si>
  <si>
    <t>Межбюджетные трансферты, передаваемые бюджетам муниципальных округов на проведение мероприятий по обеспечению деятельности советников директора по воспитанию и взаимодействию с детскими общественными объединениями в общеобразовательных организациях</t>
  </si>
  <si>
    <t xml:space="preserve"> - обеспечение функций муниципальных органов в целях осуществления делегированных государственных полномочий Российской Федерации на государственную регистрацию актов гражданского состояния</t>
  </si>
  <si>
    <t>Плата за увеличение площади земельных участков, находящихся в частной собственности, в результате перераспределения таких земельных участков и земель (или) земельных участков, государственная собственность на которые не разграничена и которые расположены в границах муниципальных округов</t>
  </si>
  <si>
    <t xml:space="preserve"> Субвенции бюджетам муниципальных округов на выполнение передаваемых полномочий субъектов Российской Федерации</t>
  </si>
  <si>
    <t>Доходы бюджетов муниципальных округов от возврата бюджетными учреждениями остатков субсидий прошлых лет</t>
  </si>
  <si>
    <t>План на 2024</t>
  </si>
  <si>
    <t>% исп. 2024 г. к 2023 г.</t>
  </si>
  <si>
    <t>Субсидии на оснащение (обновление материально-технической базы) оборудованием, средствами обучения и воспитания образовательных организаций различных типов для реализации дополнительных общеразвивающих программ, для создания информационных систем в образовательных организациях (Созданы новые места в образовательных организациях различных типов для реализации дополнительных общеразвивающих программ всех направленностей)</t>
  </si>
  <si>
    <t xml:space="preserve"> - субсидии на капитальный ремонт муниципальных учреждений культуры клубного типа</t>
  </si>
  <si>
    <t xml:space="preserve"> -  субсидии на обеспечение контейнерами и бункерами для твердых коммунальных отходов</t>
  </si>
  <si>
    <t>Субсидии бюджетам муниципальных округов на развитие транспортной инфраструктуры</t>
  </si>
  <si>
    <t>Субсидии бюджетам муниципальных округов на развитие сети учреждений культурно-досугового типа</t>
  </si>
  <si>
    <t>Субсидии бюджетам муниципальных округов на проведение комплексных кадастровых работ</t>
  </si>
  <si>
    <t xml:space="preserve"> - осуществление государственных полномочий Чувашской Республики по ведению учета граждан, нуждающихся в жилых помещениях</t>
  </si>
  <si>
    <t xml:space="preserve"> - субвенции для осуществления государственных полномочий Чувашской Республики в сфере трудовых отношений</t>
  </si>
  <si>
    <t xml:space="preserve"> ИСПОЛНЕНИЕ   КОНСОЛИДИРОВАННОГО БЮДЖЕТА  НА 01 МАРТА 2024 г.</t>
  </si>
  <si>
    <t>Исполнено на 01.03.2024г.</t>
  </si>
  <si>
    <t>Исполнено на 01.03.2023г.</t>
  </si>
  <si>
    <t>Плата за размещение отходов производства</t>
  </si>
  <si>
    <t xml:space="preserve"> Субсидии бюджетам на обеспечение развития и укрепления материально-технической базы домов культуры в населенных пунктах с числом жителей до 50 тысяч человек</t>
  </si>
  <si>
    <t>Субсидии бюджетам муниципальных округов на поддержку отрасли культуры</t>
  </si>
  <si>
    <t>Начальник финансового отдела                                                                                                                                                          З.М.Айнетдинова</t>
  </si>
</sst>
</file>

<file path=xl/styles.xml><?xml version="1.0" encoding="utf-8"?>
<styleSheet xmlns="http://schemas.openxmlformats.org/spreadsheetml/2006/main">
  <numFmts count="1">
    <numFmt numFmtId="164" formatCode="#,##0.00_р_."/>
  </numFmts>
  <fonts count="48">
    <font>
      <sz val="10"/>
      <name val="Arial Cyr"/>
      <charset val="204"/>
    </font>
    <font>
      <sz val="10"/>
      <name val="Arial"/>
      <family val="2"/>
      <charset val="204"/>
    </font>
    <font>
      <sz val="10"/>
      <name val="Arial"/>
      <family val="2"/>
      <charset val="204"/>
    </font>
    <font>
      <sz val="11"/>
      <color indexed="8"/>
      <name val="Calibri"/>
      <family val="2"/>
      <charset val="204"/>
    </font>
    <font>
      <sz val="11"/>
      <name val="Calibri"/>
      <family val="2"/>
    </font>
    <font>
      <sz val="11"/>
      <name val="Calibri"/>
      <family val="2"/>
    </font>
    <font>
      <sz val="11"/>
      <name val="Calibri"/>
      <family val="2"/>
    </font>
    <font>
      <sz val="10"/>
      <name val="Times New Roman"/>
      <family val="1"/>
      <charset val="204"/>
    </font>
    <font>
      <b/>
      <sz val="10"/>
      <name val="Times New Roman"/>
      <family val="1"/>
      <charset val="204"/>
    </font>
    <font>
      <i/>
      <sz val="10"/>
      <name val="Times New Roman"/>
      <family val="1"/>
      <charset val="204"/>
    </font>
    <font>
      <b/>
      <sz val="10"/>
      <color indexed="8"/>
      <name val="Times New Roman"/>
      <family val="1"/>
      <charset val="204"/>
    </font>
    <font>
      <sz val="10"/>
      <color indexed="8"/>
      <name val="Times New Roman"/>
      <family val="1"/>
      <charset val="204"/>
    </font>
    <font>
      <sz val="11"/>
      <color theme="0"/>
      <name val="Calibri"/>
      <family val="2"/>
      <charset val="204"/>
      <scheme val="minor"/>
    </font>
    <font>
      <sz val="10"/>
      <color rgb="FF000000"/>
      <name val="Arial Cyr"/>
      <family val="2"/>
    </font>
    <font>
      <sz val="10"/>
      <color rgb="FF000000"/>
      <name val="Arial"/>
      <family val="2"/>
    </font>
    <font>
      <sz val="10"/>
      <color rgb="FF000000"/>
      <name val="Cambria"/>
      <family val="2"/>
    </font>
    <font>
      <b/>
      <sz val="8"/>
      <color rgb="FF000000"/>
      <name val="Cambria"/>
      <family val="2"/>
    </font>
    <font>
      <b/>
      <sz val="12"/>
      <color rgb="FF000000"/>
      <name val="Cambria"/>
      <family val="2"/>
    </font>
    <font>
      <b/>
      <sz val="12"/>
      <color rgb="FF000000"/>
      <name val="Arial Cyr"/>
      <family val="2"/>
    </font>
    <font>
      <sz val="8"/>
      <color rgb="FF000000"/>
      <name val="Cambria"/>
      <family val="2"/>
    </font>
    <font>
      <b/>
      <sz val="11"/>
      <color rgb="FF000000"/>
      <name val="Cambria"/>
      <family val="2"/>
    </font>
    <font>
      <sz val="9"/>
      <color rgb="FF000000"/>
      <name val="Cambria"/>
      <family val="2"/>
    </font>
    <font>
      <b/>
      <sz val="10"/>
      <color rgb="FF000000"/>
      <name val="Arial CYR"/>
      <family val="2"/>
    </font>
    <font>
      <i/>
      <sz val="9"/>
      <color rgb="FF000000"/>
      <name val="Cambria"/>
      <family val="2"/>
    </font>
    <font>
      <i/>
      <sz val="9"/>
      <color rgb="FF000000"/>
      <name val="Cambria"/>
      <family val="1"/>
      <charset val="204"/>
    </font>
    <font>
      <sz val="11"/>
      <color rgb="FF000000"/>
      <name val="Cambria"/>
      <family val="2"/>
    </font>
    <font>
      <sz val="7"/>
      <color rgb="FF000000"/>
      <name val="Cambria"/>
      <family val="2"/>
    </font>
    <font>
      <sz val="11"/>
      <color rgb="FF3F3F76"/>
      <name val="Calibri"/>
      <family val="2"/>
      <charset val="204"/>
      <scheme val="minor"/>
    </font>
    <font>
      <b/>
      <sz val="11"/>
      <color rgb="FF3F3F3F"/>
      <name val="Calibri"/>
      <family val="2"/>
      <charset val="204"/>
      <scheme val="minor"/>
    </font>
    <font>
      <b/>
      <sz val="11"/>
      <color rgb="FFFA7D00"/>
      <name val="Calibri"/>
      <family val="2"/>
      <charset val="204"/>
      <scheme val="minor"/>
    </font>
    <font>
      <b/>
      <sz val="15"/>
      <color theme="3"/>
      <name val="Calibri"/>
      <family val="2"/>
      <charset val="204"/>
      <scheme val="minor"/>
    </font>
    <font>
      <b/>
      <sz val="13"/>
      <color theme="3"/>
      <name val="Calibri"/>
      <family val="2"/>
      <charset val="204"/>
      <scheme val="minor"/>
    </font>
    <font>
      <b/>
      <sz val="11"/>
      <color theme="3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  <font>
      <b/>
      <sz val="11"/>
      <color theme="0"/>
      <name val="Calibri"/>
      <family val="2"/>
      <charset val="204"/>
      <scheme val="minor"/>
    </font>
    <font>
      <b/>
      <sz val="18"/>
      <color theme="3"/>
      <name val="Cambria"/>
      <family val="2"/>
      <charset val="204"/>
      <scheme val="major"/>
    </font>
    <font>
      <sz val="11"/>
      <color rgb="FF9C6500"/>
      <name val="Calibri"/>
      <family val="2"/>
      <charset val="204"/>
      <scheme val="minor"/>
    </font>
    <font>
      <sz val="11"/>
      <color rgb="FF9C0006"/>
      <name val="Calibri"/>
      <family val="2"/>
      <charset val="204"/>
      <scheme val="minor"/>
    </font>
    <font>
      <i/>
      <sz val="11"/>
      <color rgb="FF7F7F7F"/>
      <name val="Calibri"/>
      <family val="2"/>
      <charset val="204"/>
      <scheme val="minor"/>
    </font>
    <font>
      <sz val="11"/>
      <color rgb="FFFA7D00"/>
      <name val="Calibri"/>
      <family val="2"/>
      <charset val="204"/>
      <scheme val="minor"/>
    </font>
    <font>
      <sz val="11"/>
      <color rgb="FFFF0000"/>
      <name val="Calibri"/>
      <family val="2"/>
      <charset val="204"/>
      <scheme val="minor"/>
    </font>
    <font>
      <sz val="11"/>
      <color rgb="FF006100"/>
      <name val="Calibri"/>
      <family val="2"/>
      <charset val="204"/>
      <scheme val="minor"/>
    </font>
    <font>
      <b/>
      <i/>
      <sz val="10"/>
      <name val="Times New Roman"/>
      <family val="1"/>
      <charset val="204"/>
    </font>
    <font>
      <i/>
      <sz val="10"/>
      <name val="Arial Cyr"/>
      <charset val="204"/>
    </font>
    <font>
      <sz val="10"/>
      <color rgb="FF7030A0"/>
      <name val="Times New Roman"/>
      <family val="1"/>
      <charset val="204"/>
    </font>
    <font>
      <b/>
      <sz val="10"/>
      <color rgb="FF7030A0"/>
      <name val="Times New Roman"/>
      <family val="1"/>
      <charset val="204"/>
    </font>
    <font>
      <sz val="10"/>
      <color theme="1"/>
      <name val="Times New Roman"/>
      <family val="1"/>
      <charset val="204"/>
    </font>
    <font>
      <sz val="8"/>
      <color rgb="FF000000"/>
      <name val="Arial"/>
    </font>
  </fonts>
  <fills count="22">
    <fill>
      <patternFill patternType="none"/>
    </fill>
    <fill>
      <patternFill patternType="gray125"/>
    </fill>
    <fill>
      <patternFill patternType="solid">
        <fgColor indexed="65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indexed="55"/>
        <bgColor indexed="64"/>
      </patternFill>
    </fill>
    <fill>
      <patternFill patternType="solid">
        <fgColor rgb="FFC0C0C0"/>
      </patternFill>
    </fill>
    <fill>
      <patternFill patternType="solid">
        <fgColor rgb="FFFFFFCC"/>
      </patternFill>
    </fill>
    <fill>
      <patternFill patternType="solid">
        <fgColor rgb="FFCCFFFF"/>
      </patternFill>
    </fill>
    <fill>
      <patternFill patternType="solid">
        <fgColor theme="4"/>
      </patternFill>
    </fill>
    <fill>
      <patternFill patternType="solid">
        <fgColor theme="5"/>
      </patternFill>
    </fill>
    <fill>
      <patternFill patternType="solid">
        <fgColor theme="6"/>
      </patternFill>
    </fill>
    <fill>
      <patternFill patternType="solid">
        <fgColor theme="7"/>
      </patternFill>
    </fill>
    <fill>
      <patternFill patternType="solid">
        <fgColor theme="8"/>
      </patternFill>
    </fill>
    <fill>
      <patternFill patternType="solid">
        <fgColor theme="9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EB9C"/>
      </patternFill>
    </fill>
    <fill>
      <patternFill patternType="solid">
        <fgColor rgb="FFFFC7CE"/>
      </patternFill>
    </fill>
    <fill>
      <patternFill patternType="solid">
        <fgColor rgb="FFC6EFCE"/>
      </patternFill>
    </fill>
    <fill>
      <patternFill patternType="solid">
        <fgColor theme="0"/>
        <bgColor indexed="64"/>
      </patternFill>
    </fill>
    <fill>
      <patternFill patternType="solid">
        <fgColor theme="0" tint="-0.34998626667073579"/>
        <bgColor indexed="64"/>
      </patternFill>
    </fill>
  </fills>
  <borders count="36">
    <border>
      <left/>
      <right/>
      <top/>
      <bottom/>
      <diagonal/>
    </border>
    <border>
      <left/>
      <right/>
      <top style="thin">
        <color indexed="8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n">
        <color indexed="8"/>
      </right>
      <top style="thin">
        <color indexed="8"/>
      </top>
      <bottom style="thin">
        <color indexed="8"/>
      </bottom>
      <diagonal/>
    </border>
    <border>
      <left/>
      <right style="thin">
        <color indexed="8"/>
      </right>
      <top style="thin">
        <color indexed="8"/>
      </top>
      <bottom/>
      <diagonal/>
    </border>
    <border>
      <left/>
      <right/>
      <top/>
      <bottom style="thin">
        <color indexed="64"/>
      </bottom>
      <diagonal/>
    </border>
    <border>
      <left/>
      <right/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/>
      <diagonal/>
    </border>
    <border>
      <left/>
      <right style="medium">
        <color rgb="FF000000"/>
      </right>
      <top/>
      <bottom style="hair">
        <color rgb="FF000000"/>
      </bottom>
      <diagonal/>
    </border>
    <border>
      <left/>
      <right/>
      <top style="hair">
        <color rgb="FF000000"/>
      </top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  <diagonal/>
    </border>
    <border>
      <left/>
      <right/>
      <top style="medium">
        <color rgb="FF000000"/>
      </top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/>
      <bottom style="medium">
        <color rgb="FF000000"/>
      </bottom>
      <diagonal/>
    </border>
    <border>
      <left/>
      <right/>
      <top style="medium">
        <color rgb="FF000000"/>
      </top>
      <bottom/>
      <diagonal/>
    </border>
    <border>
      <left/>
      <right style="thin">
        <color rgb="FF000000"/>
      </right>
      <top/>
      <bottom/>
      <diagonal/>
    </border>
    <border>
      <left/>
      <right style="medium">
        <color rgb="FF000000"/>
      </right>
      <top/>
      <bottom/>
      <diagonal/>
    </border>
    <border>
      <left style="medium">
        <color rgb="FF000000"/>
      </left>
      <right style="medium">
        <color rgb="FF000000"/>
      </right>
      <top style="medium">
        <color rgb="FF000000"/>
      </top>
      <bottom style="thin">
        <color rgb="FF000000"/>
      </bottom>
      <diagonal/>
    </border>
    <border>
      <left style="medium">
        <color rgb="FF000000"/>
      </left>
      <right style="medium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rgb="FF000000"/>
      </left>
      <right style="medium">
        <color rgb="FF000000"/>
      </right>
      <top style="thin">
        <color rgb="FF000000"/>
      </top>
      <bottom style="medium">
        <color rgb="FF000000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double">
        <color rgb="FFFF8001"/>
      </bottom>
      <diagonal/>
    </border>
  </borders>
  <cellStyleXfs count="135">
    <xf numFmtId="0" fontId="0" fillId="0" borderId="0"/>
    <xf numFmtId="0" fontId="5" fillId="0" borderId="0"/>
    <xf numFmtId="0" fontId="6" fillId="0" borderId="0"/>
    <xf numFmtId="0" fontId="5" fillId="0" borderId="0"/>
    <xf numFmtId="0" fontId="6" fillId="0" borderId="0"/>
    <xf numFmtId="0" fontId="13" fillId="0" borderId="0"/>
    <xf numFmtId="0" fontId="14" fillId="0" borderId="0">
      <alignment vertical="center"/>
    </xf>
    <xf numFmtId="0" fontId="13" fillId="0" borderId="0"/>
    <xf numFmtId="0" fontId="14" fillId="0" borderId="0">
      <alignment vertical="center"/>
    </xf>
    <xf numFmtId="0" fontId="5" fillId="0" borderId="0"/>
    <xf numFmtId="0" fontId="6" fillId="0" borderId="0"/>
    <xf numFmtId="0" fontId="13" fillId="5" borderId="0"/>
    <xf numFmtId="0" fontId="15" fillId="5" borderId="0">
      <alignment vertical="center"/>
    </xf>
    <xf numFmtId="0" fontId="13" fillId="0" borderId="0">
      <alignment wrapText="1"/>
    </xf>
    <xf numFmtId="0" fontId="16" fillId="0" borderId="0">
      <alignment horizontal="center" vertical="center"/>
    </xf>
    <xf numFmtId="0" fontId="13" fillId="0" borderId="0"/>
    <xf numFmtId="0" fontId="17" fillId="0" borderId="0">
      <alignment horizontal="center" vertical="center" wrapText="1"/>
    </xf>
    <xf numFmtId="0" fontId="18" fillId="0" borderId="0">
      <alignment horizontal="center" wrapText="1"/>
    </xf>
    <xf numFmtId="0" fontId="15" fillId="0" borderId="0">
      <alignment vertical="center"/>
    </xf>
    <xf numFmtId="0" fontId="18" fillId="0" borderId="0">
      <alignment horizontal="center"/>
    </xf>
    <xf numFmtId="0" fontId="15" fillId="0" borderId="0">
      <alignment horizontal="center" vertical="center"/>
    </xf>
    <xf numFmtId="0" fontId="13" fillId="0" borderId="0">
      <alignment horizontal="right"/>
    </xf>
    <xf numFmtId="0" fontId="15" fillId="0" borderId="0">
      <alignment horizontal="center" vertical="center"/>
    </xf>
    <xf numFmtId="0" fontId="13" fillId="5" borderId="10"/>
    <xf numFmtId="0" fontId="15" fillId="0" borderId="0">
      <alignment vertical="center" wrapText="1"/>
    </xf>
    <xf numFmtId="0" fontId="13" fillId="0" borderId="11">
      <alignment horizontal="center" vertical="center" wrapText="1"/>
    </xf>
    <xf numFmtId="0" fontId="19" fillId="0" borderId="0">
      <alignment vertical="center"/>
    </xf>
    <xf numFmtId="0" fontId="13" fillId="5" borderId="12"/>
    <xf numFmtId="0" fontId="20" fillId="0" borderId="0">
      <alignment vertical="center" wrapText="1"/>
    </xf>
    <xf numFmtId="49" fontId="13" fillId="0" borderId="11">
      <alignment horizontal="left" vertical="top" wrapText="1" indent="2"/>
    </xf>
    <xf numFmtId="0" fontId="19" fillId="0" borderId="10">
      <alignment vertical="center"/>
    </xf>
    <xf numFmtId="49" fontId="13" fillId="0" borderId="11">
      <alignment horizontal="center" vertical="top" shrinkToFit="1"/>
    </xf>
    <xf numFmtId="0" fontId="19" fillId="0" borderId="11">
      <alignment horizontal="center" vertical="center" wrapText="1"/>
    </xf>
    <xf numFmtId="4" fontId="13" fillId="0" borderId="11">
      <alignment horizontal="right" vertical="top" shrinkToFit="1"/>
    </xf>
    <xf numFmtId="0" fontId="19" fillId="0" borderId="11">
      <alignment horizontal="center" vertical="center" wrapText="1"/>
    </xf>
    <xf numFmtId="10" fontId="13" fillId="0" borderId="11">
      <alignment horizontal="right" vertical="top" shrinkToFit="1"/>
    </xf>
    <xf numFmtId="0" fontId="15" fillId="5" borderId="12">
      <alignment vertical="center"/>
    </xf>
    <xf numFmtId="0" fontId="13" fillId="5" borderId="12">
      <alignment shrinkToFit="1"/>
    </xf>
    <xf numFmtId="49" fontId="21" fillId="0" borderId="13">
      <alignment vertical="center" wrapText="1"/>
    </xf>
    <xf numFmtId="0" fontId="22" fillId="0" borderId="11">
      <alignment horizontal="left"/>
    </xf>
    <xf numFmtId="0" fontId="15" fillId="5" borderId="14">
      <alignment vertical="center"/>
    </xf>
    <xf numFmtId="4" fontId="22" fillId="6" borderId="11">
      <alignment horizontal="right" vertical="top" shrinkToFit="1"/>
    </xf>
    <xf numFmtId="49" fontId="23" fillId="0" borderId="15">
      <alignment horizontal="left" vertical="center" wrapText="1" indent="1"/>
    </xf>
    <xf numFmtId="10" fontId="22" fillId="6" borderId="11">
      <alignment horizontal="right" vertical="top" shrinkToFit="1"/>
    </xf>
    <xf numFmtId="0" fontId="15" fillId="5" borderId="16">
      <alignment vertical="center"/>
    </xf>
    <xf numFmtId="0" fontId="13" fillId="5" borderId="14"/>
    <xf numFmtId="0" fontId="21" fillId="0" borderId="0">
      <alignment horizontal="left" vertical="center" wrapText="1"/>
    </xf>
    <xf numFmtId="0" fontId="13" fillId="0" borderId="0">
      <alignment horizontal="left" wrapText="1"/>
    </xf>
    <xf numFmtId="0" fontId="16" fillId="0" borderId="0">
      <alignment vertical="center"/>
    </xf>
    <xf numFmtId="0" fontId="22" fillId="0" borderId="11">
      <alignment vertical="top" wrapText="1"/>
    </xf>
    <xf numFmtId="0" fontId="15" fillId="0" borderId="10">
      <alignment horizontal="left" vertical="center" wrapText="1"/>
    </xf>
    <xf numFmtId="4" fontId="22" fillId="7" borderId="11">
      <alignment horizontal="right" vertical="top" shrinkToFit="1"/>
    </xf>
    <xf numFmtId="0" fontId="15" fillId="0" borderId="12">
      <alignment horizontal="left" vertical="center" wrapText="1"/>
    </xf>
    <xf numFmtId="10" fontId="22" fillId="7" borderId="11">
      <alignment horizontal="right" vertical="top" shrinkToFit="1"/>
    </xf>
    <xf numFmtId="0" fontId="15" fillId="0" borderId="14">
      <alignment vertical="center" wrapText="1"/>
    </xf>
    <xf numFmtId="0" fontId="13" fillId="5" borderId="12">
      <alignment horizontal="center"/>
    </xf>
    <xf numFmtId="0" fontId="19" fillId="0" borderId="17">
      <alignment horizontal="center" vertical="center" wrapText="1"/>
    </xf>
    <xf numFmtId="0" fontId="13" fillId="5" borderId="12">
      <alignment horizontal="left"/>
    </xf>
    <xf numFmtId="0" fontId="15" fillId="5" borderId="18">
      <alignment vertical="center"/>
    </xf>
    <xf numFmtId="0" fontId="13" fillId="5" borderId="14">
      <alignment horizontal="center"/>
    </xf>
    <xf numFmtId="49" fontId="21" fillId="0" borderId="19">
      <alignment horizontal="center" vertical="center" shrinkToFit="1"/>
    </xf>
    <xf numFmtId="0" fontId="13" fillId="5" borderId="14">
      <alignment horizontal="left"/>
    </xf>
    <xf numFmtId="49" fontId="23" fillId="0" borderId="19">
      <alignment horizontal="center" vertical="center" shrinkToFit="1"/>
    </xf>
    <xf numFmtId="0" fontId="15" fillId="5" borderId="20">
      <alignment vertical="center"/>
    </xf>
    <xf numFmtId="0" fontId="15" fillId="0" borderId="21">
      <alignment vertical="center"/>
    </xf>
    <xf numFmtId="0" fontId="15" fillId="5" borderId="0">
      <alignment vertical="center" shrinkToFit="1"/>
    </xf>
    <xf numFmtId="0" fontId="19" fillId="0" borderId="0">
      <alignment vertical="center" wrapText="1"/>
    </xf>
    <xf numFmtId="1" fontId="21" fillId="0" borderId="11">
      <alignment horizontal="center" vertical="center" shrinkToFit="1"/>
    </xf>
    <xf numFmtId="1" fontId="23" fillId="0" borderId="11">
      <alignment horizontal="center" vertical="center" shrinkToFit="1"/>
    </xf>
    <xf numFmtId="49" fontId="19" fillId="0" borderId="0">
      <alignment vertical="center" wrapText="1"/>
    </xf>
    <xf numFmtId="49" fontId="15" fillId="0" borderId="14">
      <alignment vertical="center" wrapText="1"/>
    </xf>
    <xf numFmtId="49" fontId="15" fillId="0" borderId="0">
      <alignment vertical="center" wrapText="1"/>
    </xf>
    <xf numFmtId="49" fontId="19" fillId="0" borderId="11">
      <alignment horizontal="center" vertical="center" wrapText="1"/>
    </xf>
    <xf numFmtId="49" fontId="19" fillId="0" borderId="11">
      <alignment horizontal="center" vertical="center" wrapText="1"/>
    </xf>
    <xf numFmtId="4" fontId="21" fillId="0" borderId="11">
      <alignment horizontal="right" vertical="center" shrinkToFit="1"/>
    </xf>
    <xf numFmtId="4" fontId="24" fillId="0" borderId="11">
      <alignment horizontal="right" vertical="center" shrinkToFit="1"/>
    </xf>
    <xf numFmtId="4" fontId="23" fillId="0" borderId="11">
      <alignment horizontal="right" vertical="center" shrinkToFit="1"/>
    </xf>
    <xf numFmtId="0" fontId="15" fillId="0" borderId="14">
      <alignment vertical="center"/>
    </xf>
    <xf numFmtId="0" fontId="19" fillId="0" borderId="0">
      <alignment horizontal="right" vertical="center"/>
    </xf>
    <xf numFmtId="0" fontId="21" fillId="0" borderId="0">
      <alignment horizontal="left" vertical="center" wrapText="1"/>
    </xf>
    <xf numFmtId="0" fontId="25" fillId="0" borderId="0">
      <alignment vertical="center"/>
    </xf>
    <xf numFmtId="0" fontId="25" fillId="0" borderId="10">
      <alignment vertical="center"/>
    </xf>
    <xf numFmtId="0" fontId="25" fillId="0" borderId="14">
      <alignment vertical="center"/>
    </xf>
    <xf numFmtId="0" fontId="19" fillId="0" borderId="11">
      <alignment horizontal="center" vertical="center" wrapText="1"/>
    </xf>
    <xf numFmtId="0" fontId="26" fillId="0" borderId="0">
      <alignment horizontal="center" vertical="center" wrapText="1"/>
    </xf>
    <xf numFmtId="0" fontId="19" fillId="0" borderId="22">
      <alignment vertical="center"/>
    </xf>
    <xf numFmtId="0" fontId="19" fillId="0" borderId="23">
      <alignment horizontal="right" vertical="center"/>
    </xf>
    <xf numFmtId="0" fontId="21" fillId="0" borderId="23">
      <alignment horizontal="right" vertical="center"/>
    </xf>
    <xf numFmtId="0" fontId="21" fillId="0" borderId="17">
      <alignment horizontal="center" vertical="center"/>
    </xf>
    <xf numFmtId="49" fontId="19" fillId="0" borderId="24">
      <alignment horizontal="center" vertical="center"/>
    </xf>
    <xf numFmtId="0" fontId="19" fillId="0" borderId="25">
      <alignment horizontal="center" vertical="center" shrinkToFit="1"/>
    </xf>
    <xf numFmtId="1" fontId="21" fillId="0" borderId="25">
      <alignment horizontal="center" vertical="center" shrinkToFit="1"/>
    </xf>
    <xf numFmtId="0" fontId="21" fillId="0" borderId="25">
      <alignment vertical="center"/>
    </xf>
    <xf numFmtId="49" fontId="21" fillId="0" borderId="25">
      <alignment horizontal="center" vertical="center"/>
    </xf>
    <xf numFmtId="49" fontId="21" fillId="0" borderId="26">
      <alignment horizontal="center" vertical="center"/>
    </xf>
    <xf numFmtId="0" fontId="25" fillId="0" borderId="21">
      <alignment vertical="center"/>
    </xf>
    <xf numFmtId="4" fontId="21" fillId="0" borderId="13">
      <alignment horizontal="right" vertical="center" shrinkToFit="1"/>
    </xf>
    <xf numFmtId="4" fontId="23" fillId="0" borderId="13">
      <alignment horizontal="right" vertical="center" shrinkToFit="1"/>
    </xf>
    <xf numFmtId="0" fontId="19" fillId="0" borderId="19">
      <alignment horizontal="center" vertical="center" wrapText="1"/>
    </xf>
    <xf numFmtId="0" fontId="19" fillId="0" borderId="11">
      <alignment horizontal="center" vertical="center" wrapText="1"/>
    </xf>
    <xf numFmtId="0" fontId="20" fillId="0" borderId="0">
      <alignment horizontal="left" vertical="center" wrapText="1"/>
    </xf>
    <xf numFmtId="0" fontId="19" fillId="0" borderId="19">
      <alignment horizontal="center" vertical="center" wrapText="1"/>
    </xf>
    <xf numFmtId="49" fontId="15" fillId="5" borderId="14">
      <alignment vertical="center"/>
    </xf>
    <xf numFmtId="1" fontId="21" fillId="0" borderId="19">
      <alignment horizontal="center" vertical="center" shrinkToFit="1"/>
    </xf>
    <xf numFmtId="0" fontId="23" fillId="0" borderId="19">
      <alignment horizontal="center" vertical="center" shrinkToFit="1"/>
    </xf>
    <xf numFmtId="0" fontId="19" fillId="0" borderId="11">
      <alignment horizontal="center" vertical="center" wrapText="1"/>
    </xf>
    <xf numFmtId="0" fontId="17" fillId="0" borderId="0">
      <alignment vertical="center" wrapText="1"/>
    </xf>
    <xf numFmtId="49" fontId="19" fillId="0" borderId="11">
      <alignment horizontal="center" vertical="center" wrapText="1"/>
    </xf>
    <xf numFmtId="0" fontId="12" fillId="8" borderId="0" applyNumberFormat="0" applyBorder="0" applyAlignment="0" applyProtection="0"/>
    <xf numFmtId="0" fontId="12" fillId="9" borderId="0" applyNumberFormat="0" applyBorder="0" applyAlignment="0" applyProtection="0"/>
    <xf numFmtId="0" fontId="12" fillId="10" borderId="0" applyNumberFormat="0" applyBorder="0" applyAlignment="0" applyProtection="0"/>
    <xf numFmtId="0" fontId="12" fillId="11" borderId="0" applyNumberFormat="0" applyBorder="0" applyAlignment="0" applyProtection="0"/>
    <xf numFmtId="0" fontId="12" fillId="12" borderId="0" applyNumberFormat="0" applyBorder="0" applyAlignment="0" applyProtection="0"/>
    <xf numFmtId="0" fontId="12" fillId="13" borderId="0" applyNumberFormat="0" applyBorder="0" applyAlignment="0" applyProtection="0"/>
    <xf numFmtId="0" fontId="27" fillId="14" borderId="27" applyNumberFormat="0" applyAlignment="0" applyProtection="0"/>
    <xf numFmtId="0" fontId="28" fillId="15" borderId="28" applyNumberFormat="0" applyAlignment="0" applyProtection="0"/>
    <xf numFmtId="0" fontId="29" fillId="15" borderId="27" applyNumberFormat="0" applyAlignment="0" applyProtection="0"/>
    <xf numFmtId="0" fontId="30" fillId="0" borderId="29" applyNumberFormat="0" applyFill="0" applyAlignment="0" applyProtection="0"/>
    <xf numFmtId="0" fontId="31" fillId="0" borderId="30" applyNumberFormat="0" applyFill="0" applyAlignment="0" applyProtection="0"/>
    <xf numFmtId="0" fontId="32" fillId="0" borderId="31" applyNumberFormat="0" applyFill="0" applyAlignment="0" applyProtection="0"/>
    <xf numFmtId="0" fontId="32" fillId="0" borderId="0" applyNumberFormat="0" applyFill="0" applyBorder="0" applyAlignment="0" applyProtection="0"/>
    <xf numFmtId="0" fontId="33" fillId="0" borderId="32" applyNumberFormat="0" applyFill="0" applyAlignment="0" applyProtection="0"/>
    <xf numFmtId="0" fontId="34" fillId="16" borderId="33" applyNumberFormat="0" applyAlignment="0" applyProtection="0"/>
    <xf numFmtId="0" fontId="35" fillId="0" borderId="0" applyNumberFormat="0" applyFill="0" applyBorder="0" applyAlignment="0" applyProtection="0"/>
    <xf numFmtId="0" fontId="36" fillId="17" borderId="0" applyNumberFormat="0" applyBorder="0" applyAlignment="0" applyProtection="0"/>
    <xf numFmtId="0" fontId="2" fillId="2" borderId="0"/>
    <xf numFmtId="0" fontId="1" fillId="2" borderId="0"/>
    <xf numFmtId="0" fontId="4" fillId="0" borderId="0"/>
    <xf numFmtId="0" fontId="1" fillId="2" borderId="0"/>
    <xf numFmtId="0" fontId="37" fillId="18" borderId="0" applyNumberFormat="0" applyBorder="0" applyAlignment="0" applyProtection="0"/>
    <xf numFmtId="0" fontId="38" fillId="0" borderId="0" applyNumberFormat="0" applyFill="0" applyBorder="0" applyAlignment="0" applyProtection="0"/>
    <xf numFmtId="0" fontId="3" fillId="6" borderId="34" applyNumberFormat="0" applyFont="0" applyAlignment="0" applyProtection="0"/>
    <xf numFmtId="0" fontId="39" fillId="0" borderId="35" applyNumberFormat="0" applyFill="0" applyAlignment="0" applyProtection="0"/>
    <xf numFmtId="0" fontId="40" fillId="0" borderId="0" applyNumberFormat="0" applyFill="0" applyBorder="0" applyAlignment="0" applyProtection="0"/>
    <xf numFmtId="0" fontId="41" fillId="19" borderId="0" applyNumberFormat="0" applyBorder="0" applyAlignment="0" applyProtection="0"/>
  </cellStyleXfs>
  <cellXfs count="88">
    <xf numFmtId="0" fontId="0" fillId="0" borderId="0" xfId="0"/>
    <xf numFmtId="0" fontId="0" fillId="0" borderId="0" xfId="0" applyAlignment="1">
      <alignment vertical="center"/>
    </xf>
    <xf numFmtId="0" fontId="7" fillId="0" borderId="0" xfId="0" applyFont="1"/>
    <xf numFmtId="0" fontId="7" fillId="3" borderId="0" xfId="0" applyFont="1" applyFill="1" applyAlignment="1"/>
    <xf numFmtId="0" fontId="7" fillId="3" borderId="2" xfId="0" applyFont="1" applyFill="1" applyBorder="1" applyAlignment="1">
      <alignment horizontal="center" vertical="center"/>
    </xf>
    <xf numFmtId="164" fontId="7" fillId="0" borderId="2" xfId="0" applyNumberFormat="1" applyFont="1" applyFill="1" applyBorder="1" applyAlignment="1">
      <alignment horizontal="center" vertical="center" wrapText="1"/>
    </xf>
    <xf numFmtId="164" fontId="8" fillId="4" borderId="2" xfId="0" applyNumberFormat="1" applyFont="1" applyFill="1" applyBorder="1" applyAlignment="1">
      <alignment horizontal="right" vertical="center"/>
    </xf>
    <xf numFmtId="0" fontId="8" fillId="0" borderId="2" xfId="0" applyFont="1" applyFill="1" applyBorder="1" applyAlignment="1">
      <alignment horizontal="left" vertical="center"/>
    </xf>
    <xf numFmtId="164" fontId="8" fillId="0" borderId="2" xfId="0" applyNumberFormat="1" applyFont="1" applyFill="1" applyBorder="1" applyAlignment="1">
      <alignment horizontal="right" vertical="center"/>
    </xf>
    <xf numFmtId="0" fontId="7" fillId="0" borderId="2" xfId="0" applyFont="1" applyFill="1" applyBorder="1" applyAlignment="1">
      <alignment horizontal="left" vertical="center"/>
    </xf>
    <xf numFmtId="0" fontId="8" fillId="0" borderId="2" xfId="0" applyFont="1" applyFill="1" applyBorder="1" applyAlignment="1">
      <alignment horizontal="left" vertical="center" wrapText="1"/>
    </xf>
    <xf numFmtId="0" fontId="7" fillId="0" borderId="2" xfId="0" applyFont="1" applyFill="1" applyBorder="1" applyAlignment="1">
      <alignment horizontal="left" vertical="center" wrapText="1"/>
    </xf>
    <xf numFmtId="0" fontId="7" fillId="0" borderId="2" xfId="128" applyFont="1" applyFill="1" applyBorder="1" applyAlignment="1">
      <alignment horizontal="left" vertical="center" wrapText="1"/>
    </xf>
    <xf numFmtId="0" fontId="7" fillId="0" borderId="3" xfId="0" applyFont="1" applyFill="1" applyBorder="1" applyAlignment="1">
      <alignment horizontal="left" vertical="center" wrapText="1"/>
    </xf>
    <xf numFmtId="0" fontId="8" fillId="2" borderId="4" xfId="0" applyFont="1" applyFill="1" applyBorder="1" applyAlignment="1">
      <alignment vertical="center" wrapText="1"/>
    </xf>
    <xf numFmtId="0" fontId="7" fillId="2" borderId="4" xfId="0" applyFont="1" applyFill="1" applyBorder="1" applyAlignment="1">
      <alignment vertical="center" wrapText="1"/>
    </xf>
    <xf numFmtId="0" fontId="7" fillId="3" borderId="2" xfId="0" applyFont="1" applyFill="1" applyBorder="1" applyAlignment="1">
      <alignment horizontal="left" vertical="center" wrapText="1"/>
    </xf>
    <xf numFmtId="164" fontId="8" fillId="3" borderId="2" xfId="0" applyNumberFormat="1" applyFont="1" applyFill="1" applyBorder="1" applyAlignment="1">
      <alignment horizontal="right" vertical="center"/>
    </xf>
    <xf numFmtId="0" fontId="9" fillId="0" borderId="2" xfId="0" applyFont="1" applyFill="1" applyBorder="1" applyAlignment="1">
      <alignment horizontal="left" vertical="center" wrapText="1"/>
    </xf>
    <xf numFmtId="2" fontId="9" fillId="0" borderId="2" xfId="0" applyNumberFormat="1" applyFont="1" applyFill="1" applyBorder="1" applyAlignment="1">
      <alignment horizontal="left" vertical="center" wrapText="1"/>
    </xf>
    <xf numFmtId="164" fontId="8" fillId="4" borderId="2" xfId="0" applyNumberFormat="1" applyFont="1" applyFill="1" applyBorder="1" applyAlignment="1">
      <alignment horizontal="center" vertical="center"/>
    </xf>
    <xf numFmtId="0" fontId="8" fillId="3" borderId="2" xfId="0" applyFont="1" applyFill="1" applyBorder="1" applyAlignment="1">
      <alignment horizontal="left" vertical="center" wrapText="1"/>
    </xf>
    <xf numFmtId="0" fontId="7" fillId="3" borderId="2" xfId="0" applyFont="1" applyFill="1" applyBorder="1" applyAlignment="1">
      <alignment vertical="center" wrapText="1"/>
    </xf>
    <xf numFmtId="0" fontId="9" fillId="3" borderId="2" xfId="0" applyFont="1" applyFill="1" applyBorder="1" applyAlignment="1">
      <alignment horizontal="left" vertical="center" wrapText="1"/>
    </xf>
    <xf numFmtId="0" fontId="7" fillId="3" borderId="2" xfId="0" applyNumberFormat="1" applyFont="1" applyFill="1" applyBorder="1" applyAlignment="1">
      <alignment horizontal="left" vertical="center" wrapText="1"/>
    </xf>
    <xf numFmtId="0" fontId="9" fillId="3" borderId="2" xfId="0" applyNumberFormat="1" applyFont="1" applyFill="1" applyBorder="1" applyAlignment="1">
      <alignment horizontal="left" vertical="center" wrapText="1"/>
    </xf>
    <xf numFmtId="49" fontId="9" fillId="3" borderId="2" xfId="0" applyNumberFormat="1" applyFont="1" applyFill="1" applyBorder="1" applyAlignment="1">
      <alignment horizontal="left" vertical="center" wrapText="1"/>
    </xf>
    <xf numFmtId="2" fontId="9" fillId="3" borderId="2" xfId="0" applyNumberFormat="1" applyFont="1" applyFill="1" applyBorder="1" applyAlignment="1">
      <alignment horizontal="left" vertical="center" wrapText="1"/>
    </xf>
    <xf numFmtId="0" fontId="0" fillId="3" borderId="0" xfId="0" applyFont="1" applyFill="1" applyAlignment="1">
      <alignment vertical="center"/>
    </xf>
    <xf numFmtId="164" fontId="8" fillId="4" borderId="2" xfId="0" applyNumberFormat="1" applyFont="1" applyFill="1" applyBorder="1" applyAlignment="1">
      <alignment horizontal="left" vertical="center" wrapText="1"/>
    </xf>
    <xf numFmtId="0" fontId="8" fillId="4" borderId="2" xfId="0" applyFont="1" applyFill="1" applyBorder="1" applyAlignment="1">
      <alignment horizontal="left" vertical="center" wrapText="1"/>
    </xf>
    <xf numFmtId="164" fontId="8" fillId="4" borderId="2" xfId="0" applyNumberFormat="1" applyFont="1" applyFill="1" applyBorder="1" applyAlignment="1">
      <alignment horizontal="left" vertical="center"/>
    </xf>
    <xf numFmtId="164" fontId="7" fillId="0" borderId="2" xfId="0" applyNumberFormat="1" applyFont="1" applyFill="1" applyBorder="1" applyAlignment="1">
      <alignment horizontal="center" vertical="center" wrapText="1"/>
    </xf>
    <xf numFmtId="164" fontId="7" fillId="20" borderId="2" xfId="0" applyNumberFormat="1" applyFont="1" applyFill="1" applyBorder="1" applyAlignment="1">
      <alignment horizontal="center" vertical="center"/>
    </xf>
    <xf numFmtId="164" fontId="8" fillId="20" borderId="2" xfId="0" applyNumberFormat="1" applyFont="1" applyFill="1" applyBorder="1" applyAlignment="1">
      <alignment horizontal="center" vertical="center" wrapText="1"/>
    </xf>
    <xf numFmtId="164" fontId="7" fillId="20" borderId="2" xfId="0" applyNumberFormat="1" applyFont="1" applyFill="1" applyBorder="1" applyAlignment="1">
      <alignment horizontal="center" vertical="center" wrapText="1"/>
    </xf>
    <xf numFmtId="164" fontId="9" fillId="20" borderId="2" xfId="0" applyNumberFormat="1" applyFont="1" applyFill="1" applyBorder="1" applyAlignment="1">
      <alignment horizontal="center" vertical="center" wrapText="1"/>
    </xf>
    <xf numFmtId="164" fontId="8" fillId="20" borderId="2" xfId="0" applyNumberFormat="1" applyFont="1" applyFill="1" applyBorder="1" applyAlignment="1">
      <alignment horizontal="center" vertical="center"/>
    </xf>
    <xf numFmtId="0" fontId="0" fillId="0" borderId="0" xfId="0" applyFont="1" applyAlignment="1">
      <alignment vertical="center"/>
    </xf>
    <xf numFmtId="164" fontId="42" fillId="3" borderId="2" xfId="0" applyNumberFormat="1" applyFont="1" applyFill="1" applyBorder="1" applyAlignment="1">
      <alignment horizontal="right" vertical="center"/>
    </xf>
    <xf numFmtId="0" fontId="43" fillId="3" borderId="0" xfId="0" applyFont="1" applyFill="1" applyAlignment="1">
      <alignment vertical="center"/>
    </xf>
    <xf numFmtId="0" fontId="9" fillId="3" borderId="6" xfId="0" applyFont="1" applyFill="1" applyBorder="1" applyAlignment="1">
      <alignment horizontal="left" vertical="center" wrapText="1"/>
    </xf>
    <xf numFmtId="49" fontId="9" fillId="3" borderId="6" xfId="0" applyNumberFormat="1" applyFont="1" applyFill="1" applyBorder="1" applyAlignment="1">
      <alignment horizontal="left" vertical="center" wrapText="1"/>
    </xf>
    <xf numFmtId="4" fontId="11" fillId="20" borderId="7" xfId="51" applyNumberFormat="1" applyFont="1" applyFill="1" applyBorder="1" applyAlignment="1" applyProtection="1">
      <alignment horizontal="center" vertical="center" shrinkToFit="1"/>
    </xf>
    <xf numFmtId="4" fontId="7" fillId="20" borderId="11" xfId="51" applyNumberFormat="1" applyFont="1" applyFill="1" applyBorder="1" applyAlignment="1" applyProtection="1">
      <alignment horizontal="center" vertical="center" shrinkToFit="1"/>
    </xf>
    <xf numFmtId="4" fontId="7" fillId="20" borderId="11" xfId="51" applyNumberFormat="1" applyFont="1" applyFill="1" applyAlignment="1" applyProtection="1">
      <alignment horizontal="center" vertical="center" shrinkToFit="1"/>
    </xf>
    <xf numFmtId="4" fontId="7" fillId="20" borderId="7" xfId="75" applyNumberFormat="1" applyFont="1" applyFill="1" applyBorder="1" applyAlignment="1" applyProtection="1">
      <alignment horizontal="center" vertical="center" shrinkToFit="1"/>
    </xf>
    <xf numFmtId="4" fontId="7" fillId="20" borderId="2" xfId="75" applyNumberFormat="1" applyFont="1" applyFill="1" applyBorder="1" applyAlignment="1" applyProtection="1">
      <alignment horizontal="center" vertical="center" shrinkToFit="1"/>
    </xf>
    <xf numFmtId="4" fontId="7" fillId="20" borderId="2" xfId="0" applyNumberFormat="1" applyFont="1" applyFill="1" applyBorder="1" applyAlignment="1">
      <alignment horizontal="center" vertical="center"/>
    </xf>
    <xf numFmtId="164" fontId="7" fillId="20" borderId="3" xfId="0" applyNumberFormat="1" applyFont="1" applyFill="1" applyBorder="1" applyAlignment="1">
      <alignment horizontal="center" vertical="center" wrapText="1"/>
    </xf>
    <xf numFmtId="164" fontId="8" fillId="21" borderId="2" xfId="0" applyNumberFormat="1" applyFont="1" applyFill="1" applyBorder="1" applyAlignment="1">
      <alignment horizontal="center" vertical="center"/>
    </xf>
    <xf numFmtId="4" fontId="8" fillId="20" borderId="11" xfId="51" applyNumberFormat="1" applyFont="1" applyFill="1" applyAlignment="1" applyProtection="1">
      <alignment horizontal="center" vertical="center" shrinkToFit="1"/>
    </xf>
    <xf numFmtId="164" fontId="8" fillId="20" borderId="5" xfId="0" applyNumberFormat="1" applyFont="1" applyFill="1" applyBorder="1" applyAlignment="1">
      <alignment horizontal="center" vertical="center"/>
    </xf>
    <xf numFmtId="0" fontId="7" fillId="20" borderId="2" xfId="0" applyFont="1" applyFill="1" applyBorder="1" applyAlignment="1">
      <alignment horizontal="left" vertical="center" wrapText="1"/>
    </xf>
    <xf numFmtId="164" fontId="7" fillId="20" borderId="2" xfId="0" applyNumberFormat="1" applyFont="1" applyFill="1" applyBorder="1" applyAlignment="1">
      <alignment horizontal="right" vertical="center"/>
    </xf>
    <xf numFmtId="0" fontId="8" fillId="20" borderId="0" xfId="0" applyFont="1" applyFill="1" applyBorder="1" applyAlignment="1">
      <alignment vertical="center" wrapText="1"/>
    </xf>
    <xf numFmtId="164" fontId="8" fillId="20" borderId="0" xfId="0" applyNumberFormat="1" applyFont="1" applyFill="1" applyBorder="1" applyAlignment="1">
      <alignment horizontal="center" wrapText="1"/>
    </xf>
    <xf numFmtId="164" fontId="8" fillId="20" borderId="0" xfId="0" applyNumberFormat="1" applyFont="1" applyFill="1" applyBorder="1" applyAlignment="1">
      <alignment horizontal="right" wrapText="1"/>
    </xf>
    <xf numFmtId="164" fontId="45" fillId="20" borderId="0" xfId="0" applyNumberFormat="1" applyFont="1" applyFill="1" applyBorder="1" applyAlignment="1">
      <alignment horizontal="center" wrapText="1"/>
    </xf>
    <xf numFmtId="164" fontId="8" fillId="20" borderId="0" xfId="0" applyNumberFormat="1" applyFont="1" applyFill="1" applyBorder="1" applyAlignment="1">
      <alignment horizontal="center"/>
    </xf>
    <xf numFmtId="0" fontId="7" fillId="20" borderId="0" xfId="0" applyFont="1" applyFill="1"/>
    <xf numFmtId="0" fontId="44" fillId="20" borderId="0" xfId="0" applyFont="1" applyFill="1"/>
    <xf numFmtId="164" fontId="8" fillId="20" borderId="2" xfId="0" applyNumberFormat="1" applyFont="1" applyFill="1" applyBorder="1" applyAlignment="1">
      <alignment horizontal="right" vertical="center"/>
    </xf>
    <xf numFmtId="0" fontId="0" fillId="20" borderId="0" xfId="0" applyFill="1" applyAlignment="1">
      <alignment vertical="center"/>
    </xf>
    <xf numFmtId="164" fontId="46" fillId="20" borderId="2" xfId="0" applyNumberFormat="1" applyFont="1" applyFill="1" applyBorder="1" applyAlignment="1">
      <alignment horizontal="center" vertical="center" wrapText="1"/>
    </xf>
    <xf numFmtId="164" fontId="8" fillId="21" borderId="2" xfId="0" applyNumberFormat="1" applyFont="1" applyFill="1" applyBorder="1" applyAlignment="1">
      <alignment horizontal="right" vertical="center"/>
    </xf>
    <xf numFmtId="4" fontId="0" fillId="0" borderId="0" xfId="0" applyNumberFormat="1" applyAlignment="1">
      <alignment vertical="center"/>
    </xf>
    <xf numFmtId="164" fontId="44" fillId="20" borderId="0" xfId="0" applyNumberFormat="1" applyFont="1" applyFill="1" applyAlignment="1">
      <alignment horizontal="center"/>
    </xf>
    <xf numFmtId="0" fontId="7" fillId="20" borderId="3" xfId="0" applyFont="1" applyFill="1" applyBorder="1" applyAlignment="1">
      <alignment horizontal="left" vertical="center" wrapText="1"/>
    </xf>
    <xf numFmtId="4" fontId="8" fillId="21" borderId="2" xfId="0" applyNumberFormat="1" applyFont="1" applyFill="1" applyBorder="1" applyAlignment="1">
      <alignment horizontal="center" vertical="center"/>
    </xf>
    <xf numFmtId="4" fontId="7" fillId="20" borderId="7" xfId="51" applyNumberFormat="1" applyFont="1" applyFill="1" applyBorder="1" applyAlignment="1" applyProtection="1">
      <alignment horizontal="center" vertical="center" shrinkToFit="1"/>
    </xf>
    <xf numFmtId="164" fontId="7" fillId="20" borderId="5" xfId="0" applyNumberFormat="1" applyFont="1" applyFill="1" applyBorder="1" applyAlignment="1">
      <alignment horizontal="center" vertical="center"/>
    </xf>
    <xf numFmtId="4" fontId="10" fillId="20" borderId="7" xfId="51" applyNumberFormat="1" applyFont="1" applyFill="1" applyBorder="1" applyAlignment="1" applyProtection="1">
      <alignment horizontal="center" vertical="center" shrinkToFit="1"/>
    </xf>
    <xf numFmtId="0" fontId="0" fillId="3" borderId="0" xfId="0" applyFill="1" applyAlignment="1">
      <alignment vertical="center"/>
    </xf>
    <xf numFmtId="4" fontId="8" fillId="20" borderId="7" xfId="51" applyNumberFormat="1" applyFont="1" applyFill="1" applyBorder="1" applyAlignment="1" applyProtection="1">
      <alignment horizontal="center" vertical="center" shrinkToFit="1"/>
    </xf>
    <xf numFmtId="4" fontId="7" fillId="20" borderId="8" xfId="75" applyNumberFormat="1" applyFont="1" applyFill="1" applyBorder="1" applyAlignment="1" applyProtection="1">
      <alignment horizontal="center" vertical="center" shrinkToFit="1"/>
    </xf>
    <xf numFmtId="4" fontId="7" fillId="20" borderId="1" xfId="75" applyNumberFormat="1" applyFont="1" applyFill="1" applyBorder="1" applyAlignment="1" applyProtection="1">
      <alignment horizontal="center" vertical="center" shrinkToFit="1"/>
    </xf>
    <xf numFmtId="4" fontId="7" fillId="20" borderId="2" xfId="0" applyNumberFormat="1" applyFont="1" applyFill="1" applyBorder="1" applyAlignment="1" applyProtection="1">
      <alignment horizontal="center" vertical="center"/>
      <protection locked="0"/>
    </xf>
    <xf numFmtId="164" fontId="7" fillId="20" borderId="0" xfId="0" applyNumberFormat="1" applyFont="1" applyFill="1" applyBorder="1" applyAlignment="1">
      <alignment horizontal="center" vertical="center" wrapText="1"/>
    </xf>
    <xf numFmtId="164" fontId="7" fillId="20" borderId="5" xfId="0" applyNumberFormat="1" applyFont="1" applyFill="1" applyBorder="1" applyAlignment="1">
      <alignment horizontal="center" vertical="center" wrapText="1"/>
    </xf>
    <xf numFmtId="4" fontId="7" fillId="20" borderId="0" xfId="0" applyNumberFormat="1" applyFont="1" applyFill="1"/>
    <xf numFmtId="164" fontId="7" fillId="20" borderId="0" xfId="0" applyNumberFormat="1" applyFont="1" applyFill="1" applyAlignment="1">
      <alignment horizontal="center"/>
    </xf>
    <xf numFmtId="164" fontId="7" fillId="20" borderId="0" xfId="0" applyNumberFormat="1" applyFont="1" applyFill="1" applyAlignment="1">
      <alignment horizontal="right"/>
    </xf>
    <xf numFmtId="164" fontId="8" fillId="4" borderId="2" xfId="0" applyNumberFormat="1" applyFont="1" applyFill="1" applyBorder="1" applyAlignment="1">
      <alignment horizontal="center" vertical="center" wrapText="1"/>
    </xf>
    <xf numFmtId="0" fontId="47" fillId="0" borderId="13" xfId="31" applyNumberFormat="1" applyFont="1" applyBorder="1" applyAlignment="1" applyProtection="1">
      <alignment wrapText="1"/>
    </xf>
    <xf numFmtId="0" fontId="7" fillId="0" borderId="0" xfId="0" applyFont="1" applyAlignment="1">
      <alignment horizontal="center"/>
    </xf>
    <xf numFmtId="164" fontId="7" fillId="0" borderId="9" xfId="0" applyNumberFormat="1" applyFont="1" applyFill="1" applyBorder="1" applyAlignment="1">
      <alignment horizontal="center"/>
    </xf>
    <xf numFmtId="0" fontId="7" fillId="20" borderId="0" xfId="0" applyFont="1" applyFill="1" applyAlignment="1">
      <alignment horizontal="left"/>
    </xf>
  </cellXfs>
  <cellStyles count="135">
    <cellStyle name="br" xfId="1"/>
    <cellStyle name="br 2" xfId="2"/>
    <cellStyle name="col" xfId="3"/>
    <cellStyle name="col 2" xfId="4"/>
    <cellStyle name="style0" xfId="5"/>
    <cellStyle name="style0 2" xfId="6"/>
    <cellStyle name="td" xfId="7"/>
    <cellStyle name="td 2" xfId="8"/>
    <cellStyle name="tr" xfId="9"/>
    <cellStyle name="tr 2" xfId="10"/>
    <cellStyle name="xl21" xfId="11"/>
    <cellStyle name="xl21 2" xfId="12"/>
    <cellStyle name="xl22" xfId="13"/>
    <cellStyle name="xl22 2" xfId="14"/>
    <cellStyle name="xl23" xfId="15"/>
    <cellStyle name="xl23 2" xfId="16"/>
    <cellStyle name="xl24" xfId="17"/>
    <cellStyle name="xl24 2" xfId="18"/>
    <cellStyle name="xl25" xfId="19"/>
    <cellStyle name="xl25 2" xfId="20"/>
    <cellStyle name="xl26" xfId="21"/>
    <cellStyle name="xl26 2" xfId="22"/>
    <cellStyle name="xl27" xfId="23"/>
    <cellStyle name="xl27 2" xfId="24"/>
    <cellStyle name="xl28" xfId="25"/>
    <cellStyle name="xl28 2" xfId="26"/>
    <cellStyle name="xl29" xfId="27"/>
    <cellStyle name="xl29 2" xfId="28"/>
    <cellStyle name="xl30" xfId="29"/>
    <cellStyle name="xl30 2" xfId="30"/>
    <cellStyle name="xl31" xfId="31"/>
    <cellStyle name="xl31 2" xfId="32"/>
    <cellStyle name="xl32" xfId="33"/>
    <cellStyle name="xl32 2" xfId="34"/>
    <cellStyle name="xl33" xfId="35"/>
    <cellStyle name="xl33 2" xfId="36"/>
    <cellStyle name="xl34" xfId="37"/>
    <cellStyle name="xl34 2" xfId="38"/>
    <cellStyle name="xl35" xfId="39"/>
    <cellStyle name="xl35 2" xfId="40"/>
    <cellStyle name="xl36" xfId="41"/>
    <cellStyle name="xl36 2" xfId="42"/>
    <cellStyle name="xl37" xfId="43"/>
    <cellStyle name="xl37 2" xfId="44"/>
    <cellStyle name="xl38" xfId="45"/>
    <cellStyle name="xl38 2" xfId="46"/>
    <cellStyle name="xl39" xfId="47"/>
    <cellStyle name="xl39 2" xfId="48"/>
    <cellStyle name="xl40" xfId="49"/>
    <cellStyle name="xl40 2" xfId="50"/>
    <cellStyle name="xl41" xfId="51"/>
    <cellStyle name="xl41 2" xfId="52"/>
    <cellStyle name="xl42" xfId="53"/>
    <cellStyle name="xl42 2" xfId="54"/>
    <cellStyle name="xl43" xfId="55"/>
    <cellStyle name="xl43 2" xfId="56"/>
    <cellStyle name="xl44" xfId="57"/>
    <cellStyle name="xl44 2" xfId="58"/>
    <cellStyle name="xl45" xfId="59"/>
    <cellStyle name="xl45 2" xfId="60"/>
    <cellStyle name="xl46" xfId="61"/>
    <cellStyle name="xl46 2" xfId="62"/>
    <cellStyle name="xl47" xfId="63"/>
    <cellStyle name="xl48" xfId="64"/>
    <cellStyle name="xl49" xfId="65"/>
    <cellStyle name="xl50" xfId="66"/>
    <cellStyle name="xl51" xfId="67"/>
    <cellStyle name="xl52" xfId="68"/>
    <cellStyle name="xl53" xfId="69"/>
    <cellStyle name="xl54" xfId="70"/>
    <cellStyle name="xl55" xfId="71"/>
    <cellStyle name="xl56" xfId="72"/>
    <cellStyle name="xl57" xfId="73"/>
    <cellStyle name="xl58" xfId="74"/>
    <cellStyle name="xl59" xfId="75"/>
    <cellStyle name="xl59 2" xfId="76"/>
    <cellStyle name="xl60" xfId="77"/>
    <cellStyle name="xl61" xfId="78"/>
    <cellStyle name="xl62" xfId="79"/>
    <cellStyle name="xl63" xfId="80"/>
    <cellStyle name="xl64" xfId="81"/>
    <cellStyle name="xl65" xfId="82"/>
    <cellStyle name="xl66" xfId="83"/>
    <cellStyle name="xl67" xfId="84"/>
    <cellStyle name="xl68" xfId="85"/>
    <cellStyle name="xl69" xfId="86"/>
    <cellStyle name="xl70" xfId="87"/>
    <cellStyle name="xl71" xfId="88"/>
    <cellStyle name="xl72" xfId="89"/>
    <cellStyle name="xl73" xfId="90"/>
    <cellStyle name="xl74" xfId="91"/>
    <cellStyle name="xl75" xfId="92"/>
    <cellStyle name="xl76" xfId="93"/>
    <cellStyle name="xl77" xfId="94"/>
    <cellStyle name="xl78" xfId="95"/>
    <cellStyle name="xl79" xfId="96"/>
    <cellStyle name="xl80" xfId="97"/>
    <cellStyle name="xl81" xfId="98"/>
    <cellStyle name="xl82" xfId="99"/>
    <cellStyle name="xl83" xfId="100"/>
    <cellStyle name="xl84" xfId="101"/>
    <cellStyle name="xl85" xfId="102"/>
    <cellStyle name="xl86" xfId="103"/>
    <cellStyle name="xl87" xfId="104"/>
    <cellStyle name="xl88" xfId="105"/>
    <cellStyle name="xl89" xfId="106"/>
    <cellStyle name="xl90" xfId="107"/>
    <cellStyle name="Акцент1" xfId="108" builtinId="29" customBuiltin="1"/>
    <cellStyle name="Акцент2" xfId="109" builtinId="33" customBuiltin="1"/>
    <cellStyle name="Акцент3" xfId="110" builtinId="37" customBuiltin="1"/>
    <cellStyle name="Акцент4" xfId="111" builtinId="41" customBuiltin="1"/>
    <cellStyle name="Акцент5" xfId="112" builtinId="45" customBuiltin="1"/>
    <cellStyle name="Акцент6" xfId="113" builtinId="49" customBuiltin="1"/>
    <cellStyle name="Ввод " xfId="114" builtinId="20" customBuiltin="1"/>
    <cellStyle name="Вывод" xfId="115" builtinId="21" customBuiltin="1"/>
    <cellStyle name="Вычисление" xfId="116" builtinId="22" customBuiltin="1"/>
    <cellStyle name="Заголовок 1" xfId="117" builtinId="16" customBuiltin="1"/>
    <cellStyle name="Заголовок 2" xfId="118" builtinId="17" customBuiltin="1"/>
    <cellStyle name="Заголовок 3" xfId="119" builtinId="18" customBuiltin="1"/>
    <cellStyle name="Заголовок 4" xfId="120" builtinId="19" customBuiltin="1"/>
    <cellStyle name="Итог" xfId="121" builtinId="25" customBuiltin="1"/>
    <cellStyle name="Контрольная ячейка" xfId="122" builtinId="23" customBuiltin="1"/>
    <cellStyle name="Название" xfId="123" builtinId="15" customBuiltin="1"/>
    <cellStyle name="Нейтральный" xfId="124" builtinId="28" customBuiltin="1"/>
    <cellStyle name="Обычный" xfId="0" builtinId="0"/>
    <cellStyle name="Обычный 2" xfId="125"/>
    <cellStyle name="Обычный 3" xfId="126"/>
    <cellStyle name="Обычный 4" xfId="127"/>
    <cellStyle name="Обычный_Лист2" xfId="128"/>
    <cellStyle name="Плохой" xfId="129" builtinId="27" customBuiltin="1"/>
    <cellStyle name="Пояснение" xfId="130" builtinId="53" customBuiltin="1"/>
    <cellStyle name="Примечание 2" xfId="131"/>
    <cellStyle name="Связанная ячейка" xfId="132" builtinId="24" customBuiltin="1"/>
    <cellStyle name="Текст предупреждения" xfId="133" builtinId="11" customBuiltin="1"/>
    <cellStyle name="Хороший" xfId="134" builtinId="26" customBuiltin="1"/>
  </cellStyles>
  <dxfs count="0"/>
  <tableStyles count="0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I168"/>
  <sheetViews>
    <sheetView tabSelected="1" view="pageBreakPreview" topLeftCell="A113" zoomScaleNormal="110" zoomScaleSheetLayoutView="100" workbookViewId="0">
      <selection activeCell="A150" sqref="A150:F150"/>
    </sheetView>
  </sheetViews>
  <sheetFormatPr defaultRowHeight="12.75"/>
  <cols>
    <col min="1" max="1" width="98.5703125" style="2" customWidth="1"/>
    <col min="2" max="2" width="19.140625" style="60" customWidth="1"/>
    <col min="3" max="3" width="18.7109375" style="60" customWidth="1"/>
    <col min="4" max="4" width="19.140625" style="61" customWidth="1"/>
    <col min="5" max="5" width="12" style="2" customWidth="1"/>
    <col min="6" max="6" width="12.85546875" style="2" customWidth="1"/>
    <col min="7" max="7" width="16.5703125" customWidth="1"/>
    <col min="9" max="9" width="9.85546875" bestFit="1" customWidth="1"/>
  </cols>
  <sheetData>
    <row r="1" spans="1:6">
      <c r="A1" s="85" t="s">
        <v>144</v>
      </c>
      <c r="B1" s="85"/>
      <c r="C1" s="85"/>
      <c r="D1" s="85"/>
      <c r="E1" s="85"/>
      <c r="F1" s="85"/>
    </row>
    <row r="2" spans="1:6">
      <c r="A2" s="3"/>
      <c r="B2" s="81"/>
      <c r="C2" s="82"/>
      <c r="D2" s="67"/>
      <c r="E2" s="86" t="s">
        <v>63</v>
      </c>
      <c r="F2" s="86"/>
    </row>
    <row r="3" spans="1:6" ht="25.5">
      <c r="A3" s="4" t="s">
        <v>0</v>
      </c>
      <c r="B3" s="35" t="s">
        <v>134</v>
      </c>
      <c r="C3" s="35" t="s">
        <v>145</v>
      </c>
      <c r="D3" s="35" t="s">
        <v>146</v>
      </c>
      <c r="E3" s="5" t="s">
        <v>14</v>
      </c>
      <c r="F3" s="32" t="s">
        <v>135</v>
      </c>
    </row>
    <row r="4" spans="1:6" s="1" customFormat="1">
      <c r="A4" s="31" t="s">
        <v>12</v>
      </c>
      <c r="B4" s="20">
        <f>B5+B27</f>
        <v>153268040.13999999</v>
      </c>
      <c r="C4" s="20">
        <f>C5+C27</f>
        <v>13549906.02</v>
      </c>
      <c r="D4" s="50">
        <f>D5+D27</f>
        <v>5401168.3399999999</v>
      </c>
      <c r="E4" s="65">
        <f t="shared" ref="E4:E46" si="0">C4/B4*100</f>
        <v>8.8406598059341501</v>
      </c>
      <c r="F4" s="6">
        <f>C4/D4*100</f>
        <v>250.86990752819233</v>
      </c>
    </row>
    <row r="5" spans="1:6" s="1" customFormat="1">
      <c r="A5" s="7" t="s">
        <v>8</v>
      </c>
      <c r="B5" s="37">
        <f>B6+B9+B14+B19+B23+B25</f>
        <v>139308600</v>
      </c>
      <c r="C5" s="37">
        <f>C6+C9+C14+C19+C23+C25</f>
        <v>12387512.35</v>
      </c>
      <c r="D5" s="37">
        <f>D6+D9+D14+D19+D23+D25</f>
        <v>3285106.49</v>
      </c>
      <c r="E5" s="8">
        <f t="shared" si="0"/>
        <v>8.8921375636536428</v>
      </c>
      <c r="F5" s="8">
        <f t="shared" ref="F5:F46" si="1">C5/D5*100</f>
        <v>377.08099836970581</v>
      </c>
    </row>
    <row r="6" spans="1:6" s="1" customFormat="1">
      <c r="A6" s="7" t="s">
        <v>13</v>
      </c>
      <c r="B6" s="37">
        <f>B7</f>
        <v>87120000</v>
      </c>
      <c r="C6" s="37">
        <f>C7</f>
        <v>8837597.75</v>
      </c>
      <c r="D6" s="37">
        <f>D7</f>
        <v>4774366.8099999996</v>
      </c>
      <c r="E6" s="8">
        <f t="shared" si="0"/>
        <v>10.144166379706153</v>
      </c>
      <c r="F6" s="8">
        <f t="shared" si="1"/>
        <v>185.10512706081755</v>
      </c>
    </row>
    <row r="7" spans="1:6" s="1" customFormat="1">
      <c r="A7" s="9" t="s">
        <v>1</v>
      </c>
      <c r="B7" s="46">
        <v>87120000</v>
      </c>
      <c r="C7" s="33">
        <v>8837597.75</v>
      </c>
      <c r="D7" s="48">
        <v>4774366.8099999996</v>
      </c>
      <c r="E7" s="8">
        <f t="shared" si="0"/>
        <v>10.144166379706153</v>
      </c>
      <c r="F7" s="8">
        <f t="shared" si="1"/>
        <v>185.10512706081755</v>
      </c>
    </row>
    <row r="8" spans="1:6" s="1" customFormat="1">
      <c r="A8" s="9" t="s">
        <v>55</v>
      </c>
      <c r="B8" s="33">
        <f>B7*49.22/67.22</f>
        <v>63791228.800952099</v>
      </c>
      <c r="C8" s="33">
        <f>C7*49.22/67.22</f>
        <v>6471088.3852276113</v>
      </c>
      <c r="D8" s="48">
        <f>D7*49.99/64.99</f>
        <v>3672420.3236174798</v>
      </c>
      <c r="E8" s="8">
        <f t="shared" si="0"/>
        <v>10.144166379706153</v>
      </c>
      <c r="F8" s="8">
        <f t="shared" si="1"/>
        <v>176.20772719320246</v>
      </c>
    </row>
    <row r="9" spans="1:6" s="1" customFormat="1">
      <c r="A9" s="10" t="s">
        <v>56</v>
      </c>
      <c r="B9" s="37">
        <f>B10+B11+B12+B13</f>
        <v>9645600</v>
      </c>
      <c r="C9" s="37">
        <f>C10+C11+C12+C13</f>
        <v>1676096.35</v>
      </c>
      <c r="D9" s="37">
        <f>SUM(D10:D13)</f>
        <v>1042060.04</v>
      </c>
      <c r="E9" s="8">
        <f t="shared" si="0"/>
        <v>17.376797192502284</v>
      </c>
      <c r="F9" s="8">
        <f t="shared" si="1"/>
        <v>160.84450853714725</v>
      </c>
    </row>
    <row r="10" spans="1:6" s="1" customFormat="1" ht="38.25">
      <c r="A10" s="11" t="s">
        <v>57</v>
      </c>
      <c r="B10" s="46">
        <v>4661000</v>
      </c>
      <c r="C10" s="46">
        <v>806401.36</v>
      </c>
      <c r="D10" s="33">
        <v>542372.42000000004</v>
      </c>
      <c r="E10" s="8">
        <f t="shared" si="0"/>
        <v>17.301037545591075</v>
      </c>
      <c r="F10" s="8">
        <f t="shared" si="1"/>
        <v>148.68037722124586</v>
      </c>
    </row>
    <row r="11" spans="1:6" s="1" customFormat="1" ht="38.25">
      <c r="A11" s="11" t="s">
        <v>58</v>
      </c>
      <c r="B11" s="46">
        <v>25000</v>
      </c>
      <c r="C11" s="75">
        <v>3992.76</v>
      </c>
      <c r="D11" s="33">
        <v>1957.46</v>
      </c>
      <c r="E11" s="8">
        <f t="shared" si="0"/>
        <v>15.97104</v>
      </c>
      <c r="F11" s="8">
        <f t="shared" si="1"/>
        <v>203.97658189694806</v>
      </c>
    </row>
    <row r="12" spans="1:6" s="1" customFormat="1" ht="38.25">
      <c r="A12" s="11" t="s">
        <v>59</v>
      </c>
      <c r="B12" s="76">
        <v>4959600</v>
      </c>
      <c r="C12" s="47">
        <v>939246.37</v>
      </c>
      <c r="D12" s="33">
        <v>552527.18000000005</v>
      </c>
      <c r="E12" s="8">
        <f t="shared" si="0"/>
        <v>18.937946003709978</v>
      </c>
      <c r="F12" s="8">
        <f t="shared" si="1"/>
        <v>169.9909803532199</v>
      </c>
    </row>
    <row r="13" spans="1:6" s="1" customFormat="1" ht="38.25">
      <c r="A13" s="11" t="s">
        <v>60</v>
      </c>
      <c r="B13" s="47">
        <v>0</v>
      </c>
      <c r="C13" s="47">
        <v>-73544.14</v>
      </c>
      <c r="D13" s="33">
        <v>-54797.02</v>
      </c>
      <c r="E13" s="8" t="e">
        <f t="shared" si="0"/>
        <v>#DIV/0!</v>
      </c>
      <c r="F13" s="8">
        <f t="shared" si="1"/>
        <v>134.21193342265693</v>
      </c>
    </row>
    <row r="14" spans="1:6" s="1" customFormat="1">
      <c r="A14" s="7" t="s">
        <v>2</v>
      </c>
      <c r="B14" s="37">
        <f>B16+B17+B18+B15</f>
        <v>20873000</v>
      </c>
      <c r="C14" s="37">
        <f>C16+C17+C18+C15</f>
        <v>975582.2300000001</v>
      </c>
      <c r="D14" s="37">
        <f>D16+D17+D18+D15</f>
        <v>-1916464.8499999999</v>
      </c>
      <c r="E14" s="8">
        <f t="shared" si="0"/>
        <v>4.6738956067647202</v>
      </c>
      <c r="F14" s="8">
        <f t="shared" si="1"/>
        <v>-50.905302541812873</v>
      </c>
    </row>
    <row r="15" spans="1:6" s="1" customFormat="1">
      <c r="A15" s="11" t="s">
        <v>91</v>
      </c>
      <c r="B15" s="33">
        <v>16500000</v>
      </c>
      <c r="C15" s="33">
        <v>94870.53</v>
      </c>
      <c r="D15" s="33">
        <v>-1516862.7</v>
      </c>
      <c r="E15" s="8">
        <f t="shared" si="0"/>
        <v>0.57497290909090903</v>
      </c>
      <c r="F15" s="8">
        <f t="shared" si="1"/>
        <v>-6.2543913829511393</v>
      </c>
    </row>
    <row r="16" spans="1:6" s="1" customFormat="1">
      <c r="A16" s="11" t="s">
        <v>6</v>
      </c>
      <c r="B16" s="35">
        <v>0</v>
      </c>
      <c r="C16" s="77">
        <v>23679.94</v>
      </c>
      <c r="D16" s="35">
        <v>-12576.39</v>
      </c>
      <c r="E16" s="8" t="e">
        <f t="shared" si="0"/>
        <v>#DIV/0!</v>
      </c>
      <c r="F16" s="8">
        <f t="shared" si="1"/>
        <v>-188.28884918486148</v>
      </c>
    </row>
    <row r="17" spans="1:6" s="1" customFormat="1">
      <c r="A17" s="11" t="s">
        <v>3</v>
      </c>
      <c r="B17" s="35">
        <v>2543000</v>
      </c>
      <c r="C17" s="35">
        <v>-27833.51</v>
      </c>
      <c r="D17" s="35">
        <v>-131268.82999999999</v>
      </c>
      <c r="E17" s="8">
        <f t="shared" si="0"/>
        <v>-1.0945147463625637</v>
      </c>
      <c r="F17" s="8">
        <f t="shared" si="1"/>
        <v>21.20344182240369</v>
      </c>
    </row>
    <row r="18" spans="1:6" s="1" customFormat="1">
      <c r="A18" s="11" t="s">
        <v>49</v>
      </c>
      <c r="B18" s="35">
        <v>1830000</v>
      </c>
      <c r="C18" s="47">
        <v>884865.27</v>
      </c>
      <c r="D18" s="35">
        <v>-255756.93</v>
      </c>
      <c r="E18" s="8">
        <f t="shared" si="0"/>
        <v>48.353293442622949</v>
      </c>
      <c r="F18" s="8">
        <f t="shared" si="1"/>
        <v>-345.97900045171798</v>
      </c>
    </row>
    <row r="19" spans="1:6" s="1" customFormat="1">
      <c r="A19" s="10" t="s">
        <v>10</v>
      </c>
      <c r="B19" s="37">
        <f>B21+B20+B22</f>
        <v>16100000</v>
      </c>
      <c r="C19" s="37">
        <f>C21+C20+C22</f>
        <v>712718.46</v>
      </c>
      <c r="D19" s="37">
        <f>D21+D20+D22</f>
        <v>-328134.13</v>
      </c>
      <c r="E19" s="8">
        <f t="shared" si="0"/>
        <v>4.4268227329192538</v>
      </c>
      <c r="F19" s="8">
        <f t="shared" si="1"/>
        <v>-217.20339179590979</v>
      </c>
    </row>
    <row r="20" spans="1:6" s="1" customFormat="1">
      <c r="A20" s="11" t="s">
        <v>21</v>
      </c>
      <c r="B20" s="35">
        <v>6700000</v>
      </c>
      <c r="C20" s="47">
        <v>116949.69</v>
      </c>
      <c r="D20" s="35">
        <v>-309774.56</v>
      </c>
      <c r="E20" s="8">
        <f t="shared" si="0"/>
        <v>1.74551776119403</v>
      </c>
      <c r="F20" s="8">
        <f t="shared" si="1"/>
        <v>-37.753161524948986</v>
      </c>
    </row>
    <row r="21" spans="1:6" s="1" customFormat="1">
      <c r="A21" s="12" t="s">
        <v>61</v>
      </c>
      <c r="B21" s="48">
        <v>2600000</v>
      </c>
      <c r="C21" s="77">
        <v>117214.28</v>
      </c>
      <c r="D21" s="48">
        <v>33086.1</v>
      </c>
      <c r="E21" s="8">
        <f t="shared" si="0"/>
        <v>4.5082415384615384</v>
      </c>
      <c r="F21" s="8">
        <f t="shared" si="1"/>
        <v>354.27046403172329</v>
      </c>
    </row>
    <row r="22" spans="1:6" s="1" customFormat="1">
      <c r="A22" s="11" t="s">
        <v>11</v>
      </c>
      <c r="B22" s="35">
        <v>6800000</v>
      </c>
      <c r="C22" s="35">
        <v>478554.49</v>
      </c>
      <c r="D22" s="35">
        <v>-51445.67</v>
      </c>
      <c r="E22" s="8">
        <f t="shared" si="0"/>
        <v>7.0375660294117637</v>
      </c>
      <c r="F22" s="8">
        <f t="shared" si="1"/>
        <v>-930.21334934504694</v>
      </c>
    </row>
    <row r="23" spans="1:6" s="1" customFormat="1">
      <c r="A23" s="10" t="s">
        <v>7</v>
      </c>
      <c r="B23" s="34">
        <f>B24</f>
        <v>3700000</v>
      </c>
      <c r="C23" s="34">
        <f>C24</f>
        <v>0</v>
      </c>
      <c r="D23" s="34">
        <f>D24</f>
        <v>-311194.56</v>
      </c>
      <c r="E23" s="8">
        <f t="shared" si="0"/>
        <v>0</v>
      </c>
      <c r="F23" s="8">
        <f t="shared" si="1"/>
        <v>0</v>
      </c>
    </row>
    <row r="24" spans="1:6" s="1" customFormat="1">
      <c r="A24" s="11" t="s">
        <v>4</v>
      </c>
      <c r="B24" s="35">
        <v>3700000</v>
      </c>
      <c r="C24" s="47">
        <v>0</v>
      </c>
      <c r="D24" s="35">
        <v>-311194.56</v>
      </c>
      <c r="E24" s="8">
        <f t="shared" si="0"/>
        <v>0</v>
      </c>
      <c r="F24" s="8">
        <f t="shared" si="1"/>
        <v>0</v>
      </c>
    </row>
    <row r="25" spans="1:6" s="1" customFormat="1">
      <c r="A25" s="10" t="s">
        <v>15</v>
      </c>
      <c r="B25" s="37">
        <f>B26</f>
        <v>1870000</v>
      </c>
      <c r="C25" s="37">
        <f t="shared" ref="C25:F25" si="2">C26</f>
        <v>185517.56</v>
      </c>
      <c r="D25" s="37">
        <f t="shared" si="2"/>
        <v>24473.18</v>
      </c>
      <c r="E25" s="37">
        <f t="shared" si="2"/>
        <v>9.9207251336898388</v>
      </c>
      <c r="F25" s="37">
        <f t="shared" si="2"/>
        <v>758.04435712890609</v>
      </c>
    </row>
    <row r="26" spans="1:6" s="1" customFormat="1" ht="25.5">
      <c r="A26" s="11" t="s">
        <v>50</v>
      </c>
      <c r="B26" s="35">
        <v>1870000</v>
      </c>
      <c r="C26" s="47">
        <v>185517.56</v>
      </c>
      <c r="D26" s="35">
        <v>24473.18</v>
      </c>
      <c r="E26" s="8">
        <f t="shared" si="0"/>
        <v>9.9207251336898388</v>
      </c>
      <c r="F26" s="8">
        <f t="shared" si="1"/>
        <v>758.04435712890609</v>
      </c>
    </row>
    <row r="27" spans="1:6" s="1" customFormat="1">
      <c r="A27" s="10" t="s">
        <v>9</v>
      </c>
      <c r="B27" s="37">
        <f>B28+B34+B37+B40+B44+B45</f>
        <v>13959440.140000001</v>
      </c>
      <c r="C27" s="37">
        <f>C28+C34+C37+C40+C44+C45</f>
        <v>1162393.67</v>
      </c>
      <c r="D27" s="37">
        <f>D28+D34+D37+D40+D44+D45</f>
        <v>2116061.8499999996</v>
      </c>
      <c r="E27" s="8">
        <f t="shared" si="0"/>
        <v>8.3269361689458119</v>
      </c>
      <c r="F27" s="8">
        <f t="shared" si="1"/>
        <v>54.93193263703516</v>
      </c>
    </row>
    <row r="28" spans="1:6" s="1" customFormat="1" ht="25.5">
      <c r="A28" s="10" t="s">
        <v>77</v>
      </c>
      <c r="B28" s="34">
        <f>SUM(B29:B33)</f>
        <v>3287800</v>
      </c>
      <c r="C28" s="34">
        <f>SUM(C29:C33)</f>
        <v>224721.44</v>
      </c>
      <c r="D28" s="34">
        <f>SUM(D29:D33)</f>
        <v>228471.81999999998</v>
      </c>
      <c r="E28" s="8">
        <f t="shared" si="0"/>
        <v>6.8350094287973731</v>
      </c>
      <c r="F28" s="8">
        <f t="shared" si="1"/>
        <v>98.35849340194342</v>
      </c>
    </row>
    <row r="29" spans="1:6" s="1" customFormat="1" ht="38.25">
      <c r="A29" s="11" t="s">
        <v>102</v>
      </c>
      <c r="B29" s="78">
        <v>2347010</v>
      </c>
      <c r="C29" s="49">
        <v>153761.07</v>
      </c>
      <c r="D29" s="35">
        <v>216448.86</v>
      </c>
      <c r="E29" s="8">
        <f t="shared" si="0"/>
        <v>6.5513598152543029</v>
      </c>
      <c r="F29" s="8">
        <f t="shared" si="1"/>
        <v>71.038059521311411</v>
      </c>
    </row>
    <row r="30" spans="1:6" s="1" customFormat="1" ht="38.25">
      <c r="A30" s="11" t="s">
        <v>103</v>
      </c>
      <c r="B30" s="35">
        <v>632860</v>
      </c>
      <c r="C30" s="35">
        <v>34590</v>
      </c>
      <c r="D30" s="35">
        <v>0</v>
      </c>
      <c r="E30" s="8">
        <f t="shared" si="0"/>
        <v>5.4656638119015266</v>
      </c>
      <c r="F30" s="8" t="e">
        <f t="shared" si="1"/>
        <v>#DIV/0!</v>
      </c>
    </row>
    <row r="31" spans="1:6" s="1" customFormat="1" ht="25.5">
      <c r="A31" s="11" t="s">
        <v>104</v>
      </c>
      <c r="B31" s="35">
        <v>97730</v>
      </c>
      <c r="C31" s="35">
        <v>4573.63</v>
      </c>
      <c r="D31" s="35">
        <v>12022.96</v>
      </c>
      <c r="E31" s="8">
        <f t="shared" si="0"/>
        <v>4.6798628875473245</v>
      </c>
      <c r="F31" s="8">
        <f t="shared" si="1"/>
        <v>38.040798605335127</v>
      </c>
    </row>
    <row r="32" spans="1:6" s="1" customFormat="1" ht="38.25">
      <c r="A32" s="11" t="s">
        <v>105</v>
      </c>
      <c r="B32" s="35">
        <v>103200</v>
      </c>
      <c r="C32" s="35">
        <v>31796.74</v>
      </c>
      <c r="D32" s="35">
        <v>0</v>
      </c>
      <c r="E32" s="8">
        <f t="shared" si="0"/>
        <v>30.810794573643413</v>
      </c>
      <c r="F32" s="8" t="e">
        <f t="shared" si="1"/>
        <v>#DIV/0!</v>
      </c>
    </row>
    <row r="33" spans="1:9" s="1" customFormat="1" ht="51">
      <c r="A33" s="11" t="s">
        <v>106</v>
      </c>
      <c r="B33" s="35">
        <v>107000</v>
      </c>
      <c r="C33" s="35">
        <v>0</v>
      </c>
      <c r="D33" s="35">
        <v>0</v>
      </c>
      <c r="E33" s="8">
        <f t="shared" si="0"/>
        <v>0</v>
      </c>
      <c r="F33" s="8" t="e">
        <f t="shared" si="1"/>
        <v>#DIV/0!</v>
      </c>
    </row>
    <row r="34" spans="1:9" s="1" customFormat="1">
      <c r="A34" s="10" t="s">
        <v>5</v>
      </c>
      <c r="B34" s="34">
        <f>B35</f>
        <v>210000</v>
      </c>
      <c r="C34" s="34">
        <f t="shared" ref="C34:F34" si="3">C35</f>
        <v>93469.5</v>
      </c>
      <c r="D34" s="34">
        <f>D35+D36</f>
        <v>129476.48</v>
      </c>
      <c r="E34" s="34">
        <f t="shared" si="3"/>
        <v>44.50928571428571</v>
      </c>
      <c r="F34" s="34">
        <f t="shared" si="3"/>
        <v>72.22995631173184</v>
      </c>
    </row>
    <row r="35" spans="1:9" s="1" customFormat="1">
      <c r="A35" s="11" t="s">
        <v>78</v>
      </c>
      <c r="B35" s="35">
        <v>210000</v>
      </c>
      <c r="C35" s="35">
        <v>93469.5</v>
      </c>
      <c r="D35" s="35">
        <v>129405.45</v>
      </c>
      <c r="E35" s="8">
        <f t="shared" si="0"/>
        <v>44.50928571428571</v>
      </c>
      <c r="F35" s="8">
        <f t="shared" si="1"/>
        <v>72.22995631173184</v>
      </c>
    </row>
    <row r="36" spans="1:9" s="1" customFormat="1">
      <c r="A36" s="11" t="s">
        <v>147</v>
      </c>
      <c r="B36" s="35"/>
      <c r="C36" s="35"/>
      <c r="D36" s="35">
        <v>71.03</v>
      </c>
      <c r="E36" s="8"/>
      <c r="F36" s="8"/>
    </row>
    <row r="37" spans="1:9" s="1" customFormat="1">
      <c r="A37" s="10" t="s">
        <v>79</v>
      </c>
      <c r="B37" s="37">
        <f>B38+B39</f>
        <v>3330000</v>
      </c>
      <c r="C37" s="37">
        <f t="shared" ref="C37:F37" si="4">C38+C39</f>
        <v>47775.94</v>
      </c>
      <c r="D37" s="37">
        <f t="shared" si="4"/>
        <v>1235.1199999999999</v>
      </c>
      <c r="E37" s="37">
        <f t="shared" si="4"/>
        <v>11.943985</v>
      </c>
      <c r="F37" s="37" t="e">
        <f t="shared" si="4"/>
        <v>#DIV/0!</v>
      </c>
    </row>
    <row r="38" spans="1:9" s="1" customFormat="1" ht="25.5">
      <c r="A38" s="11" t="s">
        <v>100</v>
      </c>
      <c r="B38" s="46">
        <v>400000</v>
      </c>
      <c r="C38" s="46">
        <v>47775.94</v>
      </c>
      <c r="D38" s="33">
        <v>1235.1199999999999</v>
      </c>
      <c r="E38" s="8">
        <f t="shared" si="0"/>
        <v>11.943985</v>
      </c>
      <c r="F38" s="8">
        <f t="shared" si="1"/>
        <v>3868.1213161474197</v>
      </c>
    </row>
    <row r="39" spans="1:9" s="1" customFormat="1">
      <c r="A39" s="11" t="s">
        <v>99</v>
      </c>
      <c r="B39" s="46">
        <v>2930000</v>
      </c>
      <c r="C39" s="46">
        <v>0</v>
      </c>
      <c r="D39" s="33">
        <v>0</v>
      </c>
      <c r="E39" s="8">
        <f t="shared" si="0"/>
        <v>0</v>
      </c>
      <c r="F39" s="8" t="e">
        <f t="shared" si="1"/>
        <v>#DIV/0!</v>
      </c>
    </row>
    <row r="40" spans="1:9" s="1" customFormat="1">
      <c r="A40" s="10" t="s">
        <v>80</v>
      </c>
      <c r="B40" s="34">
        <f>SUM(B41:B43)</f>
        <v>2300000</v>
      </c>
      <c r="C40" s="34">
        <f>SUM(C41:C43)</f>
        <v>486741.55</v>
      </c>
      <c r="D40" s="34">
        <f>SUM(D41:D43)</f>
        <v>1596839.7999999998</v>
      </c>
      <c r="E40" s="8">
        <f t="shared" si="0"/>
        <v>21.162676086956523</v>
      </c>
      <c r="F40" s="8">
        <f t="shared" si="1"/>
        <v>30.481551749900028</v>
      </c>
      <c r="I40" s="66"/>
    </row>
    <row r="41" spans="1:9" s="63" customFormat="1" ht="38.25">
      <c r="A41" s="68" t="s">
        <v>107</v>
      </c>
      <c r="B41" s="79">
        <v>250000</v>
      </c>
      <c r="C41" s="79">
        <v>0</v>
      </c>
      <c r="D41" s="35">
        <v>390950</v>
      </c>
      <c r="E41" s="62">
        <f t="shared" si="0"/>
        <v>0</v>
      </c>
      <c r="F41" s="62">
        <f t="shared" si="1"/>
        <v>0</v>
      </c>
    </row>
    <row r="42" spans="1:9" s="63" customFormat="1" ht="25.5">
      <c r="A42" s="68" t="s">
        <v>108</v>
      </c>
      <c r="B42" s="79">
        <v>2000000</v>
      </c>
      <c r="C42" s="79">
        <v>475313.75</v>
      </c>
      <c r="D42" s="35">
        <v>1196892.42</v>
      </c>
      <c r="E42" s="62">
        <f t="shared" si="0"/>
        <v>23.765687499999999</v>
      </c>
      <c r="F42" s="62">
        <f t="shared" si="1"/>
        <v>39.712320176612032</v>
      </c>
    </row>
    <row r="43" spans="1:9" s="1" customFormat="1" ht="38.25">
      <c r="A43" s="13" t="s">
        <v>131</v>
      </c>
      <c r="B43" s="79">
        <v>50000</v>
      </c>
      <c r="C43" s="79">
        <v>11427.8</v>
      </c>
      <c r="D43" s="35">
        <v>8997.3799999999992</v>
      </c>
      <c r="E43" s="62">
        <f t="shared" si="0"/>
        <v>22.855599999999999</v>
      </c>
      <c r="F43" s="62">
        <f t="shared" si="1"/>
        <v>127.0125303143804</v>
      </c>
      <c r="G43" s="63"/>
      <c r="H43" s="63"/>
    </row>
    <row r="44" spans="1:9" s="1" customFormat="1">
      <c r="A44" s="10" t="s">
        <v>75</v>
      </c>
      <c r="B44" s="34">
        <v>1100000</v>
      </c>
      <c r="C44" s="34">
        <v>140136.04</v>
      </c>
      <c r="D44" s="34">
        <v>82038.63</v>
      </c>
      <c r="E44" s="8">
        <f t="shared" si="0"/>
        <v>12.739640000000001</v>
      </c>
      <c r="F44" s="8">
        <f t="shared" si="1"/>
        <v>170.8171382189098</v>
      </c>
    </row>
    <row r="45" spans="1:9" s="1" customFormat="1">
      <c r="A45" s="14" t="s">
        <v>81</v>
      </c>
      <c r="B45" s="34">
        <f>SUM(B46:B47)</f>
        <v>3731640.14</v>
      </c>
      <c r="C45" s="34">
        <f>SUM(C46:C47)</f>
        <v>169549.2</v>
      </c>
      <c r="D45" s="34">
        <f>SUM(D46:D47)</f>
        <v>78000</v>
      </c>
      <c r="E45" s="8">
        <f t="shared" si="0"/>
        <v>4.5435570858662704</v>
      </c>
      <c r="F45" s="8">
        <f t="shared" si="1"/>
        <v>217.37076923076924</v>
      </c>
    </row>
    <row r="46" spans="1:9" s="38" customFormat="1">
      <c r="A46" s="15" t="s">
        <v>109</v>
      </c>
      <c r="B46" s="35">
        <v>0</v>
      </c>
      <c r="C46" s="35">
        <v>0</v>
      </c>
      <c r="D46" s="35">
        <v>78000</v>
      </c>
      <c r="E46" s="8" t="e">
        <f t="shared" si="0"/>
        <v>#DIV/0!</v>
      </c>
      <c r="F46" s="8">
        <f t="shared" si="1"/>
        <v>0</v>
      </c>
    </row>
    <row r="47" spans="1:9" s="1" customFormat="1">
      <c r="A47" s="16" t="s">
        <v>93</v>
      </c>
      <c r="B47" s="35">
        <v>3731640.14</v>
      </c>
      <c r="C47" s="35">
        <v>169549.2</v>
      </c>
      <c r="D47" s="35">
        <v>0</v>
      </c>
      <c r="E47" s="17">
        <f t="shared" ref="E47" si="5">C47/B47*100</f>
        <v>4.5435570858662704</v>
      </c>
      <c r="F47" s="17" t="e">
        <f>C47/D47*100</f>
        <v>#DIV/0!</v>
      </c>
    </row>
    <row r="48" spans="1:9" s="1" customFormat="1">
      <c r="A48" s="29" t="s">
        <v>18</v>
      </c>
      <c r="B48" s="83">
        <f>B4</f>
        <v>153268040.13999999</v>
      </c>
      <c r="C48" s="83">
        <f>C4</f>
        <v>13549906.02</v>
      </c>
      <c r="D48" s="50">
        <f>D4</f>
        <v>5401168.3399999999</v>
      </c>
      <c r="E48" s="6">
        <f t="shared" ref="E48:E79" si="6">C48/B48*100</f>
        <v>8.8406598059341501</v>
      </c>
      <c r="F48" s="6">
        <f t="shared" ref="F48:F88" si="7">C48/D48*100</f>
        <v>250.86990752819233</v>
      </c>
    </row>
    <row r="49" spans="1:7" s="1" customFormat="1">
      <c r="A49" s="30" t="s">
        <v>17</v>
      </c>
      <c r="B49" s="83">
        <f>B50+B108+B110+B113</f>
        <v>652756476.91000009</v>
      </c>
      <c r="C49" s="83">
        <f>C50+C108+C110+C113</f>
        <v>90333752.629999995</v>
      </c>
      <c r="D49" s="50">
        <f>D50+D108+D110+D113</f>
        <v>24268041.77</v>
      </c>
      <c r="E49" s="6">
        <f t="shared" si="6"/>
        <v>13.838813680964043</v>
      </c>
      <c r="F49" s="6">
        <f t="shared" si="7"/>
        <v>372.23338201795093</v>
      </c>
    </row>
    <row r="50" spans="1:7" s="28" customFormat="1">
      <c r="A50" s="21" t="s">
        <v>47</v>
      </c>
      <c r="B50" s="37">
        <f>B51+B54+B82+B104</f>
        <v>640403031.22000003</v>
      </c>
      <c r="C50" s="37">
        <f>C51+C54+C82+C104</f>
        <v>91736367.920000002</v>
      </c>
      <c r="D50" s="37">
        <f>D51+D54+D82+D104</f>
        <v>55853665.280000001</v>
      </c>
      <c r="E50" s="17">
        <f t="shared" si="6"/>
        <v>14.324786649625565</v>
      </c>
      <c r="F50" s="17">
        <f t="shared" si="7"/>
        <v>164.24413234138964</v>
      </c>
    </row>
    <row r="51" spans="1:7" s="28" customFormat="1">
      <c r="A51" s="21" t="s">
        <v>51</v>
      </c>
      <c r="B51" s="37">
        <f>B52+B53</f>
        <v>89254800</v>
      </c>
      <c r="C51" s="37">
        <f t="shared" ref="C51:F51" si="8">C52+C53</f>
        <v>14875800</v>
      </c>
      <c r="D51" s="37">
        <f t="shared" si="8"/>
        <v>21091000</v>
      </c>
      <c r="E51" s="37">
        <f t="shared" si="8"/>
        <v>33.333712914019188</v>
      </c>
      <c r="F51" s="37" t="e">
        <f t="shared" si="8"/>
        <v>#DIV/0!</v>
      </c>
    </row>
    <row r="52" spans="1:7" s="28" customFormat="1">
      <c r="A52" s="22" t="s">
        <v>101</v>
      </c>
      <c r="B52" s="64">
        <v>72408500</v>
      </c>
      <c r="C52" s="64">
        <v>12068000</v>
      </c>
      <c r="D52" s="35">
        <v>21091000</v>
      </c>
      <c r="E52" s="17">
        <f t="shared" si="6"/>
        <v>16.666551578889219</v>
      </c>
      <c r="F52" s="17">
        <f t="shared" si="7"/>
        <v>57.218718884832398</v>
      </c>
    </row>
    <row r="53" spans="1:7" s="28" customFormat="1">
      <c r="A53" s="16" t="s">
        <v>52</v>
      </c>
      <c r="B53" s="64">
        <v>16846300</v>
      </c>
      <c r="C53" s="64">
        <v>2807800</v>
      </c>
      <c r="D53" s="35">
        <v>0</v>
      </c>
      <c r="E53" s="17">
        <f t="shared" si="6"/>
        <v>16.667161335129968</v>
      </c>
      <c r="F53" s="17" t="e">
        <f t="shared" si="7"/>
        <v>#DIV/0!</v>
      </c>
    </row>
    <row r="54" spans="1:7" s="28" customFormat="1">
      <c r="A54" s="21" t="s">
        <v>16</v>
      </c>
      <c r="B54" s="34">
        <f>B55+B56+B57+B61+B62+B63+B64+B65+B66+B67+B68+B71+B69+B70</f>
        <v>208975216.12</v>
      </c>
      <c r="C54" s="34">
        <f>C55+C56+C57+C61+C62+C63+C64+C65+C66+C67+C68+C71+C69+C70</f>
        <v>24679822.210000001</v>
      </c>
      <c r="D54" s="34">
        <f>D55+D56+D57+D61+D62+D63+D64+D65+D66+D67+D68+D71</f>
        <v>1292601.4200000002</v>
      </c>
      <c r="E54" s="34">
        <f>E55+E56+E57+E61+E62+E63+E64+E65+E66+E67+E68+E71</f>
        <v>42.541568282791971</v>
      </c>
      <c r="F54" s="34" t="e">
        <f>F55+F56+F57+F61+F62+F63+F64+F65+F66+F67+F68+F71</f>
        <v>#DIV/0!</v>
      </c>
      <c r="G54" s="73"/>
    </row>
    <row r="55" spans="1:7" s="28" customFormat="1" ht="16.5" customHeight="1">
      <c r="A55" s="16" t="s">
        <v>139</v>
      </c>
      <c r="B55" s="35">
        <v>57729000</v>
      </c>
      <c r="C55" s="35">
        <v>0</v>
      </c>
      <c r="D55" s="35"/>
      <c r="E55" s="17"/>
      <c r="F55" s="17"/>
    </row>
    <row r="56" spans="1:7" s="28" customFormat="1" ht="25.5">
      <c r="A56" s="16" t="s">
        <v>92</v>
      </c>
      <c r="B56" s="35">
        <v>10957060.609999999</v>
      </c>
      <c r="C56" s="35">
        <v>1053601.5</v>
      </c>
      <c r="D56" s="35">
        <v>1081884.3400000001</v>
      </c>
      <c r="E56" s="17">
        <f t="shared" si="6"/>
        <v>9.6157312394386771</v>
      </c>
      <c r="F56" s="17">
        <f t="shared" si="7"/>
        <v>97.385779703586422</v>
      </c>
    </row>
    <row r="57" spans="1:7" s="28" customFormat="1" ht="38.25">
      <c r="A57" s="24" t="s">
        <v>110</v>
      </c>
      <c r="B57" s="35">
        <f>B58+B59+B60</f>
        <v>21932900</v>
      </c>
      <c r="C57" s="35">
        <f>C58+C59+C60</f>
        <v>0</v>
      </c>
      <c r="D57" s="35">
        <v>0</v>
      </c>
      <c r="E57" s="17">
        <f t="shared" si="6"/>
        <v>0</v>
      </c>
      <c r="F57" s="17" t="e">
        <f t="shared" si="7"/>
        <v>#DIV/0!</v>
      </c>
    </row>
    <row r="58" spans="1:7" s="40" customFormat="1" ht="25.5">
      <c r="A58" s="25" t="s">
        <v>111</v>
      </c>
      <c r="B58" s="36">
        <v>13757100</v>
      </c>
      <c r="C58" s="36">
        <v>0</v>
      </c>
      <c r="D58" s="36">
        <v>0</v>
      </c>
      <c r="E58" s="39">
        <f t="shared" si="6"/>
        <v>0</v>
      </c>
      <c r="F58" s="39" t="e">
        <f t="shared" si="7"/>
        <v>#DIV/0!</v>
      </c>
    </row>
    <row r="59" spans="1:7" s="40" customFormat="1" ht="25.5">
      <c r="A59" s="25" t="s">
        <v>97</v>
      </c>
      <c r="B59" s="36">
        <v>7484600</v>
      </c>
      <c r="C59" s="36">
        <v>0</v>
      </c>
      <c r="D59" s="36">
        <v>0</v>
      </c>
      <c r="E59" s="39">
        <f t="shared" si="6"/>
        <v>0</v>
      </c>
      <c r="F59" s="39" t="e">
        <f t="shared" si="7"/>
        <v>#DIV/0!</v>
      </c>
    </row>
    <row r="60" spans="1:7" s="40" customFormat="1" ht="25.5">
      <c r="A60" s="25" t="s">
        <v>98</v>
      </c>
      <c r="B60" s="36">
        <v>691200</v>
      </c>
      <c r="C60" s="36">
        <v>0</v>
      </c>
      <c r="D60" s="36">
        <v>0</v>
      </c>
      <c r="E60" s="39">
        <f t="shared" si="6"/>
        <v>0</v>
      </c>
      <c r="F60" s="39" t="e">
        <f t="shared" si="7"/>
        <v>#DIV/0!</v>
      </c>
    </row>
    <row r="61" spans="1:7" s="28" customFormat="1" ht="25.5">
      <c r="A61" s="24" t="s">
        <v>112</v>
      </c>
      <c r="B61" s="35">
        <v>3581615.1</v>
      </c>
      <c r="C61" s="35">
        <v>0</v>
      </c>
      <c r="D61" s="35">
        <v>0</v>
      </c>
      <c r="E61" s="17">
        <f t="shared" si="6"/>
        <v>0</v>
      </c>
      <c r="F61" s="17" t="e">
        <f t="shared" si="7"/>
        <v>#DIV/0!</v>
      </c>
    </row>
    <row r="62" spans="1:7" s="28" customFormat="1">
      <c r="A62" s="24" t="s">
        <v>140</v>
      </c>
      <c r="B62" s="35">
        <v>30463636.359999999</v>
      </c>
      <c r="C62" s="35">
        <v>0</v>
      </c>
      <c r="D62" s="35">
        <v>0</v>
      </c>
      <c r="E62" s="17">
        <f t="shared" ref="E62:E66" si="9">C62/B62*100</f>
        <v>0</v>
      </c>
      <c r="F62" s="17" t="e">
        <f t="shared" ref="F62:F66" si="10">C62/D62*100</f>
        <v>#DIV/0!</v>
      </c>
    </row>
    <row r="63" spans="1:7" s="28" customFormat="1">
      <c r="A63" s="24" t="s">
        <v>113</v>
      </c>
      <c r="B63" s="35">
        <v>3651810.47</v>
      </c>
      <c r="C63" s="35">
        <v>0</v>
      </c>
      <c r="D63" s="35">
        <v>0</v>
      </c>
      <c r="E63" s="17">
        <f t="shared" si="9"/>
        <v>0</v>
      </c>
      <c r="F63" s="17" t="e">
        <f t="shared" si="10"/>
        <v>#DIV/0!</v>
      </c>
    </row>
    <row r="64" spans="1:7" s="28" customFormat="1" ht="25.5">
      <c r="A64" s="24" t="s">
        <v>114</v>
      </c>
      <c r="B64" s="35">
        <v>4252041.0999999996</v>
      </c>
      <c r="C64" s="35">
        <v>0</v>
      </c>
      <c r="D64" s="35">
        <v>0</v>
      </c>
      <c r="E64" s="17">
        <f t="shared" si="9"/>
        <v>0</v>
      </c>
      <c r="F64" s="17" t="e">
        <f t="shared" si="10"/>
        <v>#DIV/0!</v>
      </c>
    </row>
    <row r="65" spans="1:6" s="28" customFormat="1">
      <c r="A65" s="24" t="s">
        <v>115</v>
      </c>
      <c r="B65" s="35">
        <v>1189292.93</v>
      </c>
      <c r="C65" s="35">
        <v>0</v>
      </c>
      <c r="D65" s="35">
        <v>0</v>
      </c>
      <c r="E65" s="17">
        <f t="shared" si="9"/>
        <v>0</v>
      </c>
      <c r="F65" s="17" t="e">
        <f t="shared" si="10"/>
        <v>#DIV/0!</v>
      </c>
    </row>
    <row r="66" spans="1:6" s="28" customFormat="1" ht="25.5">
      <c r="A66" s="24" t="s">
        <v>116</v>
      </c>
      <c r="B66" s="35">
        <v>171010.1</v>
      </c>
      <c r="C66" s="35">
        <v>0</v>
      </c>
      <c r="D66" s="35">
        <v>0</v>
      </c>
      <c r="E66" s="17">
        <f t="shared" si="9"/>
        <v>0</v>
      </c>
      <c r="F66" s="17" t="e">
        <f t="shared" si="10"/>
        <v>#DIV/0!</v>
      </c>
    </row>
    <row r="67" spans="1:6" s="28" customFormat="1">
      <c r="A67" s="24" t="s">
        <v>141</v>
      </c>
      <c r="B67" s="35">
        <v>728454.55</v>
      </c>
      <c r="C67" s="35"/>
      <c r="D67" s="35"/>
      <c r="E67" s="17"/>
      <c r="F67" s="17"/>
    </row>
    <row r="68" spans="1:6" s="28" customFormat="1" ht="63.75">
      <c r="A68" s="24" t="s">
        <v>136</v>
      </c>
      <c r="B68" s="35">
        <v>542323.23</v>
      </c>
      <c r="C68" s="35">
        <v>0</v>
      </c>
      <c r="D68" s="35"/>
      <c r="E68" s="17"/>
      <c r="F68" s="17"/>
    </row>
    <row r="69" spans="1:6" s="28" customFormat="1" ht="25.5">
      <c r="A69" s="24" t="s">
        <v>148</v>
      </c>
      <c r="B69" s="35">
        <v>1720202.02</v>
      </c>
      <c r="C69" s="35">
        <v>0</v>
      </c>
      <c r="D69" s="35"/>
      <c r="E69" s="17"/>
      <c r="F69" s="17"/>
    </row>
    <row r="70" spans="1:6" s="28" customFormat="1">
      <c r="A70" s="84" t="s">
        <v>149</v>
      </c>
      <c r="B70" s="35">
        <v>300000</v>
      </c>
      <c r="C70" s="35">
        <v>0</v>
      </c>
      <c r="D70" s="35"/>
      <c r="E70" s="17"/>
      <c r="F70" s="17"/>
    </row>
    <row r="71" spans="1:6" s="28" customFormat="1">
      <c r="A71" s="16" t="s">
        <v>48</v>
      </c>
      <c r="B71" s="35">
        <f>SUM(B73:B81)</f>
        <v>71755869.650000006</v>
      </c>
      <c r="C71" s="35">
        <f>SUM(C73:C81)</f>
        <v>23626220.710000001</v>
      </c>
      <c r="D71" s="35">
        <f>SUM(D73:D81)</f>
        <v>210717.08</v>
      </c>
      <c r="E71" s="17">
        <f t="shared" si="6"/>
        <v>32.92583704335329</v>
      </c>
      <c r="F71" s="17">
        <f t="shared" si="7"/>
        <v>11212.295040345092</v>
      </c>
    </row>
    <row r="72" spans="1:6" s="28" customFormat="1">
      <c r="A72" s="16" t="s">
        <v>22</v>
      </c>
      <c r="B72" s="35"/>
      <c r="C72" s="35"/>
      <c r="D72" s="35"/>
      <c r="E72" s="17" t="e">
        <f t="shared" si="6"/>
        <v>#DIV/0!</v>
      </c>
      <c r="F72" s="17" t="e">
        <f t="shared" si="7"/>
        <v>#DIV/0!</v>
      </c>
    </row>
    <row r="73" spans="1:6" s="28" customFormat="1">
      <c r="A73" s="23" t="s">
        <v>94</v>
      </c>
      <c r="B73" s="36">
        <v>530700</v>
      </c>
      <c r="C73" s="36">
        <v>0</v>
      </c>
      <c r="D73" s="36">
        <v>0</v>
      </c>
      <c r="E73" s="17">
        <f t="shared" si="6"/>
        <v>0</v>
      </c>
      <c r="F73" s="17" t="e">
        <f t="shared" si="7"/>
        <v>#DIV/0!</v>
      </c>
    </row>
    <row r="74" spans="1:6" s="28" customFormat="1">
      <c r="A74" s="23" t="s">
        <v>138</v>
      </c>
      <c r="B74" s="36">
        <v>733200</v>
      </c>
      <c r="C74" s="36">
        <v>0</v>
      </c>
      <c r="D74" s="36">
        <v>0</v>
      </c>
      <c r="E74" s="17">
        <f t="shared" si="6"/>
        <v>0</v>
      </c>
      <c r="F74" s="17"/>
    </row>
    <row r="75" spans="1:6" s="28" customFormat="1" ht="25.5">
      <c r="A75" s="23" t="s">
        <v>117</v>
      </c>
      <c r="B75" s="36">
        <v>10864900</v>
      </c>
      <c r="C75" s="36">
        <v>2626229.5</v>
      </c>
      <c r="D75" s="36">
        <v>0</v>
      </c>
      <c r="E75" s="17">
        <f t="shared" si="6"/>
        <v>24.171685887582949</v>
      </c>
      <c r="F75" s="17" t="e">
        <f t="shared" si="7"/>
        <v>#DIV/0!</v>
      </c>
    </row>
    <row r="76" spans="1:6" s="28" customFormat="1" ht="25.5">
      <c r="A76" s="23" t="s">
        <v>95</v>
      </c>
      <c r="B76" s="35">
        <v>190100</v>
      </c>
      <c r="C76" s="35">
        <v>0</v>
      </c>
      <c r="D76" s="36">
        <v>0</v>
      </c>
      <c r="E76" s="17">
        <f t="shared" si="6"/>
        <v>0</v>
      </c>
      <c r="F76" s="17" t="e">
        <f t="shared" si="7"/>
        <v>#DIV/0!</v>
      </c>
    </row>
    <row r="77" spans="1:6" s="28" customFormat="1">
      <c r="A77" s="23" t="s">
        <v>137</v>
      </c>
      <c r="B77" s="35">
        <v>25856100</v>
      </c>
      <c r="C77" s="35">
        <v>0</v>
      </c>
      <c r="D77" s="36"/>
      <c r="E77" s="17">
        <f t="shared" si="6"/>
        <v>0</v>
      </c>
      <c r="F77" s="17"/>
    </row>
    <row r="78" spans="1:6" s="28" customFormat="1" ht="25.5">
      <c r="A78" s="23" t="s">
        <v>118</v>
      </c>
      <c r="B78" s="35">
        <v>2612200</v>
      </c>
      <c r="C78" s="35">
        <v>1014170.21</v>
      </c>
      <c r="D78" s="36">
        <v>0</v>
      </c>
      <c r="E78" s="17">
        <f t="shared" si="6"/>
        <v>38.824370645432964</v>
      </c>
      <c r="F78" s="17" t="e">
        <f t="shared" si="7"/>
        <v>#DIV/0!</v>
      </c>
    </row>
    <row r="79" spans="1:6" s="28" customFormat="1">
      <c r="A79" s="23" t="s">
        <v>74</v>
      </c>
      <c r="B79" s="36">
        <v>9538469.6500000004</v>
      </c>
      <c r="C79" s="36">
        <v>0</v>
      </c>
      <c r="D79" s="36">
        <v>0</v>
      </c>
      <c r="E79" s="17">
        <f t="shared" si="6"/>
        <v>0</v>
      </c>
      <c r="F79" s="17" t="e">
        <f t="shared" si="7"/>
        <v>#DIV/0!</v>
      </c>
    </row>
    <row r="80" spans="1:6" s="28" customFormat="1">
      <c r="A80" s="26" t="s">
        <v>85</v>
      </c>
      <c r="B80" s="36">
        <v>19740400</v>
      </c>
      <c r="C80" s="36">
        <v>19740400</v>
      </c>
      <c r="D80" s="36">
        <v>0</v>
      </c>
      <c r="E80" s="17">
        <f t="shared" ref="E80:E112" si="11">C80/B80*100</f>
        <v>100</v>
      </c>
      <c r="F80" s="17" t="e">
        <f t="shared" si="7"/>
        <v>#DIV/0!</v>
      </c>
    </row>
    <row r="81" spans="1:6" s="28" customFormat="1" ht="38.25">
      <c r="A81" s="27" t="s">
        <v>96</v>
      </c>
      <c r="B81" s="36">
        <v>1689800</v>
      </c>
      <c r="C81" s="36">
        <v>245421</v>
      </c>
      <c r="D81" s="36">
        <v>210717.08</v>
      </c>
      <c r="E81" s="17">
        <f t="shared" si="11"/>
        <v>14.523671440407149</v>
      </c>
      <c r="F81" s="17">
        <f t="shared" si="7"/>
        <v>116.46943854764882</v>
      </c>
    </row>
    <row r="82" spans="1:6" s="1" customFormat="1">
      <c r="A82" s="10" t="s">
        <v>19</v>
      </c>
      <c r="B82" s="34">
        <f>B83+B84+B85+B86+B87+B88</f>
        <v>323579622.10000002</v>
      </c>
      <c r="C82" s="34">
        <f t="shared" ref="C82:F82" si="12">C83+C84+C85+C86+C87+C88</f>
        <v>49277140.210000001</v>
      </c>
      <c r="D82" s="34">
        <f t="shared" si="12"/>
        <v>30851693.859999999</v>
      </c>
      <c r="E82" s="34">
        <f t="shared" si="12"/>
        <v>94.001774663851933</v>
      </c>
      <c r="F82" s="34" t="e">
        <f t="shared" si="12"/>
        <v>#DIV/0!</v>
      </c>
    </row>
    <row r="83" spans="1:6" s="1" customFormat="1">
      <c r="A83" s="11" t="s">
        <v>119</v>
      </c>
      <c r="B83" s="35">
        <v>1260100</v>
      </c>
      <c r="C83" s="35">
        <v>210398.38</v>
      </c>
      <c r="D83" s="35">
        <v>152020.01999999999</v>
      </c>
      <c r="E83" s="8">
        <f t="shared" si="11"/>
        <v>16.696958971510199</v>
      </c>
      <c r="F83" s="8">
        <f t="shared" si="7"/>
        <v>138.40175787373269</v>
      </c>
    </row>
    <row r="84" spans="1:6" s="1" customFormat="1" ht="38.25">
      <c r="A84" s="11" t="s">
        <v>122</v>
      </c>
      <c r="B84" s="35">
        <v>337500</v>
      </c>
      <c r="C84" s="35">
        <v>15381.12</v>
      </c>
      <c r="D84" s="35">
        <v>2060.21</v>
      </c>
      <c r="E84" s="8">
        <f t="shared" ref="E84:E86" si="13">C84/B84*100</f>
        <v>4.557368888888889</v>
      </c>
      <c r="F84" s="8">
        <f t="shared" ref="F84:F86" si="14">C84/D84*100</f>
        <v>746.58020298901567</v>
      </c>
    </row>
    <row r="85" spans="1:6" s="1" customFormat="1" ht="38.25">
      <c r="A85" s="11" t="s">
        <v>123</v>
      </c>
      <c r="B85" s="35">
        <v>18549498</v>
      </c>
      <c r="C85" s="35">
        <v>8936631</v>
      </c>
      <c r="D85" s="35">
        <v>0</v>
      </c>
      <c r="E85" s="8">
        <f t="shared" si="13"/>
        <v>48.177212127250016</v>
      </c>
      <c r="F85" s="8" t="e">
        <f t="shared" si="14"/>
        <v>#DIV/0!</v>
      </c>
    </row>
    <row r="86" spans="1:6" s="1" customFormat="1" ht="25.5">
      <c r="A86" s="11" t="s">
        <v>120</v>
      </c>
      <c r="B86" s="35">
        <v>1779600</v>
      </c>
      <c r="C86" s="35">
        <v>201783.63</v>
      </c>
      <c r="D86" s="35">
        <v>121753.72</v>
      </c>
      <c r="E86" s="8">
        <f t="shared" si="13"/>
        <v>11.338707012811868</v>
      </c>
      <c r="F86" s="8">
        <f t="shared" si="14"/>
        <v>165.73097725474014</v>
      </c>
    </row>
    <row r="87" spans="1:6" s="1" customFormat="1" ht="33" customHeight="1">
      <c r="A87" s="11" t="s">
        <v>121</v>
      </c>
      <c r="B87" s="35">
        <v>2600</v>
      </c>
      <c r="C87" s="35">
        <v>0</v>
      </c>
      <c r="D87" s="35">
        <v>0</v>
      </c>
      <c r="E87" s="8">
        <f t="shared" si="11"/>
        <v>0</v>
      </c>
      <c r="F87" s="8" t="e">
        <f t="shared" si="7"/>
        <v>#DIV/0!</v>
      </c>
    </row>
    <row r="88" spans="1:6" s="1" customFormat="1" ht="25.5">
      <c r="A88" s="11" t="s">
        <v>132</v>
      </c>
      <c r="B88" s="35">
        <f>SUM(B90:B103)</f>
        <v>301650324.10000002</v>
      </c>
      <c r="C88" s="35">
        <f>SUM(C90:C103)</f>
        <v>39912946.079999998</v>
      </c>
      <c r="D88" s="35">
        <f>SUM(D90:D103)</f>
        <v>30575859.91</v>
      </c>
      <c r="E88" s="8">
        <f t="shared" si="11"/>
        <v>13.231527663390963</v>
      </c>
      <c r="F88" s="8">
        <f t="shared" si="7"/>
        <v>130.53744423700167</v>
      </c>
    </row>
    <row r="89" spans="1:6" s="1" customFormat="1">
      <c r="A89" s="11" t="s">
        <v>22</v>
      </c>
      <c r="B89" s="35"/>
      <c r="C89" s="35"/>
      <c r="D89" s="35"/>
      <c r="E89" s="8"/>
      <c r="F89" s="8"/>
    </row>
    <row r="90" spans="1:6" s="1" customFormat="1" ht="25.5">
      <c r="A90" s="19" t="s">
        <v>142</v>
      </c>
      <c r="B90" s="36">
        <v>1600</v>
      </c>
      <c r="C90" s="36">
        <v>0</v>
      </c>
      <c r="D90" s="36">
        <v>0</v>
      </c>
      <c r="E90" s="8">
        <f t="shared" si="11"/>
        <v>0</v>
      </c>
      <c r="F90" s="8" t="e">
        <f t="shared" ref="F90:F114" si="15">C90/D90*100</f>
        <v>#DIV/0!</v>
      </c>
    </row>
    <row r="91" spans="1:6" s="1" customFormat="1" ht="25.5">
      <c r="A91" s="18" t="s">
        <v>82</v>
      </c>
      <c r="B91" s="36">
        <v>900</v>
      </c>
      <c r="C91" s="36">
        <v>0</v>
      </c>
      <c r="D91" s="36">
        <v>0</v>
      </c>
      <c r="E91" s="8">
        <f t="shared" si="11"/>
        <v>0</v>
      </c>
      <c r="F91" s="8" t="e">
        <f t="shared" si="15"/>
        <v>#DIV/0!</v>
      </c>
    </row>
    <row r="92" spans="1:6" s="28" customFormat="1" ht="38.25">
      <c r="A92" s="23" t="s">
        <v>124</v>
      </c>
      <c r="B92" s="36">
        <v>15719024.1</v>
      </c>
      <c r="C92" s="36">
        <v>0</v>
      </c>
      <c r="D92" s="36">
        <v>0</v>
      </c>
      <c r="E92" s="17">
        <f t="shared" si="11"/>
        <v>0</v>
      </c>
      <c r="F92" s="17" t="e">
        <f t="shared" si="15"/>
        <v>#DIV/0!</v>
      </c>
    </row>
    <row r="93" spans="1:6" s="28" customFormat="1" ht="25.5">
      <c r="A93" s="23" t="s">
        <v>143</v>
      </c>
      <c r="B93" s="36">
        <v>85200</v>
      </c>
      <c r="C93" s="36">
        <v>10977.42</v>
      </c>
      <c r="D93" s="36">
        <v>0</v>
      </c>
      <c r="E93" s="17">
        <f t="shared" si="11"/>
        <v>12.884295774647889</v>
      </c>
      <c r="F93" s="17" t="e">
        <f t="shared" si="15"/>
        <v>#DIV/0!</v>
      </c>
    </row>
    <row r="94" spans="1:6" s="28" customFormat="1" ht="25.5">
      <c r="A94" s="23" t="s">
        <v>68</v>
      </c>
      <c r="B94" s="36">
        <v>952300</v>
      </c>
      <c r="C94" s="36">
        <v>87959.51</v>
      </c>
      <c r="D94" s="36">
        <v>99344.88</v>
      </c>
      <c r="E94" s="17">
        <f t="shared" si="11"/>
        <v>9.2365336553607058</v>
      </c>
      <c r="F94" s="17">
        <f t="shared" si="15"/>
        <v>88.53955030193805</v>
      </c>
    </row>
    <row r="95" spans="1:6" s="28" customFormat="1">
      <c r="A95" s="23" t="s">
        <v>69</v>
      </c>
      <c r="B95" s="36">
        <v>1370600</v>
      </c>
      <c r="C95" s="36">
        <v>107363.15</v>
      </c>
      <c r="D95" s="36">
        <v>106447.03</v>
      </c>
      <c r="E95" s="17">
        <f t="shared" si="11"/>
        <v>7.8332956369473221</v>
      </c>
      <c r="F95" s="17">
        <f t="shared" si="15"/>
        <v>100.86063462738227</v>
      </c>
    </row>
    <row r="96" spans="1:6" s="28" customFormat="1" ht="25.5">
      <c r="A96" s="23" t="s">
        <v>70</v>
      </c>
      <c r="B96" s="36">
        <v>52673500</v>
      </c>
      <c r="C96" s="36">
        <v>8769400</v>
      </c>
      <c r="D96" s="36">
        <v>5340000</v>
      </c>
      <c r="E96" s="17">
        <f t="shared" si="11"/>
        <v>16.648599390585396</v>
      </c>
      <c r="F96" s="17">
        <f t="shared" si="15"/>
        <v>164.22097378277155</v>
      </c>
    </row>
    <row r="97" spans="1:6" s="28" customFormat="1" ht="38.25">
      <c r="A97" s="23" t="s">
        <v>73</v>
      </c>
      <c r="B97" s="36">
        <v>221332400</v>
      </c>
      <c r="C97" s="36">
        <v>29664370</v>
      </c>
      <c r="D97" s="36">
        <v>23745453</v>
      </c>
      <c r="E97" s="17">
        <f t="shared" si="11"/>
        <v>13.402633324357391</v>
      </c>
      <c r="F97" s="17">
        <f t="shared" si="15"/>
        <v>124.92652803886286</v>
      </c>
    </row>
    <row r="98" spans="1:6" s="28" customFormat="1" ht="25.5">
      <c r="A98" s="23" t="s">
        <v>76</v>
      </c>
      <c r="B98" s="36">
        <v>600000</v>
      </c>
      <c r="C98" s="36">
        <v>0</v>
      </c>
      <c r="D98" s="36">
        <v>0</v>
      </c>
      <c r="E98" s="17">
        <f t="shared" si="11"/>
        <v>0</v>
      </c>
      <c r="F98" s="17" t="e">
        <f t="shared" si="15"/>
        <v>#DIV/0!</v>
      </c>
    </row>
    <row r="99" spans="1:6" s="28" customFormat="1" ht="38.25">
      <c r="A99" s="23" t="s">
        <v>86</v>
      </c>
      <c r="B99" s="36">
        <v>250100</v>
      </c>
      <c r="C99" s="36">
        <v>0</v>
      </c>
      <c r="D99" s="36">
        <v>0</v>
      </c>
      <c r="E99" s="17">
        <f t="shared" si="11"/>
        <v>0</v>
      </c>
      <c r="F99" s="17" t="e">
        <f t="shared" si="15"/>
        <v>#DIV/0!</v>
      </c>
    </row>
    <row r="100" spans="1:6" s="40" customFormat="1" ht="63.75">
      <c r="A100" s="41" t="s">
        <v>125</v>
      </c>
      <c r="B100" s="36">
        <v>812600</v>
      </c>
      <c r="C100" s="36">
        <v>66625</v>
      </c>
      <c r="D100" s="36">
        <v>8460</v>
      </c>
      <c r="E100" s="39">
        <f t="shared" ref="E100:E101" si="16">C100/B100*100</f>
        <v>8.1989908934285012</v>
      </c>
      <c r="F100" s="39">
        <f t="shared" ref="F100:F101" si="17">C100/D100*100</f>
        <v>787.52955082742324</v>
      </c>
    </row>
    <row r="101" spans="1:6" s="40" customFormat="1" ht="25.5">
      <c r="A101" s="42" t="s">
        <v>130</v>
      </c>
      <c r="B101" s="36">
        <v>218000</v>
      </c>
      <c r="C101" s="36">
        <v>0</v>
      </c>
      <c r="D101" s="36">
        <v>0</v>
      </c>
      <c r="E101" s="39">
        <f t="shared" si="16"/>
        <v>0</v>
      </c>
      <c r="F101" s="39" t="e">
        <f t="shared" si="17"/>
        <v>#DIV/0!</v>
      </c>
    </row>
    <row r="102" spans="1:6" s="40" customFormat="1" ht="25.5">
      <c r="A102" s="23" t="s">
        <v>71</v>
      </c>
      <c r="B102" s="36">
        <v>1024500</v>
      </c>
      <c r="C102" s="36">
        <v>170748</v>
      </c>
      <c r="D102" s="36">
        <v>164910</v>
      </c>
      <c r="E102" s="39">
        <f t="shared" si="11"/>
        <v>16.666471449487556</v>
      </c>
      <c r="F102" s="39">
        <f t="shared" si="15"/>
        <v>103.54011278879389</v>
      </c>
    </row>
    <row r="103" spans="1:6" s="28" customFormat="1" ht="25.5">
      <c r="A103" s="23" t="s">
        <v>72</v>
      </c>
      <c r="B103" s="36">
        <v>6609600</v>
      </c>
      <c r="C103" s="36">
        <v>1035503</v>
      </c>
      <c r="D103" s="36">
        <v>1111245</v>
      </c>
      <c r="E103" s="17">
        <f t="shared" si="11"/>
        <v>15.666651537158074</v>
      </c>
      <c r="F103" s="17">
        <f t="shared" si="15"/>
        <v>93.184041323020566</v>
      </c>
    </row>
    <row r="104" spans="1:6" s="1" customFormat="1">
      <c r="A104" s="10" t="s">
        <v>20</v>
      </c>
      <c r="B104" s="34">
        <f>B107+B106+B105</f>
        <v>18593393</v>
      </c>
      <c r="C104" s="34">
        <f t="shared" ref="C104:F104" si="18">C107+C106+C105</f>
        <v>2903605.5</v>
      </c>
      <c r="D104" s="34">
        <f t="shared" si="18"/>
        <v>2618370</v>
      </c>
      <c r="E104" s="34" t="e">
        <f t="shared" si="18"/>
        <v>#DIV/0!</v>
      </c>
      <c r="F104" s="34" t="e">
        <f t="shared" si="18"/>
        <v>#DIV/0!</v>
      </c>
    </row>
    <row r="105" spans="1:6" s="1" customFormat="1" ht="63.75">
      <c r="A105" s="11" t="s">
        <v>126</v>
      </c>
      <c r="B105" s="35">
        <v>16170800</v>
      </c>
      <c r="C105" s="35">
        <v>2499840</v>
      </c>
      <c r="D105" s="35">
        <v>2618370</v>
      </c>
      <c r="E105" s="8">
        <f t="shared" si="11"/>
        <v>15.458975437207807</v>
      </c>
      <c r="F105" s="8">
        <f t="shared" si="15"/>
        <v>95.473137868215716</v>
      </c>
    </row>
    <row r="106" spans="1:6" s="1" customFormat="1" ht="38.25">
      <c r="A106" s="11" t="s">
        <v>129</v>
      </c>
      <c r="B106" s="35">
        <v>2422593</v>
      </c>
      <c r="C106" s="35">
        <v>403765.5</v>
      </c>
      <c r="D106" s="35">
        <v>0</v>
      </c>
      <c r="E106" s="8">
        <f t="shared" si="11"/>
        <v>16.666666666666664</v>
      </c>
      <c r="F106" s="8" t="e">
        <f t="shared" si="15"/>
        <v>#DIV/0!</v>
      </c>
    </row>
    <row r="107" spans="1:6" s="1" customFormat="1">
      <c r="A107" s="11" t="s">
        <v>127</v>
      </c>
      <c r="B107" s="35">
        <v>0</v>
      </c>
      <c r="C107" s="35">
        <v>0</v>
      </c>
      <c r="D107" s="35">
        <v>0</v>
      </c>
      <c r="E107" s="8" t="e">
        <f t="shared" si="11"/>
        <v>#DIV/0!</v>
      </c>
      <c r="F107" s="8" t="e">
        <f t="shared" si="15"/>
        <v>#DIV/0!</v>
      </c>
    </row>
    <row r="108" spans="1:6" s="1" customFormat="1">
      <c r="A108" s="10" t="s">
        <v>83</v>
      </c>
      <c r="B108" s="34">
        <f>B109</f>
        <v>6721540</v>
      </c>
      <c r="C108" s="34">
        <f>C109</f>
        <v>10855</v>
      </c>
      <c r="D108" s="34">
        <f>D109</f>
        <v>0</v>
      </c>
      <c r="E108" s="8">
        <f t="shared" si="11"/>
        <v>0.16149572865742076</v>
      </c>
      <c r="F108" s="8" t="e">
        <f t="shared" si="15"/>
        <v>#DIV/0!</v>
      </c>
    </row>
    <row r="109" spans="1:6" s="1" customFormat="1">
      <c r="A109" s="11" t="s">
        <v>128</v>
      </c>
      <c r="B109" s="35">
        <v>6721540</v>
      </c>
      <c r="C109" s="35">
        <v>10855</v>
      </c>
      <c r="D109" s="35">
        <v>0</v>
      </c>
      <c r="E109" s="8">
        <f t="shared" si="11"/>
        <v>0.16149572865742076</v>
      </c>
      <c r="F109" s="8" t="e">
        <f t="shared" si="15"/>
        <v>#DIV/0!</v>
      </c>
    </row>
    <row r="110" spans="1:6" s="1" customFormat="1" ht="25.5">
      <c r="A110" s="10" t="s">
        <v>87</v>
      </c>
      <c r="B110" s="37">
        <f>B112+B111</f>
        <v>0</v>
      </c>
      <c r="C110" s="37">
        <f>C112+C111</f>
        <v>7562835.9299999997</v>
      </c>
      <c r="D110" s="37">
        <f>D112+D111</f>
        <v>0</v>
      </c>
      <c r="E110" s="8" t="e">
        <f t="shared" si="11"/>
        <v>#DIV/0!</v>
      </c>
      <c r="F110" s="8" t="e">
        <f t="shared" si="15"/>
        <v>#DIV/0!</v>
      </c>
    </row>
    <row r="111" spans="1:6" s="1" customFormat="1">
      <c r="A111" s="11" t="s">
        <v>133</v>
      </c>
      <c r="B111" s="33">
        <v>0</v>
      </c>
      <c r="C111" s="35">
        <v>7562835.9299999997</v>
      </c>
      <c r="D111" s="35">
        <v>0</v>
      </c>
      <c r="E111" s="8" t="e">
        <f t="shared" si="11"/>
        <v>#DIV/0!</v>
      </c>
      <c r="F111" s="8" t="e">
        <f t="shared" si="15"/>
        <v>#DIV/0!</v>
      </c>
    </row>
    <row r="112" spans="1:6" s="1" customFormat="1" hidden="1">
      <c r="A112" s="11" t="s">
        <v>90</v>
      </c>
      <c r="B112" s="35"/>
      <c r="C112" s="35"/>
      <c r="D112" s="35"/>
      <c r="E112" s="8" t="e">
        <f t="shared" si="11"/>
        <v>#DIV/0!</v>
      </c>
      <c r="F112" s="8" t="e">
        <f t="shared" si="15"/>
        <v>#DIV/0!</v>
      </c>
    </row>
    <row r="113" spans="1:7" s="1" customFormat="1" ht="25.5">
      <c r="A113" s="10" t="s">
        <v>88</v>
      </c>
      <c r="B113" s="34">
        <f>B114</f>
        <v>5631905.6900000004</v>
      </c>
      <c r="C113" s="34">
        <f>C114</f>
        <v>-8976306.2200000007</v>
      </c>
      <c r="D113" s="34">
        <f>SUM(D114)</f>
        <v>-31585623.510000002</v>
      </c>
      <c r="E113" s="8">
        <f>C113/B113*100</f>
        <v>-159.38310607612465</v>
      </c>
      <c r="F113" s="8">
        <f t="shared" si="15"/>
        <v>28.418961611310618</v>
      </c>
    </row>
    <row r="114" spans="1:7" s="1" customFormat="1" ht="25.5">
      <c r="A114" s="11" t="s">
        <v>89</v>
      </c>
      <c r="B114" s="33">
        <v>5631905.6900000004</v>
      </c>
      <c r="C114" s="33">
        <v>-8976306.2200000007</v>
      </c>
      <c r="D114" s="35">
        <v>-31585623.510000002</v>
      </c>
      <c r="E114" s="8">
        <f>C114/B114*100</f>
        <v>-159.38310607612465</v>
      </c>
      <c r="F114" s="8">
        <f t="shared" si="15"/>
        <v>28.418961611310618</v>
      </c>
    </row>
    <row r="115" spans="1:7" s="1" customFormat="1">
      <c r="A115" s="31" t="s">
        <v>65</v>
      </c>
      <c r="B115" s="20">
        <f>B48+B49</f>
        <v>806024517.05000007</v>
      </c>
      <c r="C115" s="20">
        <f>C48+C49</f>
        <v>103883658.64999999</v>
      </c>
      <c r="D115" s="69">
        <f>D48+D49</f>
        <v>29669210.109999999</v>
      </c>
      <c r="E115" s="6">
        <f>C115/B115*100</f>
        <v>12.88839935417942</v>
      </c>
      <c r="F115" s="6">
        <f>C115/D115*100</f>
        <v>350.13961701321477</v>
      </c>
      <c r="G115" s="66"/>
    </row>
    <row r="116" spans="1:7" s="1" customFormat="1">
      <c r="A116" s="11" t="s">
        <v>23</v>
      </c>
      <c r="B116" s="33"/>
      <c r="C116" s="33"/>
      <c r="D116" s="33"/>
      <c r="E116" s="8"/>
      <c r="F116" s="8"/>
    </row>
    <row r="117" spans="1:7" s="1" customFormat="1">
      <c r="A117" s="10" t="s">
        <v>24</v>
      </c>
      <c r="B117" s="74">
        <v>85244401.769999996</v>
      </c>
      <c r="C117" s="74">
        <v>12573243.02</v>
      </c>
      <c r="D117" s="51">
        <v>9904064.1799999997</v>
      </c>
      <c r="E117" s="8">
        <f t="shared" ref="E117:E147" si="19">C117/B117*100</f>
        <v>14.74964074934114</v>
      </c>
      <c r="F117" s="8">
        <f t="shared" ref="F117:F145" si="20">C117/D117*100</f>
        <v>126.95033868409362</v>
      </c>
    </row>
    <row r="118" spans="1:7" s="1" customFormat="1">
      <c r="A118" s="11" t="s">
        <v>25</v>
      </c>
      <c r="B118" s="70">
        <v>73416962</v>
      </c>
      <c r="C118" s="45">
        <v>11040749.640000001</v>
      </c>
      <c r="D118" s="33">
        <v>9023924.9600000009</v>
      </c>
      <c r="E118" s="8">
        <f t="shared" si="19"/>
        <v>15.038418015716859</v>
      </c>
      <c r="F118" s="8">
        <f t="shared" si="20"/>
        <v>122.34975012469518</v>
      </c>
    </row>
    <row r="119" spans="1:7" s="1" customFormat="1">
      <c r="A119" s="11" t="s">
        <v>26</v>
      </c>
      <c r="B119" s="71">
        <v>3525042</v>
      </c>
      <c r="C119" s="45">
        <v>494037.75</v>
      </c>
      <c r="D119" s="33">
        <v>48948.74</v>
      </c>
      <c r="E119" s="8">
        <f t="shared" si="19"/>
        <v>14.01508833086244</v>
      </c>
      <c r="F119" s="8">
        <f t="shared" si="20"/>
        <v>1009.2961534862799</v>
      </c>
    </row>
    <row r="120" spans="1:7" s="1" customFormat="1">
      <c r="A120" s="11" t="s">
        <v>27</v>
      </c>
      <c r="B120" s="71">
        <f>B117-B118-B119</f>
        <v>8302397.7699999958</v>
      </c>
      <c r="C120" s="33">
        <f>C117-C118-C119</f>
        <v>1038455.629999999</v>
      </c>
      <c r="D120" s="33">
        <f>D117-D118-D119</f>
        <v>831190.47999999882</v>
      </c>
      <c r="E120" s="8">
        <f t="shared" si="19"/>
        <v>12.507900232778169</v>
      </c>
      <c r="F120" s="8">
        <f t="shared" si="20"/>
        <v>124.93593887167722</v>
      </c>
    </row>
    <row r="121" spans="1:7" s="1" customFormat="1">
      <c r="A121" s="10" t="s">
        <v>28</v>
      </c>
      <c r="B121" s="72">
        <v>1779600</v>
      </c>
      <c r="C121" s="72">
        <v>201783.63</v>
      </c>
      <c r="D121" s="37">
        <v>121753.72</v>
      </c>
      <c r="E121" s="8">
        <f t="shared" si="19"/>
        <v>11.338707012811868</v>
      </c>
      <c r="F121" s="8">
        <f t="shared" si="20"/>
        <v>165.73097725474014</v>
      </c>
    </row>
    <row r="122" spans="1:7" s="1" customFormat="1">
      <c r="A122" s="10" t="s">
        <v>29</v>
      </c>
      <c r="B122" s="72">
        <v>6047511</v>
      </c>
      <c r="C122" s="72">
        <v>702568.44</v>
      </c>
      <c r="D122" s="37">
        <v>552475.9</v>
      </c>
      <c r="E122" s="8">
        <f t="shared" si="19"/>
        <v>11.61748097688454</v>
      </c>
      <c r="F122" s="8">
        <f t="shared" si="20"/>
        <v>127.16725562146691</v>
      </c>
    </row>
    <row r="123" spans="1:7" s="1" customFormat="1">
      <c r="A123" s="10" t="s">
        <v>30</v>
      </c>
      <c r="B123" s="52">
        <f>SUM(B124:B128)</f>
        <v>126177430.49999999</v>
      </c>
      <c r="C123" s="52">
        <f>SUM(C124:C128)</f>
        <v>4083657.58</v>
      </c>
      <c r="D123" s="52">
        <f>SUM(D124:D128)</f>
        <v>0</v>
      </c>
      <c r="E123" s="8">
        <f t="shared" si="19"/>
        <v>3.2364405930742115</v>
      </c>
      <c r="F123" s="8" t="e">
        <f t="shared" si="20"/>
        <v>#DIV/0!</v>
      </c>
    </row>
    <row r="124" spans="1:7" s="1" customFormat="1">
      <c r="A124" s="11" t="s">
        <v>84</v>
      </c>
      <c r="B124" s="33">
        <v>70000</v>
      </c>
      <c r="C124" s="33">
        <v>8768.58</v>
      </c>
      <c r="D124" s="33">
        <v>0</v>
      </c>
      <c r="E124" s="8">
        <f t="shared" si="19"/>
        <v>12.526542857142859</v>
      </c>
      <c r="F124" s="8" t="e">
        <f t="shared" si="20"/>
        <v>#DIV/0!</v>
      </c>
    </row>
    <row r="125" spans="1:7" s="1" customFormat="1">
      <c r="A125" s="11" t="s">
        <v>31</v>
      </c>
      <c r="B125" s="33">
        <v>623464.1</v>
      </c>
      <c r="C125" s="33">
        <v>0</v>
      </c>
      <c r="D125" s="33">
        <v>0</v>
      </c>
      <c r="E125" s="8">
        <f t="shared" si="19"/>
        <v>0</v>
      </c>
      <c r="F125" s="8" t="e">
        <f t="shared" si="20"/>
        <v>#DIV/0!</v>
      </c>
    </row>
    <row r="126" spans="1:7" s="1" customFormat="1">
      <c r="A126" s="11" t="s">
        <v>32</v>
      </c>
      <c r="B126" s="33">
        <v>120322853.3</v>
      </c>
      <c r="C126" s="33">
        <v>4044889</v>
      </c>
      <c r="D126" s="33">
        <v>0</v>
      </c>
      <c r="E126" s="8">
        <f t="shared" si="19"/>
        <v>3.3616963769259289</v>
      </c>
      <c r="F126" s="8" t="e">
        <f t="shared" si="20"/>
        <v>#DIV/0!</v>
      </c>
    </row>
    <row r="127" spans="1:7" s="1" customFormat="1">
      <c r="A127" s="11" t="s">
        <v>53</v>
      </c>
      <c r="B127" s="43">
        <v>5049113.0999999996</v>
      </c>
      <c r="C127" s="43">
        <v>0</v>
      </c>
      <c r="D127" s="33">
        <v>0</v>
      </c>
      <c r="E127" s="8">
        <f t="shared" si="19"/>
        <v>0</v>
      </c>
      <c r="F127" s="8" t="e">
        <f t="shared" si="20"/>
        <v>#DIV/0!</v>
      </c>
    </row>
    <row r="128" spans="1:7" s="1" customFormat="1">
      <c r="A128" s="11" t="s">
        <v>33</v>
      </c>
      <c r="B128" s="43">
        <v>112000</v>
      </c>
      <c r="C128" s="45">
        <v>30000</v>
      </c>
      <c r="D128" s="33">
        <v>0</v>
      </c>
      <c r="E128" s="8">
        <f t="shared" si="19"/>
        <v>26.785714285714285</v>
      </c>
      <c r="F128" s="8" t="e">
        <f t="shared" si="20"/>
        <v>#DIV/0!</v>
      </c>
    </row>
    <row r="129" spans="1:6" s="1" customFormat="1">
      <c r="A129" s="10" t="s">
        <v>34</v>
      </c>
      <c r="B129" s="52">
        <f>SUM(B130:B133)</f>
        <v>37816521.280000001</v>
      </c>
      <c r="C129" s="52">
        <f>SUM(C130:C133)</f>
        <v>1881829.19</v>
      </c>
      <c r="D129" s="52">
        <f>SUM(D130:D133)</f>
        <v>722158.9</v>
      </c>
      <c r="E129" s="8">
        <f t="shared" si="19"/>
        <v>4.9762091443224366</v>
      </c>
      <c r="F129" s="8">
        <f t="shared" si="20"/>
        <v>260.58381195606671</v>
      </c>
    </row>
    <row r="130" spans="1:6" s="1" customFormat="1">
      <c r="A130" s="11" t="s">
        <v>35</v>
      </c>
      <c r="B130" s="43">
        <v>100000</v>
      </c>
      <c r="C130" s="45">
        <v>14295.09</v>
      </c>
      <c r="D130" s="33">
        <v>0</v>
      </c>
      <c r="E130" s="8">
        <f t="shared" si="19"/>
        <v>14.295089999999998</v>
      </c>
      <c r="F130" s="8" t="e">
        <f t="shared" si="20"/>
        <v>#DIV/0!</v>
      </c>
    </row>
    <row r="131" spans="1:6" s="1" customFormat="1">
      <c r="A131" s="11" t="s">
        <v>36</v>
      </c>
      <c r="B131" s="43">
        <v>6200642.1600000001</v>
      </c>
      <c r="C131" s="45">
        <v>235541.01</v>
      </c>
      <c r="D131" s="33">
        <v>185830</v>
      </c>
      <c r="E131" s="8">
        <f t="shared" si="19"/>
        <v>3.798655105747951</v>
      </c>
      <c r="F131" s="8">
        <f t="shared" si="20"/>
        <v>126.75079911747295</v>
      </c>
    </row>
    <row r="132" spans="1:6" s="1" customFormat="1">
      <c r="A132" s="11" t="s">
        <v>37</v>
      </c>
      <c r="B132" s="43">
        <v>26802121.120000001</v>
      </c>
      <c r="C132" s="45">
        <v>749704.98</v>
      </c>
      <c r="D132" s="33">
        <v>74389.440000000002</v>
      </c>
      <c r="E132" s="8">
        <f t="shared" si="19"/>
        <v>2.7971852550153686</v>
      </c>
      <c r="F132" s="8">
        <f t="shared" si="20"/>
        <v>1007.8110280168797</v>
      </c>
    </row>
    <row r="133" spans="1:6" s="1" customFormat="1">
      <c r="A133" s="11" t="s">
        <v>62</v>
      </c>
      <c r="B133" s="43">
        <v>4713758</v>
      </c>
      <c r="C133" s="45">
        <v>882288.11</v>
      </c>
      <c r="D133" s="33">
        <v>461939.46</v>
      </c>
      <c r="E133" s="8">
        <f t="shared" si="19"/>
        <v>18.717297536275726</v>
      </c>
      <c r="F133" s="8">
        <f t="shared" si="20"/>
        <v>190.99648036130102</v>
      </c>
    </row>
    <row r="134" spans="1:6" s="1" customFormat="1">
      <c r="A134" s="10" t="s">
        <v>66</v>
      </c>
      <c r="B134" s="52">
        <v>2738548</v>
      </c>
      <c r="C134" s="37">
        <v>0</v>
      </c>
      <c r="D134" s="37">
        <v>0</v>
      </c>
      <c r="E134" s="8">
        <f t="shared" si="19"/>
        <v>0</v>
      </c>
      <c r="F134" s="8" t="e">
        <f t="shared" si="20"/>
        <v>#DIV/0!</v>
      </c>
    </row>
    <row r="135" spans="1:6" s="1" customFormat="1">
      <c r="A135" s="10" t="s">
        <v>38</v>
      </c>
      <c r="B135" s="72">
        <v>394695734.83999997</v>
      </c>
      <c r="C135" s="51">
        <v>75024405.329999998</v>
      </c>
      <c r="D135" s="51">
        <v>41596095.049999997</v>
      </c>
      <c r="E135" s="8">
        <f t="shared" si="19"/>
        <v>19.008162163296006</v>
      </c>
      <c r="F135" s="8">
        <f t="shared" si="20"/>
        <v>180.36405878921559</v>
      </c>
    </row>
    <row r="136" spans="1:6" s="1" customFormat="1">
      <c r="A136" s="11" t="s">
        <v>46</v>
      </c>
      <c r="B136" s="71">
        <v>386294467.61000001</v>
      </c>
      <c r="C136" s="33">
        <v>74154521.049999997</v>
      </c>
      <c r="D136" s="33">
        <v>40911019.549999997</v>
      </c>
      <c r="E136" s="8">
        <f t="shared" si="19"/>
        <v>19.19637149058677</v>
      </c>
      <c r="F136" s="8">
        <f t="shared" si="20"/>
        <v>181.25806168035234</v>
      </c>
    </row>
    <row r="137" spans="1:6" s="1" customFormat="1">
      <c r="A137" s="11" t="s">
        <v>25</v>
      </c>
      <c r="B137" s="70">
        <v>6734529</v>
      </c>
      <c r="C137" s="45">
        <v>761130.7</v>
      </c>
      <c r="D137" s="33">
        <v>630687.66</v>
      </c>
      <c r="E137" s="8">
        <f t="shared" si="19"/>
        <v>11.301914358079088</v>
      </c>
      <c r="F137" s="8">
        <f t="shared" si="20"/>
        <v>120.68266881898401</v>
      </c>
    </row>
    <row r="138" spans="1:6" s="1" customFormat="1">
      <c r="A138" s="10" t="s">
        <v>45</v>
      </c>
      <c r="B138" s="72">
        <v>118709557.7</v>
      </c>
      <c r="C138" s="51">
        <v>14495393.01</v>
      </c>
      <c r="D138" s="37">
        <v>10320380.369999999</v>
      </c>
      <c r="E138" s="8">
        <f t="shared" si="19"/>
        <v>12.210805339391809</v>
      </c>
      <c r="F138" s="8">
        <f t="shared" si="20"/>
        <v>140.454057799422</v>
      </c>
    </row>
    <row r="139" spans="1:6" s="1" customFormat="1">
      <c r="A139" s="11" t="s">
        <v>46</v>
      </c>
      <c r="B139" s="71">
        <v>107637747.7</v>
      </c>
      <c r="C139" s="33">
        <v>13119019</v>
      </c>
      <c r="D139" s="33">
        <v>8200000</v>
      </c>
      <c r="E139" s="8">
        <f t="shared" si="19"/>
        <v>12.188121063778075</v>
      </c>
      <c r="F139" s="8">
        <f t="shared" si="20"/>
        <v>159.98803658536585</v>
      </c>
    </row>
    <row r="140" spans="1:6" s="1" customFormat="1">
      <c r="A140" s="10" t="s">
        <v>39</v>
      </c>
      <c r="B140" s="52">
        <f>SUM(B141:B144)</f>
        <v>48732663.960000001</v>
      </c>
      <c r="C140" s="52">
        <f>SUM(C141:C144)</f>
        <v>10282401.58</v>
      </c>
      <c r="D140" s="52">
        <f>D141+D142+D143+D144</f>
        <v>1344342.71</v>
      </c>
      <c r="E140" s="8">
        <f t="shared" si="19"/>
        <v>21.099609059828627</v>
      </c>
      <c r="F140" s="8">
        <f t="shared" si="20"/>
        <v>764.8646065853253</v>
      </c>
    </row>
    <row r="141" spans="1:6" s="1" customFormat="1">
      <c r="A141" s="11" t="s">
        <v>40</v>
      </c>
      <c r="B141" s="43">
        <v>0</v>
      </c>
      <c r="C141" s="45">
        <v>0</v>
      </c>
      <c r="D141" s="33">
        <v>0</v>
      </c>
      <c r="E141" s="8" t="e">
        <f t="shared" si="19"/>
        <v>#DIV/0!</v>
      </c>
      <c r="F141" s="8" t="e">
        <f t="shared" si="20"/>
        <v>#DIV/0!</v>
      </c>
    </row>
    <row r="142" spans="1:6" s="1" customFormat="1">
      <c r="A142" s="11" t="s">
        <v>41</v>
      </c>
      <c r="B142" s="43">
        <v>9440692.9299999997</v>
      </c>
      <c r="C142" s="44">
        <v>1206251</v>
      </c>
      <c r="D142" s="33">
        <v>1275352.5</v>
      </c>
      <c r="E142" s="8">
        <f t="shared" si="19"/>
        <v>12.777144738675448</v>
      </c>
      <c r="F142" s="8">
        <f t="shared" si="20"/>
        <v>94.581772490350701</v>
      </c>
    </row>
    <row r="143" spans="1:6" s="1" customFormat="1">
      <c r="A143" s="11" t="s">
        <v>42</v>
      </c>
      <c r="B143" s="43">
        <v>38947832.57</v>
      </c>
      <c r="C143" s="44">
        <v>8952012.1199999992</v>
      </c>
      <c r="D143" s="33">
        <v>10520.21</v>
      </c>
      <c r="E143" s="8">
        <f t="shared" si="19"/>
        <v>22.98462206827752</v>
      </c>
      <c r="F143" s="8">
        <f t="shared" si="20"/>
        <v>85093.473609367124</v>
      </c>
    </row>
    <row r="144" spans="1:6" s="1" customFormat="1">
      <c r="A144" s="11" t="s">
        <v>54</v>
      </c>
      <c r="B144" s="43">
        <v>344138.46</v>
      </c>
      <c r="C144" s="44">
        <v>124138.46</v>
      </c>
      <c r="D144" s="33">
        <v>58470</v>
      </c>
      <c r="E144" s="8">
        <f t="shared" si="19"/>
        <v>36.072242550280485</v>
      </c>
      <c r="F144" s="8">
        <f t="shared" si="20"/>
        <v>212.31137335385668</v>
      </c>
    </row>
    <row r="145" spans="1:6" s="1" customFormat="1">
      <c r="A145" s="10" t="s">
        <v>43</v>
      </c>
      <c r="B145" s="72">
        <v>953970</v>
      </c>
      <c r="C145" s="51">
        <v>125000</v>
      </c>
      <c r="D145" s="37">
        <v>144000</v>
      </c>
      <c r="E145" s="8">
        <f t="shared" si="19"/>
        <v>13.103137415222701</v>
      </c>
      <c r="F145" s="8">
        <f t="shared" si="20"/>
        <v>86.805555555555557</v>
      </c>
    </row>
    <row r="146" spans="1:6" s="1" customFormat="1">
      <c r="A146" s="16" t="s">
        <v>67</v>
      </c>
      <c r="B146" s="33">
        <v>0</v>
      </c>
      <c r="C146" s="33">
        <v>0</v>
      </c>
      <c r="D146" s="33">
        <v>0</v>
      </c>
      <c r="E146" s="8" t="e">
        <f t="shared" si="19"/>
        <v>#DIV/0!</v>
      </c>
      <c r="F146" s="8" t="e">
        <f>C146/D146*100</f>
        <v>#DIV/0!</v>
      </c>
    </row>
    <row r="147" spans="1:6" s="1" customFormat="1">
      <c r="A147" s="31" t="s">
        <v>64</v>
      </c>
      <c r="B147" s="20">
        <f>B146+B145+B140+B138+B135+B134+B129+B123+B122+B121+B117</f>
        <v>822895939.04999995</v>
      </c>
      <c r="C147" s="20">
        <f>C146+C145+C140+C138+C135+C134+C129+C123+C122+C121+C117</f>
        <v>119370281.77999999</v>
      </c>
      <c r="D147" s="50">
        <f>D146+D145+D140+D138+D135+D134+D129+D123+D122+D121+D117</f>
        <v>64705270.829999991</v>
      </c>
      <c r="E147" s="6">
        <f t="shared" si="19"/>
        <v>14.506121140639989</v>
      </c>
      <c r="F147" s="6">
        <f>C147/D147*100</f>
        <v>184.48308808353687</v>
      </c>
    </row>
    <row r="148" spans="1:6" s="1" customFormat="1">
      <c r="A148" s="53" t="s">
        <v>44</v>
      </c>
      <c r="B148" s="35">
        <f>B115-B147</f>
        <v>-16871421.999999881</v>
      </c>
      <c r="C148" s="35">
        <f>C115-C147</f>
        <v>-15486623.129999995</v>
      </c>
      <c r="D148" s="35">
        <f>D115-D147</f>
        <v>-35036060.719999991</v>
      </c>
      <c r="E148" s="54"/>
      <c r="F148" s="54"/>
    </row>
    <row r="149" spans="1:6">
      <c r="A149" s="55"/>
      <c r="B149" s="56"/>
      <c r="C149" s="57"/>
      <c r="D149" s="58"/>
      <c r="E149" s="59"/>
      <c r="F149" s="59"/>
    </row>
    <row r="150" spans="1:6">
      <c r="A150" s="87" t="s">
        <v>150</v>
      </c>
      <c r="B150" s="87"/>
      <c r="C150" s="87"/>
      <c r="D150" s="87"/>
      <c r="E150" s="87"/>
      <c r="F150" s="87"/>
    </row>
    <row r="151" spans="1:6">
      <c r="A151" s="60"/>
      <c r="E151" s="60"/>
      <c r="F151" s="60"/>
    </row>
    <row r="152" spans="1:6">
      <c r="A152" s="60"/>
      <c r="E152" s="60"/>
      <c r="F152" s="60"/>
    </row>
    <row r="153" spans="1:6">
      <c r="A153" s="60"/>
      <c r="E153" s="60"/>
      <c r="F153" s="60"/>
    </row>
    <row r="154" spans="1:6">
      <c r="A154" s="60"/>
      <c r="B154" s="80"/>
      <c r="C154" s="80"/>
      <c r="E154" s="60"/>
      <c r="F154" s="60"/>
    </row>
    <row r="155" spans="1:6">
      <c r="A155" s="60"/>
      <c r="E155" s="60"/>
      <c r="F155" s="60"/>
    </row>
    <row r="156" spans="1:6">
      <c r="A156" s="60"/>
      <c r="E156" s="60"/>
      <c r="F156" s="60"/>
    </row>
    <row r="157" spans="1:6">
      <c r="A157" s="60"/>
      <c r="E157" s="60"/>
      <c r="F157" s="60"/>
    </row>
    <row r="158" spans="1:6">
      <c r="A158" s="60"/>
      <c r="E158" s="60"/>
      <c r="F158" s="60"/>
    </row>
    <row r="159" spans="1:6">
      <c r="A159" s="60"/>
      <c r="E159" s="60"/>
      <c r="F159" s="60"/>
    </row>
    <row r="160" spans="1:6">
      <c r="A160" s="60"/>
      <c r="E160" s="60"/>
      <c r="F160" s="60"/>
    </row>
    <row r="161" spans="1:6">
      <c r="A161" s="60"/>
      <c r="E161" s="60"/>
      <c r="F161" s="60"/>
    </row>
    <row r="162" spans="1:6">
      <c r="A162" s="60"/>
      <c r="E162" s="60"/>
      <c r="F162" s="60"/>
    </row>
    <row r="163" spans="1:6">
      <c r="A163" s="60"/>
      <c r="E163" s="60"/>
      <c r="F163" s="60"/>
    </row>
    <row r="164" spans="1:6">
      <c r="A164" s="60"/>
      <c r="E164" s="60"/>
      <c r="F164" s="60"/>
    </row>
    <row r="165" spans="1:6">
      <c r="A165" s="60"/>
      <c r="E165" s="60"/>
      <c r="F165" s="60"/>
    </row>
    <row r="166" spans="1:6">
      <c r="A166" s="60"/>
      <c r="E166" s="60"/>
      <c r="F166" s="60"/>
    </row>
    <row r="167" spans="1:6">
      <c r="A167" s="60"/>
      <c r="E167" s="60"/>
      <c r="F167" s="60"/>
    </row>
    <row r="168" spans="1:6">
      <c r="A168" s="60"/>
      <c r="E168" s="60"/>
      <c r="F168" s="60"/>
    </row>
  </sheetData>
  <mergeCells count="3">
    <mergeCell ref="A1:F1"/>
    <mergeCell ref="E2:F2"/>
    <mergeCell ref="A150:F150"/>
  </mergeCells>
  <phoneticPr fontId="0" type="noConversion"/>
  <pageMargins left="0.70866141732283472" right="0.18" top="0.27559055118110237" bottom="0.31496062992125984" header="0.31496062992125984" footer="0.31496062992125984"/>
  <pageSetup paperSize="9" scale="52" orientation="portrait" r:id="rId1"/>
  <rowBreaks count="1" manualBreakCount="1">
    <brk id="70" max="5" man="1"/>
  </row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1</vt:i4>
      </vt:variant>
      <vt:variant>
        <vt:lpstr>Именованные диапазоны</vt:lpstr>
      </vt:variant>
      <vt:variant>
        <vt:i4>1</vt:i4>
      </vt:variant>
    </vt:vector>
  </HeadingPairs>
  <TitlesOfParts>
    <vt:vector size="2" baseType="lpstr">
      <vt:lpstr>01.03.2024</vt:lpstr>
      <vt:lpstr>'01.03.2024'!Область_печати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дима</dc:creator>
  <cp:lastModifiedBy>RePack by SPecialiST</cp:lastModifiedBy>
  <cp:lastPrinted>2024-04-09T08:11:09Z</cp:lastPrinted>
  <dcterms:created xsi:type="dcterms:W3CDTF">2006-03-13T07:15:44Z</dcterms:created>
  <dcterms:modified xsi:type="dcterms:W3CDTF">2024-04-09T08:47:49Z</dcterms:modified>
</cp:coreProperties>
</file>