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2.2024" sheetId="29" r:id="rId1"/>
  </sheets>
  <definedNames>
    <definedName name="_xlnm._FilterDatabase" localSheetId="0" hidden="1">'01.02.2024'!$B$1:$B$165</definedName>
    <definedName name="_xlnm.Print_Area" localSheetId="0">'01.02.2024'!$A$1:$F$147</definedName>
  </definedNames>
  <calcPr calcId="125725"/>
</workbook>
</file>

<file path=xl/calcChain.xml><?xml version="1.0" encoding="utf-8"?>
<calcChain xmlns="http://schemas.openxmlformats.org/spreadsheetml/2006/main">
  <c r="C25" i="29"/>
  <c r="D25"/>
  <c r="E25"/>
  <c r="F25"/>
  <c r="B25"/>
  <c r="C34"/>
  <c r="D34"/>
  <c r="E34"/>
  <c r="F34"/>
  <c r="B34"/>
  <c r="C36"/>
  <c r="D36"/>
  <c r="E36"/>
  <c r="F36"/>
  <c r="B36"/>
  <c r="C50"/>
  <c r="D50"/>
  <c r="E50"/>
  <c r="F50"/>
  <c r="B50"/>
  <c r="F53"/>
  <c r="C53"/>
  <c r="D53"/>
  <c r="E53"/>
  <c r="C79"/>
  <c r="D79"/>
  <c r="E79"/>
  <c r="F79"/>
  <c r="B79"/>
  <c r="C101"/>
  <c r="D101"/>
  <c r="E101"/>
  <c r="F101"/>
  <c r="B101"/>
  <c r="D107"/>
  <c r="C107"/>
  <c r="B107"/>
  <c r="C110"/>
  <c r="B110"/>
  <c r="C28"/>
  <c r="C85"/>
  <c r="B85"/>
  <c r="B68"/>
  <c r="B137"/>
  <c r="D8" l="1"/>
  <c r="D85" l="1"/>
  <c r="C68" l="1"/>
  <c r="B56"/>
  <c r="B53" s="1"/>
  <c r="C56"/>
  <c r="D68"/>
  <c r="F61"/>
  <c r="B8"/>
  <c r="C8"/>
  <c r="C39"/>
  <c r="C120"/>
  <c r="D110" l="1"/>
  <c r="C126"/>
  <c r="B126"/>
  <c r="C137"/>
  <c r="B120"/>
  <c r="D9"/>
  <c r="E108"/>
  <c r="D137"/>
  <c r="B144" l="1"/>
  <c r="D126"/>
  <c r="D117"/>
  <c r="D120"/>
  <c r="D105"/>
  <c r="D44"/>
  <c r="D39"/>
  <c r="D28"/>
  <c r="D23"/>
  <c r="D19"/>
  <c r="D14"/>
  <c r="C6"/>
  <c r="D6"/>
  <c r="E103"/>
  <c r="E104"/>
  <c r="E106"/>
  <c r="D144" l="1"/>
  <c r="D27"/>
  <c r="D5"/>
  <c r="F98"/>
  <c r="E98"/>
  <c r="B28"/>
  <c r="B39"/>
  <c r="B44"/>
  <c r="E61"/>
  <c r="D4" l="1"/>
  <c r="D47" s="1"/>
  <c r="C44"/>
  <c r="F42"/>
  <c r="E42"/>
  <c r="E62"/>
  <c r="F62"/>
  <c r="E63"/>
  <c r="F63"/>
  <c r="E64"/>
  <c r="F64"/>
  <c r="E65"/>
  <c r="F65"/>
  <c r="E71"/>
  <c r="E81"/>
  <c r="F81"/>
  <c r="E82"/>
  <c r="F82"/>
  <c r="E83"/>
  <c r="F83"/>
  <c r="E97"/>
  <c r="F97"/>
  <c r="F102"/>
  <c r="E102"/>
  <c r="E80"/>
  <c r="F80"/>
  <c r="F60" l="1"/>
  <c r="E60"/>
  <c r="F57"/>
  <c r="F58"/>
  <c r="F59"/>
  <c r="E57"/>
  <c r="E58"/>
  <c r="E59"/>
  <c r="F45"/>
  <c r="E45"/>
  <c r="F40"/>
  <c r="F41"/>
  <c r="E41"/>
  <c r="E40"/>
  <c r="F32"/>
  <c r="F33"/>
  <c r="F31"/>
  <c r="E33"/>
  <c r="E32"/>
  <c r="E31"/>
  <c r="F30"/>
  <c r="E30"/>
  <c r="F29"/>
  <c r="E29"/>
  <c r="C9"/>
  <c r="C14"/>
  <c r="C19"/>
  <c r="C23"/>
  <c r="F23" s="1"/>
  <c r="E77"/>
  <c r="F77"/>
  <c r="C105"/>
  <c r="B6"/>
  <c r="D49"/>
  <c r="F143"/>
  <c r="E143"/>
  <c r="F142"/>
  <c r="E142"/>
  <c r="F141"/>
  <c r="E141"/>
  <c r="F140"/>
  <c r="E140"/>
  <c r="F139"/>
  <c r="E139"/>
  <c r="F138"/>
  <c r="E138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5"/>
  <c r="E125"/>
  <c r="F124"/>
  <c r="E124"/>
  <c r="F123"/>
  <c r="E123"/>
  <c r="F122"/>
  <c r="E122"/>
  <c r="F121"/>
  <c r="E121"/>
  <c r="F119"/>
  <c r="E119"/>
  <c r="F118"/>
  <c r="E118"/>
  <c r="C117"/>
  <c r="B117"/>
  <c r="F116"/>
  <c r="E116"/>
  <c r="F115"/>
  <c r="E115"/>
  <c r="F114"/>
  <c r="E114"/>
  <c r="F111"/>
  <c r="E111"/>
  <c r="F109"/>
  <c r="E109"/>
  <c r="F108"/>
  <c r="F106"/>
  <c r="B105"/>
  <c r="E105" s="1"/>
  <c r="F104"/>
  <c r="F103"/>
  <c r="F100"/>
  <c r="E100"/>
  <c r="F99"/>
  <c r="E99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4"/>
  <c r="E84"/>
  <c r="F78"/>
  <c r="E78"/>
  <c r="F76"/>
  <c r="E76"/>
  <c r="F75"/>
  <c r="E75"/>
  <c r="F73"/>
  <c r="E73"/>
  <c r="F72"/>
  <c r="E72"/>
  <c r="F70"/>
  <c r="E70"/>
  <c r="F69"/>
  <c r="E69"/>
  <c r="F55"/>
  <c r="E55"/>
  <c r="F52"/>
  <c r="E52"/>
  <c r="F51"/>
  <c r="E51"/>
  <c r="F46"/>
  <c r="E46"/>
  <c r="F43"/>
  <c r="E43"/>
  <c r="F38"/>
  <c r="E38"/>
  <c r="F37"/>
  <c r="E37"/>
  <c r="F35"/>
  <c r="E35"/>
  <c r="F26"/>
  <c r="E26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49" l="1"/>
  <c r="C48" s="1"/>
  <c r="E107"/>
  <c r="D48"/>
  <c r="D112" s="1"/>
  <c r="E23"/>
  <c r="B49"/>
  <c r="B48" s="1"/>
  <c r="F6"/>
  <c r="E56"/>
  <c r="E120"/>
  <c r="F56"/>
  <c r="F110"/>
  <c r="E6"/>
  <c r="F107"/>
  <c r="E8"/>
  <c r="E44"/>
  <c r="F85"/>
  <c r="F137"/>
  <c r="F126"/>
  <c r="F120"/>
  <c r="F117"/>
  <c r="F44"/>
  <c r="F19"/>
  <c r="E110"/>
  <c r="E85"/>
  <c r="F68"/>
  <c r="E68"/>
  <c r="E137"/>
  <c r="C144"/>
  <c r="E126"/>
  <c r="E9"/>
  <c r="F105"/>
  <c r="E39"/>
  <c r="B27"/>
  <c r="C27"/>
  <c r="F28"/>
  <c r="E28"/>
  <c r="C5"/>
  <c r="E19"/>
  <c r="E14"/>
  <c r="B5"/>
  <c r="F9"/>
  <c r="F8"/>
  <c r="E117"/>
  <c r="F39"/>
  <c r="F14"/>
  <c r="E144" l="1"/>
  <c r="F144"/>
  <c r="E27"/>
  <c r="B4"/>
  <c r="F27"/>
  <c r="C4"/>
  <c r="C47" s="1"/>
  <c r="E5"/>
  <c r="F5"/>
  <c r="E49"/>
  <c r="F49"/>
  <c r="B112" l="1"/>
  <c r="B145" s="1"/>
  <c r="B47"/>
  <c r="E47" s="1"/>
  <c r="D145"/>
  <c r="F47"/>
  <c r="F4"/>
  <c r="E4"/>
  <c r="F48"/>
  <c r="E48"/>
  <c r="C112"/>
  <c r="C145" l="1"/>
  <c r="F112"/>
  <c r="E112"/>
</calcChain>
</file>

<file path=xl/sharedStrings.xml><?xml version="1.0" encoding="utf-8"?>
<sst xmlns="http://schemas.openxmlformats.org/spreadsheetml/2006/main" count="151" uniqueCount="148">
  <si>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</si>
  <si>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</si>
  <si>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</si>
  <si>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</si>
  <si>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</si>
  <si>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</si>
  <si>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</si>
  <si>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</si>
  <si>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</si>
  <si>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</si>
  <si>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</si>
  <si>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</si>
  <si>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</si>
  <si>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</si>
  <si>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</si>
  <si>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</si>
  <si>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</si>
  <si>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</si>
  <si>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</si>
  <si>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</si>
  <si>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</si>
  <si>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</si>
  <si>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</si>
  <si>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</si>
  <si>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</si>
  <si>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</si>
  <si>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</si>
  <si>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</si>
  <si>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</si>
  <si>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</si>
  <si>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</si>
  <si>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</si>
  <si>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</si>
  <si>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</si>
  <si>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</si>
  <si>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</si>
  <si>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</si>
  <si>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</si>
  <si>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</si>
  <si>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</si>
  <si>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</si>
  <si>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</si>
  <si>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</si>
  <si>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</si>
  <si>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</si>
  <si>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</si>
  <si>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</si>
  <si>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</si>
  <si>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</si>
  <si>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</si>
  <si>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</si>
  <si>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</si>
  <si>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</si>
  <si>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 xml:space="preserve">    -Водные хозяйство 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</si>
  <si>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</si>
  <si>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</si>
  <si>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</si>
  <si>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</si>
  <si>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</si>
  <si>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</si>
  <si>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</si>
  <si>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</si>
  <si>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 - Другие вопросы в области жилищно-коммунального хозяйства</t>
  </si>
  <si>
    <t>(руб.)</t>
  </si>
  <si>
    <t>ИТОГО РАСХОДОВ</t>
  </si>
  <si>
    <t>ИТОГО ДОХОДОВ</t>
  </si>
  <si>
    <t>Охрана окружающей среды</t>
  </si>
  <si>
    <t>Межбюджетные трансферты общего характера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</si>
  <si>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</si>
  <si>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</si>
  <si>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</si>
  <si>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</si>
  <si>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</si>
  <si>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</si>
  <si>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  -  реализация проектов развития общественной инфраструктуры, основанных на местных инициативах</t>
  </si>
  <si>
    <t>ШТРАФЫ, САНКЦИИ, ВОЗМЕЩЕНИЕ УЩЕРБА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</si>
  <si>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</si>
  <si>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</si>
  <si>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</si>
  <si>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</si>
  <si>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</si>
  <si>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</si>
  <si>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</si>
  <si>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Прочие безвозмездные поступления</t>
  </si>
  <si>
    <t xml:space="preserve">   - Общеэкономические вопросы</t>
  </si>
  <si>
    <t xml:space="preserve">  - реализация вопросов местного значения в сфере образования, физической культуры и спорта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</si>
  <si>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</si>
  <si>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</si>
  <si>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</si>
  <si>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</si>
  <si>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</si>
  <si>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Упрощенная система налогообложения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</si>
  <si>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</si>
  <si>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</si>
  <si>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</si>
  <si>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</si>
  <si>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</si>
  <si>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</si>
  <si>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</si>
  <si>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</si>
  <si>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</si>
  <si>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</si>
  <si>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</si>
  <si>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</si>
  <si>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</si>
  <si>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</si>
  <si>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</si>
  <si>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</si>
  <si>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</si>
  <si>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</si>
  <si>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</si>
  <si>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</si>
  <si>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</si>
  <si>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</si>
  <si>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</si>
  <si>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</si>
  <si>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</si>
  <si>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</si>
  <si>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</si>
  <si>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</si>
  <si>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</si>
  <si>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</si>
  <si>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</si>
  <si>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</si>
  <si>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</si>
  <si>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</si>
  <si>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</si>
  <si>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</si>
  <si>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</si>
  <si>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Прочие безвозмездные поступления в бюджеты муниципальных округов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</si>
  <si>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</si>
  <si>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</si>
  <si>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</si>
  <si>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Субвенции бюджетам муниципальных округов на выполнение передаваемых полномочий субъектов Российской Федерации</t>
  </si>
  <si>
    <t>Доходы бюджетов муниципальных округов от возврата бюджетными учреждениями остатков субсидий прошлых лет</t>
  </si>
  <si>
    <t xml:space="preserve"> ИСПОЛНЕНИЕ   КОНСОЛИДИРОВАННОГО БЮДЖЕТА  НА 01 ФЕВРАЛЯ 2024 г.</t>
  </si>
  <si>
    <t>Исполнено на 01.02.2024г.</t>
  </si>
  <si>
    <t>Исполнено на 01.02.2023г.</t>
  </si>
  <si>
    <t>План на 2024</t>
  </si>
  <si>
    <t>% исп. 2024 г. к 2023 г.</t>
  </si>
  <si>
    <t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(Созданы новые места в образовательных организациях различных типов для реализации дополнительных общеразвивающих программ всех направленностей)</t>
  </si>
  <si>
    <t xml:space="preserve"> - субсидии на капитальный ремонт муниципальных учреждений культуры клубного типа</t>
  </si>
  <si>
    <t xml:space="preserve"> -  субсидии на обеспечение контейнерами и бункерами для твердых коммунальных отходов</t>
  </si>
  <si>
    <t>Субсидии бюджетам муниципальных округов на развитие транспортной инфраструктуры</t>
  </si>
  <si>
    <t>Субсидии бюджетам муниципальных округов на развитие сети учреждений культурно-досугового типа</t>
  </si>
  <si>
    <t>Субсидии бюджетам муниципальных округов на проведение комплексных кадастровых работ</t>
  </si>
  <si>
    <t xml:space="preserve"> - осуществление государственных полномочий Чувашской Республики по ведению учета граждан, нуждающихся в жилых помещениях</t>
  </si>
  <si>
    <t xml:space="preserve"> - субвенции для осуществления государственных полномочий Чувашской Республики в сфере трудовых отношений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</si>
</sst>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0"/>
    <xf numFmtId="0" fontId="15" fillId="0" borderId="0">
      <alignment vertical="center" wrapText="1"/>
    </xf>
    <xf numFmtId="0" fontId="13" fillId="0" borderId="11">
      <alignment horizontal="center" vertical="center" wrapText="1"/>
    </xf>
    <xf numFmtId="0" fontId="19" fillId="0" borderId="0">
      <alignment vertical="center"/>
    </xf>
    <xf numFmtId="0" fontId="13" fillId="5" borderId="12"/>
    <xf numFmtId="0" fontId="20" fillId="0" borderId="0">
      <alignment vertical="center" wrapText="1"/>
    </xf>
    <xf numFmtId="49" fontId="13" fillId="0" borderId="11">
      <alignment horizontal="left" vertical="top" wrapText="1" indent="2"/>
    </xf>
    <xf numFmtId="0" fontId="19" fillId="0" borderId="10">
      <alignment vertical="center"/>
    </xf>
    <xf numFmtId="49" fontId="13" fillId="0" borderId="11">
      <alignment horizontal="center" vertical="top" shrinkToFit="1"/>
    </xf>
    <xf numFmtId="0" fontId="19" fillId="0" borderId="11">
      <alignment horizontal="center" vertical="center" wrapText="1"/>
    </xf>
    <xf numFmtId="4" fontId="13" fillId="0" borderId="11">
      <alignment horizontal="right" vertical="top" shrinkToFit="1"/>
    </xf>
    <xf numFmtId="0" fontId="19" fillId="0" borderId="11">
      <alignment horizontal="center" vertical="center" wrapText="1"/>
    </xf>
    <xf numFmtId="10" fontId="13" fillId="0" borderId="11">
      <alignment horizontal="right" vertical="top" shrinkToFit="1"/>
    </xf>
    <xf numFmtId="0" fontId="15" fillId="5" borderId="12">
      <alignment vertical="center"/>
    </xf>
    <xf numFmtId="0" fontId="13" fillId="5" borderId="12">
      <alignment shrinkToFit="1"/>
    </xf>
    <xf numFmtId="49" fontId="21" fillId="0" borderId="13">
      <alignment vertical="center" wrapText="1"/>
    </xf>
    <xf numFmtId="0" fontId="22" fillId="0" borderId="11">
      <alignment horizontal="left"/>
    </xf>
    <xf numFmtId="0" fontId="15" fillId="5" borderId="14">
      <alignment vertical="center"/>
    </xf>
    <xf numFmtId="4" fontId="22" fillId="6" borderId="11">
      <alignment horizontal="right" vertical="top" shrinkToFit="1"/>
    </xf>
    <xf numFmtId="49" fontId="23" fillId="0" borderId="15">
      <alignment horizontal="left" vertical="center" wrapText="1" indent="1"/>
    </xf>
    <xf numFmtId="10" fontId="22" fillId="6" borderId="11">
      <alignment horizontal="right" vertical="top" shrinkToFit="1"/>
    </xf>
    <xf numFmtId="0" fontId="15" fillId="5" borderId="16">
      <alignment vertical="center"/>
    </xf>
    <xf numFmtId="0" fontId="13" fillId="5" borderId="14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1">
      <alignment vertical="top" wrapText="1"/>
    </xf>
    <xf numFmtId="0" fontId="15" fillId="0" borderId="10">
      <alignment horizontal="left" vertical="center" wrapText="1"/>
    </xf>
    <xf numFmtId="4" fontId="22" fillId="7" borderId="11">
      <alignment horizontal="right" vertical="top" shrinkToFit="1"/>
    </xf>
    <xf numFmtId="0" fontId="15" fillId="0" borderId="12">
      <alignment horizontal="left" vertical="center" wrapText="1"/>
    </xf>
    <xf numFmtId="10" fontId="22" fillId="7" borderId="11">
      <alignment horizontal="right" vertical="top" shrinkToFit="1"/>
    </xf>
    <xf numFmtId="0" fontId="15" fillId="0" borderId="14">
      <alignment vertical="center" wrapText="1"/>
    </xf>
    <xf numFmtId="0" fontId="13" fillId="5" borderId="12">
      <alignment horizontal="center"/>
    </xf>
    <xf numFmtId="0" fontId="19" fillId="0" borderId="17">
      <alignment horizontal="center" vertical="center" wrapText="1"/>
    </xf>
    <xf numFmtId="0" fontId="13" fillId="5" borderId="12">
      <alignment horizontal="left"/>
    </xf>
    <xf numFmtId="0" fontId="15" fillId="5" borderId="18">
      <alignment vertical="center"/>
    </xf>
    <xf numFmtId="0" fontId="13" fillId="5" borderId="14">
      <alignment horizontal="center"/>
    </xf>
    <xf numFmtId="49" fontId="21" fillId="0" borderId="19">
      <alignment horizontal="center" vertical="center" shrinkToFit="1"/>
    </xf>
    <xf numFmtId="0" fontId="13" fillId="5" borderId="14">
      <alignment horizontal="left"/>
    </xf>
    <xf numFmtId="49" fontId="23" fillId="0" borderId="19">
      <alignment horizontal="center" vertical="center" shrinkToFit="1"/>
    </xf>
    <xf numFmtId="0" fontId="15" fillId="5" borderId="20">
      <alignment vertical="center"/>
    </xf>
    <xf numFmtId="0" fontId="15" fillId="0" borderId="21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1">
      <alignment horizontal="center" vertical="center" shrinkToFit="1"/>
    </xf>
    <xf numFmtId="1" fontId="23" fillId="0" borderId="11">
      <alignment horizontal="center" vertical="center" shrinkToFit="1"/>
    </xf>
    <xf numFmtId="49" fontId="19" fillId="0" borderId="0">
      <alignment vertical="center" wrapText="1"/>
    </xf>
    <xf numFmtId="49" fontId="15" fillId="0" borderId="14">
      <alignment vertical="center" wrapText="1"/>
    </xf>
    <xf numFmtId="49" fontId="15" fillId="0" borderId="0">
      <alignment vertical="center" wrapText="1"/>
    </xf>
    <xf numFmtId="49" fontId="19" fillId="0" borderId="11">
      <alignment horizontal="center" vertical="center" wrapText="1"/>
    </xf>
    <xf numFmtId="49" fontId="19" fillId="0" borderId="11">
      <alignment horizontal="center" vertical="center" wrapText="1"/>
    </xf>
    <xf numFmtId="4" fontId="21" fillId="0" borderId="11">
      <alignment horizontal="right" vertical="center" shrinkToFit="1"/>
    </xf>
    <xf numFmtId="4" fontId="24" fillId="0" borderId="11">
      <alignment horizontal="right" vertical="center" shrinkToFit="1"/>
    </xf>
    <xf numFmtId="4" fontId="23" fillId="0" borderId="11">
      <alignment horizontal="right" vertical="center" shrinkToFit="1"/>
    </xf>
    <xf numFmtId="0" fontId="15" fillId="0" borderId="14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0">
      <alignment vertical="center"/>
    </xf>
    <xf numFmtId="0" fontId="25" fillId="0" borderId="14">
      <alignment vertical="center"/>
    </xf>
    <xf numFmtId="0" fontId="19" fillId="0" borderId="11">
      <alignment horizontal="center" vertical="center" wrapText="1"/>
    </xf>
    <xf numFmtId="0" fontId="26" fillId="0" borderId="0">
      <alignment horizontal="center" vertical="center" wrapText="1"/>
    </xf>
    <xf numFmtId="0" fontId="19" fillId="0" borderId="22">
      <alignment vertical="center"/>
    </xf>
    <xf numFmtId="0" fontId="19" fillId="0" borderId="23">
      <alignment horizontal="right" vertical="center"/>
    </xf>
    <xf numFmtId="0" fontId="21" fillId="0" borderId="23">
      <alignment horizontal="right" vertical="center"/>
    </xf>
    <xf numFmtId="0" fontId="21" fillId="0" borderId="17">
      <alignment horizontal="center" vertical="center"/>
    </xf>
    <xf numFmtId="49" fontId="19" fillId="0" borderId="24">
      <alignment horizontal="center" vertical="center"/>
    </xf>
    <xf numFmtId="0" fontId="19" fillId="0" borderId="25">
      <alignment horizontal="center" vertical="center" shrinkToFit="1"/>
    </xf>
    <xf numFmtId="1" fontId="21" fillId="0" borderId="25">
      <alignment horizontal="center" vertical="center" shrinkToFit="1"/>
    </xf>
    <xf numFmtId="0" fontId="21" fillId="0" borderId="25">
      <alignment vertical="center"/>
    </xf>
    <xf numFmtId="49" fontId="21" fillId="0" borderId="25">
      <alignment horizontal="center" vertical="center"/>
    </xf>
    <xf numFmtId="49" fontId="21" fillId="0" borderId="26">
      <alignment horizontal="center" vertical="center"/>
    </xf>
    <xf numFmtId="0" fontId="25" fillId="0" borderId="21">
      <alignment vertical="center"/>
    </xf>
    <xf numFmtId="4" fontId="21" fillId="0" borderId="13">
      <alignment horizontal="right" vertical="center" shrinkToFit="1"/>
    </xf>
    <xf numFmtId="4" fontId="23" fillId="0" borderId="13">
      <alignment horizontal="right" vertical="center" shrinkToFit="1"/>
    </xf>
    <xf numFmtId="0" fontId="19" fillId="0" borderId="19">
      <alignment horizontal="center" vertical="center" wrapText="1"/>
    </xf>
    <xf numFmtId="0" fontId="19" fillId="0" borderId="11">
      <alignment horizontal="center" vertical="center" wrapText="1"/>
    </xf>
    <xf numFmtId="0" fontId="20" fillId="0" borderId="0">
      <alignment horizontal="left" vertical="center" wrapText="1"/>
    </xf>
    <xf numFmtId="0" fontId="19" fillId="0" borderId="19">
      <alignment horizontal="center" vertical="center" wrapText="1"/>
    </xf>
    <xf numFmtId="49" fontId="15" fillId="5" borderId="14">
      <alignment vertical="center"/>
    </xf>
    <xf numFmtId="1" fontId="21" fillId="0" borderId="19">
      <alignment horizontal="center" vertical="center" shrinkToFit="1"/>
    </xf>
    <xf numFmtId="0" fontId="23" fillId="0" borderId="19">
      <alignment horizontal="center" vertical="center" shrinkToFit="1"/>
    </xf>
    <xf numFmtId="0" fontId="19" fillId="0" borderId="11">
      <alignment horizontal="center" vertical="center" wrapText="1"/>
    </xf>
    <xf numFmtId="0" fontId="17" fillId="0" borderId="0">
      <alignment vertical="center" wrapText="1"/>
    </xf>
    <xf numFmtId="49" fontId="19" fillId="0" borderId="11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7" applyNumberFormat="0" applyAlignment="0" applyProtection="0"/>
    <xf numFmtId="0" fontId="28" fillId="15" borderId="28" applyNumberFormat="0" applyAlignment="0" applyProtection="0"/>
    <xf numFmtId="0" fontId="29" fillId="15" borderId="27" applyNumberFormat="0" applyAlignment="0" applyProtection="0"/>
    <xf numFmtId="0" fontId="30" fillId="0" borderId="29" applyNumberFormat="0" applyFill="0" applyAlignment="0" applyProtection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34" fillId="16" borderId="33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4" applyNumberFormat="0" applyFont="0" applyAlignment="0" applyProtection="0"/>
    <xf numFmtId="0" fontId="39" fillId="0" borderId="35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128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20" borderId="2" xfId="0" applyNumberFormat="1" applyFont="1" applyFill="1" applyBorder="1" applyAlignment="1">
      <alignment horizontal="center" vertical="center"/>
    </xf>
    <xf numFmtId="164" fontId="8" fillId="20" borderId="2" xfId="0" applyNumberFormat="1" applyFont="1" applyFill="1" applyBorder="1" applyAlignment="1">
      <alignment horizontal="center" vertical="center" wrapText="1"/>
    </xf>
    <xf numFmtId="164" fontId="7" fillId="20" borderId="2" xfId="0" applyNumberFormat="1" applyFont="1" applyFill="1" applyBorder="1" applyAlignment="1">
      <alignment horizontal="center" vertical="center" wrapText="1"/>
    </xf>
    <xf numFmtId="164" fontId="9" fillId="20" borderId="2" xfId="0" applyNumberFormat="1" applyFont="1" applyFill="1" applyBorder="1" applyAlignment="1">
      <alignment horizontal="center" vertical="center" wrapText="1"/>
    </xf>
    <xf numFmtId="164" fontId="8" fillId="2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2" fillId="3" borderId="2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6" xfId="0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4" fontId="11" fillId="20" borderId="7" xfId="51" applyNumberFormat="1" applyFont="1" applyFill="1" applyBorder="1" applyAlignment="1" applyProtection="1">
      <alignment horizontal="center" vertical="center" shrinkToFit="1"/>
    </xf>
    <xf numFmtId="4" fontId="7" fillId="20" borderId="11" xfId="51" applyNumberFormat="1" applyFont="1" applyFill="1" applyBorder="1" applyAlignment="1" applyProtection="1">
      <alignment horizontal="center" vertical="center" shrinkToFit="1"/>
    </xf>
    <xf numFmtId="4" fontId="7" fillId="20" borderId="11" xfId="51" applyNumberFormat="1" applyFont="1" applyFill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2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 wrapText="1"/>
    </xf>
    <xf numFmtId="164" fontId="8" fillId="21" borderId="2" xfId="0" applyNumberFormat="1" applyFont="1" applyFill="1" applyBorder="1" applyAlignment="1">
      <alignment horizontal="center" vertical="center"/>
    </xf>
    <xf numFmtId="4" fontId="8" fillId="20" borderId="11" xfId="51" applyNumberFormat="1" applyFont="1" applyFill="1" applyAlignment="1" applyProtection="1">
      <alignment horizontal="center" vertical="center" shrinkToFit="1"/>
    </xf>
    <xf numFmtId="164" fontId="8" fillId="20" borderId="5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left" vertical="center" wrapText="1"/>
    </xf>
    <xf numFmtId="164" fontId="7" fillId="20" borderId="2" xfId="0" applyNumberFormat="1" applyFont="1" applyFill="1" applyBorder="1" applyAlignment="1">
      <alignment horizontal="right" vertical="center"/>
    </xf>
    <xf numFmtId="0" fontId="8" fillId="20" borderId="0" xfId="0" applyFont="1" applyFill="1" applyBorder="1" applyAlignment="1">
      <alignment vertical="center" wrapText="1"/>
    </xf>
    <xf numFmtId="164" fontId="8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right" wrapText="1"/>
    </xf>
    <xf numFmtId="164" fontId="45" fillId="20" borderId="0" xfId="0" applyNumberFormat="1" applyFont="1" applyFill="1" applyBorder="1" applyAlignment="1">
      <alignment horizontal="center" wrapText="1"/>
    </xf>
    <xf numFmtId="164" fontId="8" fillId="20" borderId="0" xfId="0" applyNumberFormat="1" applyFont="1" applyFill="1" applyBorder="1" applyAlignment="1">
      <alignment horizontal="center"/>
    </xf>
    <xf numFmtId="0" fontId="7" fillId="20" borderId="0" xfId="0" applyFont="1" applyFill="1"/>
    <xf numFmtId="0" fontId="44" fillId="20" borderId="0" xfId="0" applyFont="1" applyFill="1"/>
    <xf numFmtId="164" fontId="8" fillId="20" borderId="2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164" fontId="46" fillId="20" borderId="2" xfId="0" applyNumberFormat="1" applyFont="1" applyFill="1" applyBorder="1" applyAlignment="1">
      <alignment horizontal="center" vertical="center" wrapText="1"/>
    </xf>
    <xf numFmtId="164" fontId="8" fillId="21" borderId="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44" fillId="20" borderId="0" xfId="0" applyNumberFormat="1" applyFont="1" applyFill="1" applyAlignment="1">
      <alignment horizontal="center"/>
    </xf>
    <xf numFmtId="0" fontId="7" fillId="20" borderId="3" xfId="0" applyFont="1" applyFill="1" applyBorder="1" applyAlignment="1">
      <alignment horizontal="left" vertical="center" wrapText="1"/>
    </xf>
    <xf numFmtId="4" fontId="8" fillId="21" borderId="2" xfId="0" applyNumberFormat="1" applyFont="1" applyFill="1" applyBorder="1" applyAlignment="1">
      <alignment horizontal="center" vertical="center"/>
    </xf>
    <xf numFmtId="4" fontId="7" fillId="20" borderId="7" xfId="51" applyNumberFormat="1" applyFont="1" applyFill="1" applyBorder="1" applyAlignment="1" applyProtection="1">
      <alignment horizontal="center" vertical="center" shrinkToFit="1"/>
    </xf>
    <xf numFmtId="164" fontId="7" fillId="20" borderId="5" xfId="0" applyNumberFormat="1" applyFont="1" applyFill="1" applyBorder="1" applyAlignment="1">
      <alignment horizontal="center" vertical="center"/>
    </xf>
    <xf numFmtId="4" fontId="10" fillId="20" borderId="7" xfId="51" applyNumberFormat="1" applyFont="1" applyFill="1" applyBorder="1" applyAlignment="1" applyProtection="1">
      <alignment horizontal="center" vertical="center" shrinkToFit="1"/>
    </xf>
    <xf numFmtId="0" fontId="0" fillId="3" borderId="0" xfId="0" applyFill="1" applyAlignment="1">
      <alignment vertical="center"/>
    </xf>
    <xf numFmtId="4" fontId="8" fillId="20" borderId="7" xfId="51" applyNumberFormat="1" applyFont="1" applyFill="1" applyBorder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2" xfId="0" applyNumberFormat="1" applyFont="1" applyFill="1" applyBorder="1" applyAlignment="1" applyProtection="1">
      <alignment horizontal="center" vertical="center"/>
      <protection locked="0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5" xfId="0" applyNumberFormat="1" applyFont="1" applyFill="1" applyBorder="1" applyAlignment="1">
      <alignment horizontal="center" vertical="center" wrapText="1"/>
    </xf>
    <xf numFmtId="4" fontId="7" fillId="20" borderId="0" xfId="0" applyNumberFormat="1" applyFont="1" applyFill="1"/>
    <xf numFmtId="164" fontId="7" fillId="20" borderId="0" xfId="0" applyNumberFormat="1" applyFont="1" applyFill="1" applyAlignment="1">
      <alignment horizontal="center"/>
    </xf>
    <xf numFmtId="164" fontId="7" fillId="20" borderId="0" xfId="0" applyNumberFormat="1" applyFont="1" applyFill="1" applyAlignment="1">
      <alignment horizontal="right"/>
    </xf>
    <xf numFmtId="164" fontId="8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topLeftCell="A97" zoomScaleNormal="110" zoomScaleSheetLayoutView="100" workbookViewId="0">
      <selection activeCell="A11" sqref="A11"/>
    </sheetView>
  </sheetViews>
  <sheetFormatPr defaultRowHeight="12.75"/>
  <cols>
    <col min="1" max="1" width="86.5703125" style="2" customWidth="1"/>
    <col min="2" max="2" width="19.140625" style="60" customWidth="1"/>
    <col min="3" max="3" width="18.7109375" style="60" customWidth="1"/>
    <col min="4" max="4" width="19.140625" style="61" customWidth="1"/>
    <col min="5" max="5" width="12" style="2" customWidth="1"/>
    <col min="6" max="6" width="12.85546875" style="2" customWidth="1"/>
    <col min="7" max="7" width="16.5703125" customWidth="1"/>
    <col min="9" max="9" width="9.85546875" bestFit="1" customWidth="1"/>
  </cols>
  <sheetData>
    <row r="1" spans="1:6">
      <c r="A1" s="84" t="s">
        <v>135</v>
      </c>
      <c r="B1" s="84"/>
      <c r="C1" s="84"/>
      <c r="D1" s="84"/>
      <c r="E1" s="84"/>
      <c r="F1" s="84"/>
    </row>
    <row r="2" spans="1:6">
      <c r="A2" s="3"/>
      <c r="B2" s="81"/>
      <c r="C2" s="82"/>
      <c r="D2" s="67"/>
      <c r="E2" s="85" t="s">
        <v>63</v>
      </c>
      <c r="F2" s="85"/>
    </row>
    <row r="3" spans="1:6" ht="25.5">
      <c r="A3" s="4" t="s">
        <v>0</v>
      </c>
      <c r="B3" s="35" t="s">
        <v>138</v>
      </c>
      <c r="C3" s="35" t="s">
        <v>136</v>
      </c>
      <c r="D3" s="35" t="s">
        <v>137</v>
      </c>
      <c r="E3" s="5" t="s">
        <v>14</v>
      </c>
      <c r="F3" s="32" t="s">
        <v>139</v>
      </c>
    </row>
    <row r="4" spans="1:6" s="1" customFormat="1">
      <c r="A4" s="31" t="s">
        <v>12</v>
      </c>
      <c r="B4" s="20">
        <f>B5+B27</f>
        <v>151448983</v>
      </c>
      <c r="C4" s="20">
        <f>C5+C27</f>
        <v>5622367.3400000008</v>
      </c>
      <c r="D4" s="50">
        <f>D5+D27</f>
        <v>9299974.040000001</v>
      </c>
      <c r="E4" s="65">
        <f t="shared" ref="E4:E45" si="0">C4/B4*100</f>
        <v>3.7123836876474776</v>
      </c>
      <c r="F4" s="6">
        <f>C4/D4*100</f>
        <v>60.455731551697966</v>
      </c>
    </row>
    <row r="5" spans="1:6" s="1" customFormat="1">
      <c r="A5" s="7" t="s">
        <v>8</v>
      </c>
      <c r="B5" s="37">
        <f>B6+B9+B14+B19+B23+B25</f>
        <v>139308600</v>
      </c>
      <c r="C5" s="37">
        <f>C6+C9+C14+C19+C23+C25</f>
        <v>4870868.4700000007</v>
      </c>
      <c r="D5" s="37">
        <f>D6+D9+D14+D19+D23+D25</f>
        <v>7556560.6100000003</v>
      </c>
      <c r="E5" s="8">
        <f t="shared" si="0"/>
        <v>3.4964592781780888</v>
      </c>
      <c r="F5" s="8">
        <f t="shared" ref="F5:F45" si="1">C5/D5*100</f>
        <v>64.458802375701453</v>
      </c>
    </row>
    <row r="6" spans="1:6" s="1" customFormat="1">
      <c r="A6" s="7" t="s">
        <v>13</v>
      </c>
      <c r="B6" s="37">
        <f>B7</f>
        <v>87120000</v>
      </c>
      <c r="C6" s="37">
        <f>C7</f>
        <v>2714287.64</v>
      </c>
      <c r="D6" s="37">
        <f>D7</f>
        <v>8435900.0700000003</v>
      </c>
      <c r="E6" s="8">
        <f t="shared" si="0"/>
        <v>3.1155735078053262</v>
      </c>
      <c r="F6" s="8">
        <f t="shared" si="1"/>
        <v>32.175436141694362</v>
      </c>
    </row>
    <row r="7" spans="1:6" s="1" customFormat="1">
      <c r="A7" s="9" t="s">
        <v>1</v>
      </c>
      <c r="B7" s="46">
        <v>87120000</v>
      </c>
      <c r="C7" s="33">
        <v>2714287.64</v>
      </c>
      <c r="D7" s="48">
        <v>8435900.0700000003</v>
      </c>
      <c r="E7" s="8">
        <f t="shared" si="0"/>
        <v>3.1155735078053262</v>
      </c>
      <c r="F7" s="8">
        <f t="shared" si="1"/>
        <v>32.175436141694362</v>
      </c>
    </row>
    <row r="8" spans="1:6" s="1" customFormat="1">
      <c r="A8" s="9" t="s">
        <v>55</v>
      </c>
      <c r="B8" s="33">
        <f>B7*49.22/67.22</f>
        <v>63791228.800952099</v>
      </c>
      <c r="C8" s="33">
        <f>C7*49.22/67.22</f>
        <v>1987462.6248259447</v>
      </c>
      <c r="D8" s="48">
        <f>D7*49.99/64.99</f>
        <v>6488854.3545053089</v>
      </c>
      <c r="E8" s="8">
        <f t="shared" si="0"/>
        <v>3.1155735078053257</v>
      </c>
      <c r="F8" s="8">
        <f t="shared" si="1"/>
        <v>30.628867843921011</v>
      </c>
    </row>
    <row r="9" spans="1:6" s="1" customFormat="1" ht="25.5">
      <c r="A9" s="10" t="s">
        <v>56</v>
      </c>
      <c r="B9" s="37">
        <f>B10+B11+B12+B13</f>
        <v>9645600</v>
      </c>
      <c r="C9" s="37">
        <f>C10+C11+C12+C13</f>
        <v>836417.51</v>
      </c>
      <c r="D9" s="37">
        <f>SUM(D10:D13)</f>
        <v>352221.83999999997</v>
      </c>
      <c r="E9" s="8">
        <f t="shared" si="0"/>
        <v>8.6714928050095388</v>
      </c>
      <c r="F9" s="8">
        <f t="shared" si="1"/>
        <v>237.46895138586527</v>
      </c>
    </row>
    <row r="10" spans="1:6" s="1" customFormat="1" ht="38.25">
      <c r="A10" s="11" t="s">
        <v>57</v>
      </c>
      <c r="B10" s="46">
        <v>4661000</v>
      </c>
      <c r="C10" s="46">
        <v>399376.97</v>
      </c>
      <c r="D10" s="33">
        <v>153093.34</v>
      </c>
      <c r="E10" s="8">
        <f t="shared" si="0"/>
        <v>8.5684825144818699</v>
      </c>
      <c r="F10" s="8">
        <f t="shared" si="1"/>
        <v>260.87155065008056</v>
      </c>
    </row>
    <row r="11" spans="1:6" s="1" customFormat="1" ht="51">
      <c r="A11" s="11" t="s">
        <v>58</v>
      </c>
      <c r="B11" s="46">
        <v>25000</v>
      </c>
      <c r="C11" s="75">
        <v>1816.58</v>
      </c>
      <c r="D11" s="33">
        <v>329.52</v>
      </c>
      <c r="E11" s="8">
        <f t="shared" si="0"/>
        <v>7.2663199999999994</v>
      </c>
      <c r="F11" s="8">
        <f t="shared" si="1"/>
        <v>551.28065064335999</v>
      </c>
    </row>
    <row r="12" spans="1:6" s="1" customFormat="1" ht="38.25">
      <c r="A12" s="11" t="s">
        <v>59</v>
      </c>
      <c r="B12" s="76">
        <v>4959600</v>
      </c>
      <c r="C12" s="47">
        <v>475848.49</v>
      </c>
      <c r="D12" s="33">
        <v>216989.76</v>
      </c>
      <c r="E12" s="8">
        <f t="shared" si="0"/>
        <v>9.594493305911767</v>
      </c>
      <c r="F12" s="8">
        <f t="shared" si="1"/>
        <v>219.29536674910372</v>
      </c>
    </row>
    <row r="13" spans="1:6" s="1" customFormat="1" ht="38.25">
      <c r="A13" s="11" t="s">
        <v>60</v>
      </c>
      <c r="B13" s="47">
        <v>0</v>
      </c>
      <c r="C13" s="47">
        <v>-40624.53</v>
      </c>
      <c r="D13" s="33">
        <v>-18190.78</v>
      </c>
      <c r="E13" s="8" t="e">
        <f t="shared" si="0"/>
        <v>#DIV/0!</v>
      </c>
      <c r="F13" s="8">
        <f t="shared" si="1"/>
        <v>223.32483818725751</v>
      </c>
    </row>
    <row r="14" spans="1:6" s="1" customFormat="1">
      <c r="A14" s="7" t="s">
        <v>2</v>
      </c>
      <c r="B14" s="37">
        <f>B16+B17+B18+B15</f>
        <v>20873000</v>
      </c>
      <c r="C14" s="37">
        <f>C16+C17+C18+C15</f>
        <v>962488.39999999991</v>
      </c>
      <c r="D14" s="37">
        <f>D16+D17+D18+D15</f>
        <v>-550465.86</v>
      </c>
      <c r="E14" s="8">
        <f t="shared" si="0"/>
        <v>4.6111646624826328</v>
      </c>
      <c r="F14" s="8">
        <f t="shared" si="1"/>
        <v>-174.84978995790945</v>
      </c>
    </row>
    <row r="15" spans="1:6" s="1" customFormat="1">
      <c r="A15" s="11" t="s">
        <v>91</v>
      </c>
      <c r="B15" s="33">
        <v>16500000</v>
      </c>
      <c r="C15" s="33">
        <v>95516.69</v>
      </c>
      <c r="D15" s="33">
        <v>91149.87</v>
      </c>
      <c r="E15" s="8">
        <f t="shared" si="0"/>
        <v>0.57888903030303029</v>
      </c>
      <c r="F15" s="8">
        <f t="shared" si="1"/>
        <v>104.79081319589376</v>
      </c>
    </row>
    <row r="16" spans="1:6" s="1" customFormat="1">
      <c r="A16" s="11" t="s">
        <v>6</v>
      </c>
      <c r="B16" s="35">
        <v>0</v>
      </c>
      <c r="C16" s="77">
        <v>0</v>
      </c>
      <c r="D16" s="35">
        <v>-11400.25</v>
      </c>
      <c r="E16" s="8" t="e">
        <f t="shared" si="0"/>
        <v>#DIV/0!</v>
      </c>
      <c r="F16" s="8">
        <f t="shared" si="1"/>
        <v>0</v>
      </c>
    </row>
    <row r="17" spans="1:6" s="1" customFormat="1">
      <c r="A17" s="11" t="s">
        <v>3</v>
      </c>
      <c r="B17" s="35">
        <v>2543000</v>
      </c>
      <c r="C17" s="35">
        <v>7126.49</v>
      </c>
      <c r="D17" s="35">
        <v>-638.98</v>
      </c>
      <c r="E17" s="8">
        <f t="shared" si="0"/>
        <v>0.28023948092803774</v>
      </c>
      <c r="F17" s="8">
        <f t="shared" si="1"/>
        <v>-1115.2915584212337</v>
      </c>
    </row>
    <row r="18" spans="1:6" s="1" customFormat="1">
      <c r="A18" s="11" t="s">
        <v>49</v>
      </c>
      <c r="B18" s="35">
        <v>1830000</v>
      </c>
      <c r="C18" s="47">
        <v>859845.22</v>
      </c>
      <c r="D18" s="35">
        <v>-629576.5</v>
      </c>
      <c r="E18" s="8">
        <f t="shared" si="0"/>
        <v>46.986077595628409</v>
      </c>
      <c r="F18" s="8">
        <f t="shared" si="1"/>
        <v>-136.57517712303428</v>
      </c>
    </row>
    <row r="19" spans="1:6" s="1" customFormat="1">
      <c r="A19" s="10" t="s">
        <v>10</v>
      </c>
      <c r="B19" s="37">
        <f>B21+B20+B22</f>
        <v>16100000</v>
      </c>
      <c r="C19" s="37">
        <f>C21+C20+C22</f>
        <v>272507.63</v>
      </c>
      <c r="D19" s="37">
        <f>D21+D20+D22</f>
        <v>-383745.37</v>
      </c>
      <c r="E19" s="8">
        <f t="shared" si="0"/>
        <v>1.6925939751552797</v>
      </c>
      <c r="F19" s="8">
        <f t="shared" si="1"/>
        <v>-71.012617038219901</v>
      </c>
    </row>
    <row r="20" spans="1:6" s="1" customFormat="1">
      <c r="A20" s="11" t="s">
        <v>21</v>
      </c>
      <c r="B20" s="35">
        <v>6700000</v>
      </c>
      <c r="C20" s="47">
        <v>107043.21</v>
      </c>
      <c r="D20" s="35">
        <v>-298758.53999999998</v>
      </c>
      <c r="E20" s="8">
        <f t="shared" si="0"/>
        <v>1.5976598507462687</v>
      </c>
      <c r="F20" s="8">
        <f t="shared" si="1"/>
        <v>-35.829338970527843</v>
      </c>
    </row>
    <row r="21" spans="1:6" s="1" customFormat="1">
      <c r="A21" s="12" t="s">
        <v>61</v>
      </c>
      <c r="B21" s="48">
        <v>2600000</v>
      </c>
      <c r="C21" s="77">
        <v>60906.21</v>
      </c>
      <c r="D21" s="48">
        <v>19519.93</v>
      </c>
      <c r="E21" s="8">
        <f t="shared" si="0"/>
        <v>2.3425465384615385</v>
      </c>
      <c r="F21" s="8">
        <f t="shared" si="1"/>
        <v>312.02063736908894</v>
      </c>
    </row>
    <row r="22" spans="1:6" s="1" customFormat="1">
      <c r="A22" s="11" t="s">
        <v>11</v>
      </c>
      <c r="B22" s="35">
        <v>6800000</v>
      </c>
      <c r="C22" s="35">
        <v>104558.21</v>
      </c>
      <c r="D22" s="35">
        <v>-104506.76</v>
      </c>
      <c r="E22" s="8">
        <f t="shared" si="0"/>
        <v>1.5376207352941178</v>
      </c>
      <c r="F22" s="8">
        <f t="shared" si="1"/>
        <v>-100.04923126503971</v>
      </c>
    </row>
    <row r="23" spans="1:6" s="1" customFormat="1" ht="25.5">
      <c r="A23" s="10" t="s">
        <v>7</v>
      </c>
      <c r="B23" s="34">
        <f>B24</f>
        <v>3700000</v>
      </c>
      <c r="C23" s="34">
        <f>C24</f>
        <v>0</v>
      </c>
      <c r="D23" s="34">
        <f>D24</f>
        <v>-311194.56</v>
      </c>
      <c r="E23" s="8">
        <f t="shared" si="0"/>
        <v>0</v>
      </c>
      <c r="F23" s="8">
        <f t="shared" si="1"/>
        <v>0</v>
      </c>
    </row>
    <row r="24" spans="1:6" s="1" customFormat="1">
      <c r="A24" s="11" t="s">
        <v>4</v>
      </c>
      <c r="B24" s="35">
        <v>3700000</v>
      </c>
      <c r="C24" s="47">
        <v>0</v>
      </c>
      <c r="D24" s="35">
        <v>-311194.56</v>
      </c>
      <c r="E24" s="8">
        <f t="shared" si="0"/>
        <v>0</v>
      </c>
      <c r="F24" s="8">
        <f t="shared" si="1"/>
        <v>0</v>
      </c>
    </row>
    <row r="25" spans="1:6" s="1" customFormat="1">
      <c r="A25" s="10" t="s">
        <v>15</v>
      </c>
      <c r="B25" s="37">
        <f>B26</f>
        <v>1870000</v>
      </c>
      <c r="C25" s="37">
        <f t="shared" ref="C25:F25" si="2">C26</f>
        <v>85167.29</v>
      </c>
      <c r="D25" s="37">
        <f t="shared" si="2"/>
        <v>13844.49</v>
      </c>
      <c r="E25" s="37">
        <f t="shared" si="2"/>
        <v>4.5544005347593579</v>
      </c>
      <c r="F25" s="37">
        <f t="shared" si="2"/>
        <v>615.17101749504673</v>
      </c>
    </row>
    <row r="26" spans="1:6" s="1" customFormat="1" ht="25.5">
      <c r="A26" s="11" t="s">
        <v>50</v>
      </c>
      <c r="B26" s="35">
        <v>1870000</v>
      </c>
      <c r="C26" s="47">
        <v>85167.29</v>
      </c>
      <c r="D26" s="35">
        <v>13844.49</v>
      </c>
      <c r="E26" s="8">
        <f t="shared" si="0"/>
        <v>4.5544005347593579</v>
      </c>
      <c r="F26" s="8">
        <f t="shared" si="1"/>
        <v>615.17101749504673</v>
      </c>
    </row>
    <row r="27" spans="1:6" s="1" customFormat="1">
      <c r="A27" s="10" t="s">
        <v>9</v>
      </c>
      <c r="B27" s="37">
        <f>B28+B34+B36+B39+B43+B44</f>
        <v>12140383</v>
      </c>
      <c r="C27" s="37">
        <f>C28+C34+C36+C39+C43+C44</f>
        <v>751498.87</v>
      </c>
      <c r="D27" s="37">
        <f>D28+D34+D36+D39+D43+D44</f>
        <v>1743413.43</v>
      </c>
      <c r="E27" s="8">
        <f t="shared" si="0"/>
        <v>6.1900754696124496</v>
      </c>
      <c r="F27" s="8">
        <f t="shared" si="1"/>
        <v>43.10502931023079</v>
      </c>
    </row>
    <row r="28" spans="1:6" s="1" customFormat="1" ht="25.5">
      <c r="A28" s="10" t="s">
        <v>77</v>
      </c>
      <c r="B28" s="34">
        <f>SUM(B29:B33)</f>
        <v>3287800</v>
      </c>
      <c r="C28" s="34">
        <f>SUM(C29:C33)</f>
        <v>118915.47</v>
      </c>
      <c r="D28" s="34">
        <f>SUM(D29:D33)</f>
        <v>46458.32</v>
      </c>
      <c r="E28" s="8">
        <f t="shared" si="0"/>
        <v>3.6168705517367234</v>
      </c>
      <c r="F28" s="8">
        <f t="shared" si="1"/>
        <v>255.96162323562282</v>
      </c>
    </row>
    <row r="29" spans="1:6" s="1" customFormat="1" ht="38.25">
      <c r="A29" s="11" t="s">
        <v>103</v>
      </c>
      <c r="B29" s="78">
        <v>2347010</v>
      </c>
      <c r="C29" s="49">
        <v>95346.66</v>
      </c>
      <c r="D29" s="35">
        <v>46458.32</v>
      </c>
      <c r="E29" s="8">
        <f t="shared" si="0"/>
        <v>4.0624735301511281</v>
      </c>
      <c r="F29" s="8">
        <f t="shared" si="1"/>
        <v>205.23053782401087</v>
      </c>
    </row>
    <row r="30" spans="1:6" s="1" customFormat="1" ht="38.25">
      <c r="A30" s="11" t="s">
        <v>104</v>
      </c>
      <c r="B30" s="35">
        <v>632860</v>
      </c>
      <c r="C30" s="35">
        <v>0</v>
      </c>
      <c r="D30" s="35">
        <v>0</v>
      </c>
      <c r="E30" s="8">
        <f t="shared" si="0"/>
        <v>0</v>
      </c>
      <c r="F30" s="8" t="e">
        <f t="shared" si="1"/>
        <v>#DIV/0!</v>
      </c>
    </row>
    <row r="31" spans="1:6" s="1" customFormat="1" ht="25.5">
      <c r="A31" s="11" t="s">
        <v>105</v>
      </c>
      <c r="B31" s="35">
        <v>97730</v>
      </c>
      <c r="C31" s="35">
        <v>-3431.19</v>
      </c>
      <c r="D31" s="35">
        <v>0</v>
      </c>
      <c r="E31" s="8">
        <f t="shared" si="0"/>
        <v>-3.5108871380333571</v>
      </c>
      <c r="F31" s="8" t="e">
        <f t="shared" si="1"/>
        <v>#DIV/0!</v>
      </c>
    </row>
    <row r="32" spans="1:6" s="1" customFormat="1" ht="38.25">
      <c r="A32" s="11" t="s">
        <v>106</v>
      </c>
      <c r="B32" s="35">
        <v>103200</v>
      </c>
      <c r="C32" s="35">
        <v>27000</v>
      </c>
      <c r="D32" s="35">
        <v>0</v>
      </c>
      <c r="E32" s="8">
        <f t="shared" si="0"/>
        <v>26.162790697674421</v>
      </c>
      <c r="F32" s="8" t="e">
        <f t="shared" si="1"/>
        <v>#DIV/0!</v>
      </c>
    </row>
    <row r="33" spans="1:9" s="1" customFormat="1" ht="51">
      <c r="A33" s="11" t="s">
        <v>107</v>
      </c>
      <c r="B33" s="35">
        <v>107000</v>
      </c>
      <c r="C33" s="35">
        <v>0</v>
      </c>
      <c r="D33" s="35">
        <v>0</v>
      </c>
      <c r="E33" s="8">
        <f t="shared" si="0"/>
        <v>0</v>
      </c>
      <c r="F33" s="8" t="e">
        <f t="shared" si="1"/>
        <v>#DIV/0!</v>
      </c>
    </row>
    <row r="34" spans="1:9" s="1" customFormat="1">
      <c r="A34" s="10" t="s">
        <v>5</v>
      </c>
      <c r="B34" s="34">
        <f>B35</f>
        <v>210000</v>
      </c>
      <c r="C34" s="34">
        <f t="shared" ref="C34:F34" si="3">C35</f>
        <v>1508.48</v>
      </c>
      <c r="D34" s="34">
        <f t="shared" si="3"/>
        <v>43770.07</v>
      </c>
      <c r="E34" s="34">
        <f t="shared" si="3"/>
        <v>0.71832380952380948</v>
      </c>
      <c r="F34" s="34">
        <f t="shared" si="3"/>
        <v>3.4463732865860166</v>
      </c>
    </row>
    <row r="35" spans="1:9" s="1" customFormat="1">
      <c r="A35" s="11" t="s">
        <v>78</v>
      </c>
      <c r="B35" s="35">
        <v>210000</v>
      </c>
      <c r="C35" s="35">
        <v>1508.48</v>
      </c>
      <c r="D35" s="35">
        <v>43770.07</v>
      </c>
      <c r="E35" s="8">
        <f t="shared" si="0"/>
        <v>0.71832380952380948</v>
      </c>
      <c r="F35" s="8">
        <f t="shared" si="1"/>
        <v>3.4463732865860166</v>
      </c>
    </row>
    <row r="36" spans="1:9" s="1" customFormat="1" ht="25.5">
      <c r="A36" s="10" t="s">
        <v>79</v>
      </c>
      <c r="B36" s="37">
        <f>B37+B38</f>
        <v>3330000</v>
      </c>
      <c r="C36" s="37">
        <f t="shared" ref="C36:F36" si="4">C37+C38</f>
        <v>32823.599999999999</v>
      </c>
      <c r="D36" s="37">
        <f t="shared" si="4"/>
        <v>0</v>
      </c>
      <c r="E36" s="37">
        <f t="shared" si="4"/>
        <v>8.2058999999999997</v>
      </c>
      <c r="F36" s="37" t="e">
        <f t="shared" si="4"/>
        <v>#DIV/0!</v>
      </c>
    </row>
    <row r="37" spans="1:9" s="1" customFormat="1" ht="25.5">
      <c r="A37" s="11" t="s">
        <v>101</v>
      </c>
      <c r="B37" s="46">
        <v>400000</v>
      </c>
      <c r="C37" s="46">
        <v>32823.599999999999</v>
      </c>
      <c r="D37" s="33">
        <v>0</v>
      </c>
      <c r="E37" s="8">
        <f t="shared" si="0"/>
        <v>8.2058999999999997</v>
      </c>
      <c r="F37" s="8" t="e">
        <f t="shared" si="1"/>
        <v>#DIV/0!</v>
      </c>
    </row>
    <row r="38" spans="1:9" s="1" customFormat="1">
      <c r="A38" s="11" t="s">
        <v>100</v>
      </c>
      <c r="B38" s="46">
        <v>2930000</v>
      </c>
      <c r="C38" s="46">
        <v>0</v>
      </c>
      <c r="D38" s="33">
        <v>0</v>
      </c>
      <c r="E38" s="8">
        <f t="shared" si="0"/>
        <v>0</v>
      </c>
      <c r="F38" s="8" t="e">
        <f t="shared" si="1"/>
        <v>#DIV/0!</v>
      </c>
    </row>
    <row r="39" spans="1:9" s="1" customFormat="1">
      <c r="A39" s="10" t="s">
        <v>80</v>
      </c>
      <c r="B39" s="34">
        <f>SUM(B40:B42)</f>
        <v>2300000</v>
      </c>
      <c r="C39" s="34">
        <f>SUM(C40:C42)</f>
        <v>434915.27999999997</v>
      </c>
      <c r="D39" s="34">
        <f>SUM(D40:D42)</f>
        <v>1633540.04</v>
      </c>
      <c r="E39" s="8">
        <f t="shared" si="0"/>
        <v>18.90936</v>
      </c>
      <c r="F39" s="8">
        <f t="shared" si="1"/>
        <v>26.624096707173457</v>
      </c>
      <c r="I39" s="66"/>
    </row>
    <row r="40" spans="1:9" s="63" customFormat="1" ht="51">
      <c r="A40" s="68" t="s">
        <v>108</v>
      </c>
      <c r="B40" s="79">
        <v>250000</v>
      </c>
      <c r="C40" s="79">
        <v>0</v>
      </c>
      <c r="D40" s="35">
        <v>390950</v>
      </c>
      <c r="E40" s="62">
        <f t="shared" si="0"/>
        <v>0</v>
      </c>
      <c r="F40" s="62">
        <f t="shared" si="1"/>
        <v>0</v>
      </c>
    </row>
    <row r="41" spans="1:9" s="63" customFormat="1" ht="25.5">
      <c r="A41" s="68" t="s">
        <v>109</v>
      </c>
      <c r="B41" s="79">
        <v>2000000</v>
      </c>
      <c r="C41" s="79">
        <v>431804.93</v>
      </c>
      <c r="D41" s="35">
        <v>1242590.04</v>
      </c>
      <c r="E41" s="62">
        <f t="shared" si="0"/>
        <v>21.590246499999999</v>
      </c>
      <c r="F41" s="62">
        <f t="shared" si="1"/>
        <v>34.750393621374911</v>
      </c>
    </row>
    <row r="42" spans="1:9" s="1" customFormat="1" ht="51">
      <c r="A42" s="13" t="s">
        <v>132</v>
      </c>
      <c r="B42" s="79">
        <v>50000</v>
      </c>
      <c r="C42" s="79">
        <v>3110.35</v>
      </c>
      <c r="D42" s="35">
        <v>0</v>
      </c>
      <c r="E42" s="62">
        <f t="shared" si="0"/>
        <v>6.2206999999999999</v>
      </c>
      <c r="F42" s="62" t="e">
        <f t="shared" si="1"/>
        <v>#DIV/0!</v>
      </c>
      <c r="G42" s="63"/>
      <c r="H42" s="63"/>
    </row>
    <row r="43" spans="1:9" s="1" customFormat="1">
      <c r="A43" s="10" t="s">
        <v>75</v>
      </c>
      <c r="B43" s="34">
        <v>1100000</v>
      </c>
      <c r="C43" s="34">
        <v>76336.039999999994</v>
      </c>
      <c r="D43" s="34">
        <v>18735</v>
      </c>
      <c r="E43" s="8">
        <f t="shared" si="0"/>
        <v>6.9396399999999998</v>
      </c>
      <c r="F43" s="8">
        <f t="shared" si="1"/>
        <v>407.45150787296501</v>
      </c>
    </row>
    <row r="44" spans="1:9" s="1" customFormat="1">
      <c r="A44" s="14" t="s">
        <v>81</v>
      </c>
      <c r="B44" s="34">
        <f>SUM(B45:B46)</f>
        <v>1912583</v>
      </c>
      <c r="C44" s="34">
        <f>SUM(C45:C46)</f>
        <v>87000</v>
      </c>
      <c r="D44" s="34">
        <f>SUM(D45:D46)</f>
        <v>910</v>
      </c>
      <c r="E44" s="8">
        <f t="shared" si="0"/>
        <v>4.5488221949060517</v>
      </c>
      <c r="F44" s="8">
        <f t="shared" si="1"/>
        <v>9560.4395604395613</v>
      </c>
    </row>
    <row r="45" spans="1:9" s="38" customFormat="1">
      <c r="A45" s="15" t="s">
        <v>110</v>
      </c>
      <c r="B45" s="35">
        <v>0</v>
      </c>
      <c r="C45" s="35">
        <v>0</v>
      </c>
      <c r="D45" s="35">
        <v>910</v>
      </c>
      <c r="E45" s="8" t="e">
        <f t="shared" si="0"/>
        <v>#DIV/0!</v>
      </c>
      <c r="F45" s="8">
        <f t="shared" si="1"/>
        <v>0</v>
      </c>
    </row>
    <row r="46" spans="1:9" s="1" customFormat="1">
      <c r="A46" s="16" t="s">
        <v>93</v>
      </c>
      <c r="B46" s="35">
        <v>1912583</v>
      </c>
      <c r="C46" s="35">
        <v>87000</v>
      </c>
      <c r="D46" s="35">
        <v>0</v>
      </c>
      <c r="E46" s="17">
        <f t="shared" ref="E46" si="5">C46/B46*100</f>
        <v>4.5488221949060517</v>
      </c>
      <c r="F46" s="17" t="e">
        <f>C46/D46*100</f>
        <v>#DIV/0!</v>
      </c>
    </row>
    <row r="47" spans="1:9" s="1" customFormat="1">
      <c r="A47" s="29" t="s">
        <v>18</v>
      </c>
      <c r="B47" s="83">
        <f>B4</f>
        <v>151448983</v>
      </c>
      <c r="C47" s="83">
        <f>C4</f>
        <v>5622367.3400000008</v>
      </c>
      <c r="D47" s="50">
        <f>D4</f>
        <v>9299974.040000001</v>
      </c>
      <c r="E47" s="6">
        <f t="shared" ref="E47:E76" si="6">C47/B47*100</f>
        <v>3.7123836876474776</v>
      </c>
      <c r="F47" s="6">
        <f t="shared" ref="F47:F85" si="7">C47/D47*100</f>
        <v>60.455731551697966</v>
      </c>
    </row>
    <row r="48" spans="1:9" s="1" customFormat="1">
      <c r="A48" s="30" t="s">
        <v>17</v>
      </c>
      <c r="B48" s="83">
        <f>B49+B105+B107+B110</f>
        <v>629656654.10000002</v>
      </c>
      <c r="C48" s="83">
        <f>C49+C105+C107+C110</f>
        <v>18197977.84</v>
      </c>
      <c r="D48" s="50">
        <f>D49+D105+D107+D110</f>
        <v>-28535052.739999998</v>
      </c>
      <c r="E48" s="6">
        <f t="shared" si="6"/>
        <v>2.8901430202482792</v>
      </c>
      <c r="F48" s="6">
        <f t="shared" si="7"/>
        <v>-63.774116718173623</v>
      </c>
    </row>
    <row r="49" spans="1:7" s="28" customFormat="1">
      <c r="A49" s="21" t="s">
        <v>47</v>
      </c>
      <c r="B49" s="37">
        <f>B50+B53+B79+B101</f>
        <v>622935114.10000002</v>
      </c>
      <c r="C49" s="37">
        <f>C50+C53+C79+C101</f>
        <v>31333472</v>
      </c>
      <c r="D49" s="37">
        <f>D50+D53+D79+D101</f>
        <v>9550403.7699999996</v>
      </c>
      <c r="E49" s="17">
        <f t="shared" si="6"/>
        <v>5.0299736346167867</v>
      </c>
      <c r="F49" s="17">
        <f t="shared" si="7"/>
        <v>328.08531193650259</v>
      </c>
    </row>
    <row r="50" spans="1:7" s="28" customFormat="1">
      <c r="A50" s="21" t="s">
        <v>51</v>
      </c>
      <c r="B50" s="37">
        <f>B51+B52</f>
        <v>89254800</v>
      </c>
      <c r="C50" s="37">
        <f t="shared" ref="C50:F50" si="8">C51+C52</f>
        <v>7437900</v>
      </c>
      <c r="D50" s="37">
        <f t="shared" si="8"/>
        <v>7145800</v>
      </c>
      <c r="E50" s="37">
        <f t="shared" si="8"/>
        <v>16.666856457009594</v>
      </c>
      <c r="F50" s="37" t="e">
        <f t="shared" si="8"/>
        <v>#DIV/0!</v>
      </c>
    </row>
    <row r="51" spans="1:7" s="28" customFormat="1">
      <c r="A51" s="22" t="s">
        <v>102</v>
      </c>
      <c r="B51" s="64">
        <v>72408500</v>
      </c>
      <c r="C51" s="64">
        <v>6034000</v>
      </c>
      <c r="D51" s="35">
        <v>7145800</v>
      </c>
      <c r="E51" s="17">
        <f t="shared" si="6"/>
        <v>8.3332757894446097</v>
      </c>
      <c r="F51" s="17">
        <f t="shared" si="7"/>
        <v>84.441210221388786</v>
      </c>
    </row>
    <row r="52" spans="1:7" s="28" customFormat="1">
      <c r="A52" s="16" t="s">
        <v>52</v>
      </c>
      <c r="B52" s="64">
        <v>16846300</v>
      </c>
      <c r="C52" s="64">
        <v>1403900</v>
      </c>
      <c r="D52" s="35">
        <v>0</v>
      </c>
      <c r="E52" s="17">
        <f t="shared" si="6"/>
        <v>8.3335806675649842</v>
      </c>
      <c r="F52" s="17" t="e">
        <f t="shared" si="7"/>
        <v>#DIV/0!</v>
      </c>
    </row>
    <row r="53" spans="1:7" s="28" customFormat="1">
      <c r="A53" s="21" t="s">
        <v>16</v>
      </c>
      <c r="B53" s="34">
        <f>B54+B55+B56+B60+B61+B62+B63+B64+B65+B66+B67+B68</f>
        <v>191507299</v>
      </c>
      <c r="C53" s="34">
        <f t="shared" ref="C53:F53" si="9">C54+C55+C56+C60+C61+C62+C63+C64+C65+C66+C67+C68</f>
        <v>0</v>
      </c>
      <c r="D53" s="34">
        <f t="shared" si="9"/>
        <v>0</v>
      </c>
      <c r="E53" s="34">
        <f t="shared" si="9"/>
        <v>0</v>
      </c>
      <c r="F53" s="34" t="e">
        <f t="shared" si="9"/>
        <v>#DIV/0!</v>
      </c>
      <c r="G53" s="73"/>
    </row>
    <row r="54" spans="1:7" s="28" customFormat="1">
      <c r="A54" s="16" t="s">
        <v>143</v>
      </c>
      <c r="B54" s="35">
        <v>57729000</v>
      </c>
      <c r="C54" s="35"/>
      <c r="D54" s="35"/>
      <c r="E54" s="17"/>
      <c r="F54" s="17"/>
    </row>
    <row r="55" spans="1:7" s="28" customFormat="1" ht="38.25">
      <c r="A55" s="16" t="s">
        <v>92</v>
      </c>
      <c r="B55" s="35">
        <v>10957060.609999999</v>
      </c>
      <c r="C55" s="35">
        <v>0</v>
      </c>
      <c r="D55" s="35">
        <v>0</v>
      </c>
      <c r="E55" s="17">
        <f t="shared" si="6"/>
        <v>0</v>
      </c>
      <c r="F55" s="17" t="e">
        <f t="shared" si="7"/>
        <v>#DIV/0!</v>
      </c>
    </row>
    <row r="56" spans="1:7" s="28" customFormat="1" ht="51">
      <c r="A56" s="24" t="s">
        <v>111</v>
      </c>
      <c r="B56" s="35">
        <f>B57+B58+B59</f>
        <v>21932900</v>
      </c>
      <c r="C56" s="35">
        <f>C57+C58+C59</f>
        <v>0</v>
      </c>
      <c r="D56" s="35">
        <v>0</v>
      </c>
      <c r="E56" s="17">
        <f t="shared" si="6"/>
        <v>0</v>
      </c>
      <c r="F56" s="17" t="e">
        <f t="shared" si="7"/>
        <v>#DIV/0!</v>
      </c>
    </row>
    <row r="57" spans="1:7" s="40" customFormat="1" ht="25.5">
      <c r="A57" s="25" t="s">
        <v>112</v>
      </c>
      <c r="B57" s="36">
        <v>13757100</v>
      </c>
      <c r="C57" s="36">
        <v>0</v>
      </c>
      <c r="D57" s="36">
        <v>0</v>
      </c>
      <c r="E57" s="39">
        <f t="shared" si="6"/>
        <v>0</v>
      </c>
      <c r="F57" s="39" t="e">
        <f t="shared" si="7"/>
        <v>#DIV/0!</v>
      </c>
    </row>
    <row r="58" spans="1:7" s="40" customFormat="1" ht="25.5">
      <c r="A58" s="25" t="s">
        <v>97</v>
      </c>
      <c r="B58" s="36">
        <v>7484600</v>
      </c>
      <c r="C58" s="36">
        <v>0</v>
      </c>
      <c r="D58" s="36">
        <v>0</v>
      </c>
      <c r="E58" s="39">
        <f t="shared" si="6"/>
        <v>0</v>
      </c>
      <c r="F58" s="39" t="e">
        <f t="shared" si="7"/>
        <v>#DIV/0!</v>
      </c>
    </row>
    <row r="59" spans="1:7" s="40" customFormat="1" ht="25.5">
      <c r="A59" s="25" t="s">
        <v>98</v>
      </c>
      <c r="B59" s="36">
        <v>691200</v>
      </c>
      <c r="C59" s="36">
        <v>0</v>
      </c>
      <c r="D59" s="36">
        <v>0</v>
      </c>
      <c r="E59" s="39">
        <f t="shared" si="6"/>
        <v>0</v>
      </c>
      <c r="F59" s="39" t="e">
        <f t="shared" si="7"/>
        <v>#DIV/0!</v>
      </c>
    </row>
    <row r="60" spans="1:7" s="28" customFormat="1" ht="25.5">
      <c r="A60" s="24" t="s">
        <v>113</v>
      </c>
      <c r="B60" s="35">
        <v>2328700</v>
      </c>
      <c r="C60" s="35">
        <v>0</v>
      </c>
      <c r="D60" s="35">
        <v>0</v>
      </c>
      <c r="E60" s="17">
        <f t="shared" si="6"/>
        <v>0</v>
      </c>
      <c r="F60" s="17" t="e">
        <f t="shared" si="7"/>
        <v>#DIV/0!</v>
      </c>
    </row>
    <row r="61" spans="1:7" s="28" customFormat="1">
      <c r="A61" s="24" t="s">
        <v>144</v>
      </c>
      <c r="B61" s="35">
        <v>30463636.359999999</v>
      </c>
      <c r="C61" s="35">
        <v>0</v>
      </c>
      <c r="D61" s="35">
        <v>0</v>
      </c>
      <c r="E61" s="17">
        <f t="shared" ref="E61:E65" si="10">C61/B61*100</f>
        <v>0</v>
      </c>
      <c r="F61" s="17" t="e">
        <f t="shared" ref="F61:F65" si="11">C61/D61*100</f>
        <v>#DIV/0!</v>
      </c>
    </row>
    <row r="62" spans="1:7" s="28" customFormat="1" ht="25.5">
      <c r="A62" s="24" t="s">
        <v>114</v>
      </c>
      <c r="B62" s="35">
        <v>3651810.47</v>
      </c>
      <c r="C62" s="35">
        <v>0</v>
      </c>
      <c r="D62" s="35">
        <v>0</v>
      </c>
      <c r="E62" s="17">
        <f t="shared" si="10"/>
        <v>0</v>
      </c>
      <c r="F62" s="17" t="e">
        <f t="shared" si="11"/>
        <v>#DIV/0!</v>
      </c>
    </row>
    <row r="63" spans="1:7" s="28" customFormat="1" ht="25.5">
      <c r="A63" s="24" t="s">
        <v>115</v>
      </c>
      <c r="B63" s="35">
        <v>4252041.0999999996</v>
      </c>
      <c r="C63" s="35">
        <v>0</v>
      </c>
      <c r="D63" s="35">
        <v>0</v>
      </c>
      <c r="E63" s="17">
        <f t="shared" si="10"/>
        <v>0</v>
      </c>
      <c r="F63" s="17" t="e">
        <f t="shared" si="11"/>
        <v>#DIV/0!</v>
      </c>
    </row>
    <row r="64" spans="1:7" s="28" customFormat="1" ht="25.5">
      <c r="A64" s="24" t="s">
        <v>116</v>
      </c>
      <c r="B64" s="35">
        <v>1189292.93</v>
      </c>
      <c r="C64" s="35">
        <v>0</v>
      </c>
      <c r="D64" s="35">
        <v>0</v>
      </c>
      <c r="E64" s="17">
        <f t="shared" si="10"/>
        <v>0</v>
      </c>
      <c r="F64" s="17" t="e">
        <f t="shared" si="11"/>
        <v>#DIV/0!</v>
      </c>
    </row>
    <row r="65" spans="1:6" s="28" customFormat="1" ht="25.5">
      <c r="A65" s="24" t="s">
        <v>117</v>
      </c>
      <c r="B65" s="35">
        <v>171010.1</v>
      </c>
      <c r="C65" s="35">
        <v>0</v>
      </c>
      <c r="D65" s="35">
        <v>0</v>
      </c>
      <c r="E65" s="17">
        <f t="shared" si="10"/>
        <v>0</v>
      </c>
      <c r="F65" s="17" t="e">
        <f t="shared" si="11"/>
        <v>#DIV/0!</v>
      </c>
    </row>
    <row r="66" spans="1:6" s="28" customFormat="1">
      <c r="A66" s="24" t="s">
        <v>145</v>
      </c>
      <c r="B66" s="35">
        <v>728454.55</v>
      </c>
      <c r="C66" s="35"/>
      <c r="D66" s="35"/>
      <c r="E66" s="17"/>
      <c r="F66" s="17"/>
    </row>
    <row r="67" spans="1:6" s="28" customFormat="1" ht="63.75">
      <c r="A67" s="24" t="s">
        <v>140</v>
      </c>
      <c r="B67" s="35">
        <v>542323.23</v>
      </c>
      <c r="C67" s="35"/>
      <c r="D67" s="35"/>
      <c r="E67" s="17"/>
      <c r="F67" s="17"/>
    </row>
    <row r="68" spans="1:6" s="28" customFormat="1">
      <c r="A68" s="16" t="s">
        <v>48</v>
      </c>
      <c r="B68" s="35">
        <f>SUM(B70:B78)</f>
        <v>57561069.649999999</v>
      </c>
      <c r="C68" s="35">
        <f>SUM(C70:C78)</f>
        <v>0</v>
      </c>
      <c r="D68" s="35">
        <f>SUM(D70:D78)</f>
        <v>0</v>
      </c>
      <c r="E68" s="17">
        <f t="shared" si="6"/>
        <v>0</v>
      </c>
      <c r="F68" s="17" t="e">
        <f t="shared" si="7"/>
        <v>#DIV/0!</v>
      </c>
    </row>
    <row r="69" spans="1:6" s="28" customFormat="1">
      <c r="A69" s="16" t="s">
        <v>22</v>
      </c>
      <c r="B69" s="35"/>
      <c r="C69" s="35"/>
      <c r="D69" s="35"/>
      <c r="E69" s="17" t="e">
        <f t="shared" si="6"/>
        <v>#DIV/0!</v>
      </c>
      <c r="F69" s="17" t="e">
        <f t="shared" si="7"/>
        <v>#DIV/0!</v>
      </c>
    </row>
    <row r="70" spans="1:6" s="28" customFormat="1">
      <c r="A70" s="23" t="s">
        <v>94</v>
      </c>
      <c r="B70" s="36">
        <v>530700</v>
      </c>
      <c r="C70" s="36">
        <v>0</v>
      </c>
      <c r="D70" s="36">
        <v>0</v>
      </c>
      <c r="E70" s="17">
        <f t="shared" si="6"/>
        <v>0</v>
      </c>
      <c r="F70" s="17" t="e">
        <f t="shared" si="7"/>
        <v>#DIV/0!</v>
      </c>
    </row>
    <row r="71" spans="1:6" s="28" customFormat="1">
      <c r="A71" s="23" t="s">
        <v>142</v>
      </c>
      <c r="B71" s="36">
        <v>733200</v>
      </c>
      <c r="C71" s="36">
        <v>0</v>
      </c>
      <c r="D71" s="36">
        <v>0</v>
      </c>
      <c r="E71" s="17">
        <f t="shared" si="6"/>
        <v>0</v>
      </c>
      <c r="F71" s="17"/>
    </row>
    <row r="72" spans="1:6" s="28" customFormat="1" ht="25.5">
      <c r="A72" s="23" t="s">
        <v>118</v>
      </c>
      <c r="B72" s="36">
        <v>10864900</v>
      </c>
      <c r="C72" s="36">
        <v>0</v>
      </c>
      <c r="D72" s="36">
        <v>0</v>
      </c>
      <c r="E72" s="17">
        <f t="shared" si="6"/>
        <v>0</v>
      </c>
      <c r="F72" s="17" t="e">
        <f t="shared" si="7"/>
        <v>#DIV/0!</v>
      </c>
    </row>
    <row r="73" spans="1:6" s="28" customFormat="1" ht="25.5">
      <c r="A73" s="23" t="s">
        <v>95</v>
      </c>
      <c r="B73" s="35">
        <v>190100</v>
      </c>
      <c r="C73" s="35">
        <v>0</v>
      </c>
      <c r="D73" s="36">
        <v>0</v>
      </c>
      <c r="E73" s="17">
        <f t="shared" si="6"/>
        <v>0</v>
      </c>
      <c r="F73" s="17" t="e">
        <f t="shared" si="7"/>
        <v>#DIV/0!</v>
      </c>
    </row>
    <row r="74" spans="1:6" s="28" customFormat="1">
      <c r="A74" s="23" t="s">
        <v>141</v>
      </c>
      <c r="B74" s="35">
        <v>11661300</v>
      </c>
      <c r="C74" s="35"/>
      <c r="D74" s="36"/>
      <c r="E74" s="17"/>
      <c r="F74" s="17"/>
    </row>
    <row r="75" spans="1:6" s="28" customFormat="1" ht="25.5">
      <c r="A75" s="23" t="s">
        <v>119</v>
      </c>
      <c r="B75" s="35">
        <v>2612200</v>
      </c>
      <c r="C75" s="35">
        <v>0</v>
      </c>
      <c r="D75" s="36">
        <v>0</v>
      </c>
      <c r="E75" s="17">
        <f t="shared" si="6"/>
        <v>0</v>
      </c>
      <c r="F75" s="17" t="e">
        <f t="shared" si="7"/>
        <v>#DIV/0!</v>
      </c>
    </row>
    <row r="76" spans="1:6" s="28" customFormat="1" ht="25.5">
      <c r="A76" s="23" t="s">
        <v>74</v>
      </c>
      <c r="B76" s="36">
        <v>9538469.6500000004</v>
      </c>
      <c r="C76" s="36">
        <v>0</v>
      </c>
      <c r="D76" s="36">
        <v>0</v>
      </c>
      <c r="E76" s="17">
        <f t="shared" si="6"/>
        <v>0</v>
      </c>
      <c r="F76" s="17" t="e">
        <f t="shared" si="7"/>
        <v>#DIV/0!</v>
      </c>
    </row>
    <row r="77" spans="1:6" s="28" customFormat="1">
      <c r="A77" s="26" t="s">
        <v>85</v>
      </c>
      <c r="B77" s="36">
        <v>19740400</v>
      </c>
      <c r="C77" s="36">
        <v>0</v>
      </c>
      <c r="D77" s="36">
        <v>0</v>
      </c>
      <c r="E77" s="17">
        <f t="shared" ref="E77:E109" si="12">C77/B77*100</f>
        <v>0</v>
      </c>
      <c r="F77" s="17" t="e">
        <f t="shared" si="7"/>
        <v>#DIV/0!</v>
      </c>
    </row>
    <row r="78" spans="1:6" s="28" customFormat="1" ht="38.25">
      <c r="A78" s="27" t="s">
        <v>96</v>
      </c>
      <c r="B78" s="36">
        <v>1689800</v>
      </c>
      <c r="C78" s="36">
        <v>0</v>
      </c>
      <c r="D78" s="36">
        <v>0</v>
      </c>
      <c r="E78" s="17">
        <f t="shared" si="12"/>
        <v>0</v>
      </c>
      <c r="F78" s="17" t="e">
        <f t="shared" si="7"/>
        <v>#DIV/0!</v>
      </c>
    </row>
    <row r="79" spans="1:6" s="1" customFormat="1">
      <c r="A79" s="10" t="s">
        <v>19</v>
      </c>
      <c r="B79" s="34">
        <f>B80+B81+B82+B83+B84+B85</f>
        <v>323579622.10000002</v>
      </c>
      <c r="C79" s="34">
        <f t="shared" ref="C79:F79" si="13">C80+C81+C82+C83+C84+C85</f>
        <v>23693689.25</v>
      </c>
      <c r="D79" s="34">
        <f t="shared" si="13"/>
        <v>2404603.77</v>
      </c>
      <c r="E79" s="34">
        <f t="shared" si="13"/>
        <v>22.092985400700925</v>
      </c>
      <c r="F79" s="34" t="e">
        <f t="shared" si="13"/>
        <v>#DIV/0!</v>
      </c>
    </row>
    <row r="80" spans="1:6" s="1" customFormat="1" ht="25.5">
      <c r="A80" s="11" t="s">
        <v>120</v>
      </c>
      <c r="B80" s="35">
        <v>1260100</v>
      </c>
      <c r="C80" s="35">
        <v>94276.37</v>
      </c>
      <c r="D80" s="35">
        <v>67816.89</v>
      </c>
      <c r="E80" s="8">
        <f t="shared" si="12"/>
        <v>7.4816578049361162</v>
      </c>
      <c r="F80" s="8">
        <f t="shared" si="7"/>
        <v>139.01606222284744</v>
      </c>
    </row>
    <row r="81" spans="1:6" s="1" customFormat="1" ht="38.25">
      <c r="A81" s="11" t="s">
        <v>123</v>
      </c>
      <c r="B81" s="35">
        <v>337500</v>
      </c>
      <c r="C81" s="35">
        <v>0</v>
      </c>
      <c r="D81" s="35">
        <v>0</v>
      </c>
      <c r="E81" s="8">
        <f t="shared" ref="E81:E83" si="14">C81/B81*100</f>
        <v>0</v>
      </c>
      <c r="F81" s="8" t="e">
        <f t="shared" ref="F81:F83" si="15">C81/D81*100</f>
        <v>#DIV/0!</v>
      </c>
    </row>
    <row r="82" spans="1:6" s="1" customFormat="1" ht="38.25">
      <c r="A82" s="11" t="s">
        <v>124</v>
      </c>
      <c r="B82" s="35">
        <v>18549498</v>
      </c>
      <c r="C82" s="35">
        <v>0</v>
      </c>
      <c r="D82" s="35">
        <v>0</v>
      </c>
      <c r="E82" s="8">
        <f t="shared" si="14"/>
        <v>0</v>
      </c>
      <c r="F82" s="8" t="e">
        <f t="shared" si="15"/>
        <v>#DIV/0!</v>
      </c>
    </row>
    <row r="83" spans="1:6" s="1" customFormat="1" ht="25.5">
      <c r="A83" s="11" t="s">
        <v>121</v>
      </c>
      <c r="B83" s="35">
        <v>1779600</v>
      </c>
      <c r="C83" s="35">
        <v>121514.24000000001</v>
      </c>
      <c r="D83" s="35">
        <v>0</v>
      </c>
      <c r="E83" s="8">
        <f t="shared" si="14"/>
        <v>6.8281771184535849</v>
      </c>
      <c r="F83" s="8" t="e">
        <f t="shared" si="15"/>
        <v>#DIV/0!</v>
      </c>
    </row>
    <row r="84" spans="1:6" s="1" customFormat="1" ht="38.25">
      <c r="A84" s="11" t="s">
        <v>122</v>
      </c>
      <c r="B84" s="35">
        <v>2600</v>
      </c>
      <c r="C84" s="35">
        <v>0</v>
      </c>
      <c r="D84" s="35">
        <v>0</v>
      </c>
      <c r="E84" s="8">
        <f t="shared" si="12"/>
        <v>0</v>
      </c>
      <c r="F84" s="8" t="e">
        <f t="shared" si="7"/>
        <v>#DIV/0!</v>
      </c>
    </row>
    <row r="85" spans="1:6" s="1" customFormat="1" ht="25.5">
      <c r="A85" s="11" t="s">
        <v>133</v>
      </c>
      <c r="B85" s="35">
        <f>SUM(B87:B100)</f>
        <v>301650324.10000002</v>
      </c>
      <c r="C85" s="35">
        <f>SUM(C87:C100)</f>
        <v>23477898.640000001</v>
      </c>
      <c r="D85" s="35">
        <f>SUM(D87:D100)</f>
        <v>2336786.88</v>
      </c>
      <c r="E85" s="8">
        <f t="shared" si="12"/>
        <v>7.7831504773112226</v>
      </c>
      <c r="F85" s="8">
        <f t="shared" si="7"/>
        <v>1004.7085954197073</v>
      </c>
    </row>
    <row r="86" spans="1:6" s="1" customFormat="1">
      <c r="A86" s="11" t="s">
        <v>22</v>
      </c>
      <c r="B86" s="35"/>
      <c r="C86" s="35"/>
      <c r="D86" s="35"/>
      <c r="E86" s="8"/>
      <c r="F86" s="8"/>
    </row>
    <row r="87" spans="1:6" s="1" customFormat="1" ht="25.5">
      <c r="A87" s="19" t="s">
        <v>146</v>
      </c>
      <c r="B87" s="36">
        <v>1600</v>
      </c>
      <c r="C87" s="36">
        <v>0</v>
      </c>
      <c r="D87" s="36">
        <v>0</v>
      </c>
      <c r="E87" s="8">
        <f t="shared" si="12"/>
        <v>0</v>
      </c>
      <c r="F87" s="8" t="e">
        <f t="shared" ref="F87:F111" si="16">C87/D87*100</f>
        <v>#DIV/0!</v>
      </c>
    </row>
    <row r="88" spans="1:6" s="1" customFormat="1" ht="25.5">
      <c r="A88" s="18" t="s">
        <v>82</v>
      </c>
      <c r="B88" s="36">
        <v>900</v>
      </c>
      <c r="C88" s="36">
        <v>0</v>
      </c>
      <c r="D88" s="36">
        <v>0</v>
      </c>
      <c r="E88" s="8">
        <f t="shared" si="12"/>
        <v>0</v>
      </c>
      <c r="F88" s="8" t="e">
        <f t="shared" si="16"/>
        <v>#DIV/0!</v>
      </c>
    </row>
    <row r="89" spans="1:6" s="28" customFormat="1" ht="38.25">
      <c r="A89" s="23" t="s">
        <v>125</v>
      </c>
      <c r="B89" s="36">
        <v>15719024.1</v>
      </c>
      <c r="C89" s="36">
        <v>0</v>
      </c>
      <c r="D89" s="36">
        <v>0</v>
      </c>
      <c r="E89" s="17">
        <f t="shared" si="12"/>
        <v>0</v>
      </c>
      <c r="F89" s="17" t="e">
        <f t="shared" si="16"/>
        <v>#DIV/0!</v>
      </c>
    </row>
    <row r="90" spans="1:6" s="28" customFormat="1" ht="25.5">
      <c r="A90" s="23" t="s">
        <v>147</v>
      </c>
      <c r="B90" s="36">
        <v>85200</v>
      </c>
      <c r="C90" s="36">
        <v>5488.71</v>
      </c>
      <c r="D90" s="36">
        <v>0</v>
      </c>
      <c r="E90" s="17">
        <f t="shared" si="12"/>
        <v>6.4421478873239444</v>
      </c>
      <c r="F90" s="17" t="e">
        <f t="shared" si="16"/>
        <v>#DIV/0!</v>
      </c>
    </row>
    <row r="91" spans="1:6" s="28" customFormat="1" ht="25.5">
      <c r="A91" s="23" t="s">
        <v>68</v>
      </c>
      <c r="B91" s="36">
        <v>952300</v>
      </c>
      <c r="C91" s="36">
        <v>25660.35</v>
      </c>
      <c r="D91" s="36">
        <v>47248.83</v>
      </c>
      <c r="E91" s="17">
        <f t="shared" si="12"/>
        <v>2.6945657880919875</v>
      </c>
      <c r="F91" s="17">
        <f t="shared" si="16"/>
        <v>54.308963841009394</v>
      </c>
    </row>
    <row r="92" spans="1:6" s="28" customFormat="1">
      <c r="A92" s="23" t="s">
        <v>69</v>
      </c>
      <c r="B92" s="36">
        <v>1370600</v>
      </c>
      <c r="C92" s="36">
        <v>21558.080000000002</v>
      </c>
      <c r="D92" s="36">
        <v>20185.05</v>
      </c>
      <c r="E92" s="17">
        <f t="shared" si="12"/>
        <v>1.572893623230702</v>
      </c>
      <c r="F92" s="17">
        <f t="shared" si="16"/>
        <v>106.80221252857933</v>
      </c>
    </row>
    <row r="93" spans="1:6" s="28" customFormat="1" ht="38.25">
      <c r="A93" s="23" t="s">
        <v>70</v>
      </c>
      <c r="B93" s="36">
        <v>52673500</v>
      </c>
      <c r="C93" s="36">
        <v>4389400</v>
      </c>
      <c r="D93" s="36">
        <v>0</v>
      </c>
      <c r="E93" s="17">
        <f t="shared" si="12"/>
        <v>8.3332225882084909</v>
      </c>
      <c r="F93" s="17" t="e">
        <f t="shared" si="16"/>
        <v>#DIV/0!</v>
      </c>
    </row>
    <row r="94" spans="1:6" s="28" customFormat="1" ht="38.25">
      <c r="A94" s="23" t="s">
        <v>73</v>
      </c>
      <c r="B94" s="36">
        <v>221332400</v>
      </c>
      <c r="C94" s="36">
        <v>18444370</v>
      </c>
      <c r="D94" s="36">
        <v>2269353</v>
      </c>
      <c r="E94" s="17">
        <f t="shared" si="12"/>
        <v>8.3333348393637809</v>
      </c>
      <c r="F94" s="17">
        <f t="shared" si="16"/>
        <v>812.75896698310055</v>
      </c>
    </row>
    <row r="95" spans="1:6" s="28" customFormat="1" ht="25.5">
      <c r="A95" s="23" t="s">
        <v>76</v>
      </c>
      <c r="B95" s="36">
        <v>600000</v>
      </c>
      <c r="C95" s="36">
        <v>0</v>
      </c>
      <c r="D95" s="36">
        <v>0</v>
      </c>
      <c r="E95" s="17">
        <f t="shared" si="12"/>
        <v>0</v>
      </c>
      <c r="F95" s="17" t="e">
        <f t="shared" si="16"/>
        <v>#DIV/0!</v>
      </c>
    </row>
    <row r="96" spans="1:6" s="28" customFormat="1" ht="38.25">
      <c r="A96" s="23" t="s">
        <v>86</v>
      </c>
      <c r="B96" s="36">
        <v>250100</v>
      </c>
      <c r="C96" s="36">
        <v>0</v>
      </c>
      <c r="D96" s="36">
        <v>0</v>
      </c>
      <c r="E96" s="17">
        <f t="shared" si="12"/>
        <v>0</v>
      </c>
      <c r="F96" s="17" t="e">
        <f t="shared" si="16"/>
        <v>#DIV/0!</v>
      </c>
    </row>
    <row r="97" spans="1:7" s="40" customFormat="1" ht="76.5">
      <c r="A97" s="41" t="s">
        <v>126</v>
      </c>
      <c r="B97" s="36">
        <v>812600</v>
      </c>
      <c r="C97" s="36">
        <v>0</v>
      </c>
      <c r="D97" s="36">
        <v>0</v>
      </c>
      <c r="E97" s="39">
        <f t="shared" ref="E97:E98" si="17">C97/B97*100</f>
        <v>0</v>
      </c>
      <c r="F97" s="39" t="e">
        <f t="shared" ref="F97:F98" si="18">C97/D97*100</f>
        <v>#DIV/0!</v>
      </c>
    </row>
    <row r="98" spans="1:7" s="40" customFormat="1" ht="38.25">
      <c r="A98" s="42" t="s">
        <v>131</v>
      </c>
      <c r="B98" s="36">
        <v>218000</v>
      </c>
      <c r="C98" s="36">
        <v>0</v>
      </c>
      <c r="D98" s="36">
        <v>0</v>
      </c>
      <c r="E98" s="39">
        <f t="shared" si="17"/>
        <v>0</v>
      </c>
      <c r="F98" s="39" t="e">
        <f t="shared" si="18"/>
        <v>#DIV/0!</v>
      </c>
    </row>
    <row r="99" spans="1:7" s="40" customFormat="1" ht="25.5">
      <c r="A99" s="23" t="s">
        <v>71</v>
      </c>
      <c r="B99" s="36">
        <v>1024500</v>
      </c>
      <c r="C99" s="36">
        <v>83997</v>
      </c>
      <c r="D99" s="36">
        <v>0</v>
      </c>
      <c r="E99" s="39">
        <f t="shared" si="12"/>
        <v>8.1988286969253288</v>
      </c>
      <c r="F99" s="39" t="e">
        <f t="shared" si="16"/>
        <v>#DIV/0!</v>
      </c>
    </row>
    <row r="100" spans="1:7" s="28" customFormat="1" ht="38.25">
      <c r="A100" s="23" t="s">
        <v>72</v>
      </c>
      <c r="B100" s="36">
        <v>6609600</v>
      </c>
      <c r="C100" s="36">
        <v>507424.5</v>
      </c>
      <c r="D100" s="36">
        <v>0</v>
      </c>
      <c r="E100" s="17">
        <f t="shared" si="12"/>
        <v>7.677083333333333</v>
      </c>
      <c r="F100" s="17" t="e">
        <f t="shared" si="16"/>
        <v>#DIV/0!</v>
      </c>
    </row>
    <row r="101" spans="1:7" s="1" customFormat="1">
      <c r="A101" s="10" t="s">
        <v>20</v>
      </c>
      <c r="B101" s="34">
        <f>B104+B103+B102</f>
        <v>18593393</v>
      </c>
      <c r="C101" s="34">
        <f t="shared" ref="C101:F101" si="19">C104+C103+C102</f>
        <v>201882.75</v>
      </c>
      <c r="D101" s="34">
        <f t="shared" si="19"/>
        <v>0</v>
      </c>
      <c r="E101" s="34" t="e">
        <f t="shared" si="19"/>
        <v>#DIV/0!</v>
      </c>
      <c r="F101" s="34" t="e">
        <f t="shared" si="19"/>
        <v>#DIV/0!</v>
      </c>
    </row>
    <row r="102" spans="1:7" s="1" customFormat="1" ht="63.75">
      <c r="A102" s="11" t="s">
        <v>127</v>
      </c>
      <c r="B102" s="35">
        <v>16170800</v>
      </c>
      <c r="C102" s="35">
        <v>0</v>
      </c>
      <c r="D102" s="35">
        <v>0</v>
      </c>
      <c r="E102" s="8">
        <f t="shared" si="12"/>
        <v>0</v>
      </c>
      <c r="F102" s="8" t="e">
        <f t="shared" si="16"/>
        <v>#DIV/0!</v>
      </c>
    </row>
    <row r="103" spans="1:7" s="1" customFormat="1" ht="38.25">
      <c r="A103" s="11" t="s">
        <v>130</v>
      </c>
      <c r="B103" s="35">
        <v>2422593</v>
      </c>
      <c r="C103" s="35">
        <v>201882.75</v>
      </c>
      <c r="D103" s="35">
        <v>0</v>
      </c>
      <c r="E103" s="8">
        <f t="shared" si="12"/>
        <v>8.3333333333333321</v>
      </c>
      <c r="F103" s="8" t="e">
        <f t="shared" si="16"/>
        <v>#DIV/0!</v>
      </c>
    </row>
    <row r="104" spans="1:7" s="1" customFormat="1">
      <c r="A104" s="11" t="s">
        <v>128</v>
      </c>
      <c r="B104" s="35">
        <v>0</v>
      </c>
      <c r="C104" s="35">
        <v>0</v>
      </c>
      <c r="D104" s="35">
        <v>0</v>
      </c>
      <c r="E104" s="8" t="e">
        <f t="shared" si="12"/>
        <v>#DIV/0!</v>
      </c>
      <c r="F104" s="8" t="e">
        <f t="shared" si="16"/>
        <v>#DIV/0!</v>
      </c>
    </row>
    <row r="105" spans="1:7" s="1" customFormat="1">
      <c r="A105" s="10" t="s">
        <v>83</v>
      </c>
      <c r="B105" s="34">
        <f>B106</f>
        <v>6721540</v>
      </c>
      <c r="C105" s="34">
        <f>C106</f>
        <v>7295</v>
      </c>
      <c r="D105" s="34">
        <f>D106</f>
        <v>0</v>
      </c>
      <c r="E105" s="8">
        <f t="shared" si="12"/>
        <v>0.10853167577668213</v>
      </c>
      <c r="F105" s="8" t="e">
        <f t="shared" si="16"/>
        <v>#DIV/0!</v>
      </c>
    </row>
    <row r="106" spans="1:7" s="1" customFormat="1">
      <c r="A106" s="11" t="s">
        <v>129</v>
      </c>
      <c r="B106" s="35">
        <v>6721540</v>
      </c>
      <c r="C106" s="35">
        <v>7295</v>
      </c>
      <c r="D106" s="35">
        <v>0</v>
      </c>
      <c r="E106" s="8">
        <f t="shared" si="12"/>
        <v>0.10853167577668213</v>
      </c>
      <c r="F106" s="8" t="e">
        <f t="shared" si="16"/>
        <v>#DIV/0!</v>
      </c>
    </row>
    <row r="107" spans="1:7" s="1" customFormat="1" ht="25.5">
      <c r="A107" s="10" t="s">
        <v>87</v>
      </c>
      <c r="B107" s="37">
        <f>B109+B108</f>
        <v>0</v>
      </c>
      <c r="C107" s="37">
        <f>C109+C108</f>
        <v>7562835.9299999997</v>
      </c>
      <c r="D107" s="37">
        <f>D109+D108</f>
        <v>0</v>
      </c>
      <c r="E107" s="8" t="e">
        <f t="shared" si="12"/>
        <v>#DIV/0!</v>
      </c>
      <c r="F107" s="8" t="e">
        <f t="shared" si="16"/>
        <v>#DIV/0!</v>
      </c>
    </row>
    <row r="108" spans="1:7" s="1" customFormat="1" ht="25.5">
      <c r="A108" s="11" t="s">
        <v>134</v>
      </c>
      <c r="B108" s="33">
        <v>0</v>
      </c>
      <c r="C108" s="35">
        <v>7562835.9299999997</v>
      </c>
      <c r="D108" s="35">
        <v>0</v>
      </c>
      <c r="E108" s="8" t="e">
        <f t="shared" si="12"/>
        <v>#DIV/0!</v>
      </c>
      <c r="F108" s="8" t="e">
        <f t="shared" si="16"/>
        <v>#DIV/0!</v>
      </c>
    </row>
    <row r="109" spans="1:7" s="1" customFormat="1">
      <c r="A109" s="11" t="s">
        <v>90</v>
      </c>
      <c r="B109" s="35"/>
      <c r="C109" s="35"/>
      <c r="D109" s="35"/>
      <c r="E109" s="8" t="e">
        <f t="shared" si="12"/>
        <v>#DIV/0!</v>
      </c>
      <c r="F109" s="8" t="e">
        <f t="shared" si="16"/>
        <v>#DIV/0!</v>
      </c>
    </row>
    <row r="110" spans="1:7" s="1" customFormat="1" ht="25.5">
      <c r="A110" s="10" t="s">
        <v>88</v>
      </c>
      <c r="B110" s="34">
        <f>B111</f>
        <v>0</v>
      </c>
      <c r="C110" s="34">
        <f>C111</f>
        <v>-20705625.09</v>
      </c>
      <c r="D110" s="34">
        <f>SUM(D111)</f>
        <v>-38085456.509999998</v>
      </c>
      <c r="E110" s="8" t="e">
        <f>C110/B110*100</f>
        <v>#DIV/0!</v>
      </c>
      <c r="F110" s="8">
        <f t="shared" si="16"/>
        <v>54.366225292752837</v>
      </c>
    </row>
    <row r="111" spans="1:7" s="1" customFormat="1" ht="25.5">
      <c r="A111" s="11" t="s">
        <v>89</v>
      </c>
      <c r="B111" s="33">
        <v>0</v>
      </c>
      <c r="C111" s="33">
        <v>-20705625.09</v>
      </c>
      <c r="D111" s="35">
        <v>-38085456.509999998</v>
      </c>
      <c r="E111" s="8" t="e">
        <f>C111/B111*100</f>
        <v>#DIV/0!</v>
      </c>
      <c r="F111" s="8">
        <f t="shared" si="16"/>
        <v>54.366225292752837</v>
      </c>
    </row>
    <row r="112" spans="1:7" s="1" customFormat="1">
      <c r="A112" s="31" t="s">
        <v>65</v>
      </c>
      <c r="B112" s="20">
        <f>B47+B48</f>
        <v>781105637.10000002</v>
      </c>
      <c r="C112" s="20">
        <f>C47+C48</f>
        <v>23820345.18</v>
      </c>
      <c r="D112" s="69">
        <f>D47+D48</f>
        <v>-19235078.699999996</v>
      </c>
      <c r="E112" s="6">
        <f>C112/B112*100</f>
        <v>3.0495676959185012</v>
      </c>
      <c r="F112" s="6">
        <f>C112/D112*100</f>
        <v>-123.83804377155995</v>
      </c>
      <c r="G112" s="66"/>
    </row>
    <row r="113" spans="1:6" s="1" customFormat="1">
      <c r="A113" s="11" t="s">
        <v>23</v>
      </c>
      <c r="B113" s="33"/>
      <c r="C113" s="33"/>
      <c r="D113" s="33"/>
      <c r="E113" s="8"/>
      <c r="F113" s="8"/>
    </row>
    <row r="114" spans="1:6" s="1" customFormat="1">
      <c r="A114" s="10" t="s">
        <v>24</v>
      </c>
      <c r="B114" s="74">
        <v>85244401.769999996</v>
      </c>
      <c r="C114" s="74">
        <v>5761047.1500000004</v>
      </c>
      <c r="D114" s="51">
        <v>4634256.5</v>
      </c>
      <c r="E114" s="8">
        <f t="shared" ref="E114:E144" si="20">C114/B114*100</f>
        <v>6.7582703736299568</v>
      </c>
      <c r="F114" s="8">
        <f t="shared" ref="F114:F142" si="21">C114/D114*100</f>
        <v>124.31437815321618</v>
      </c>
    </row>
    <row r="115" spans="1:6" s="1" customFormat="1">
      <c r="A115" s="11" t="s">
        <v>25</v>
      </c>
      <c r="B115" s="70">
        <v>71810150</v>
      </c>
      <c r="C115" s="45">
        <v>533389.87</v>
      </c>
      <c r="D115" s="33">
        <v>4456506.53</v>
      </c>
      <c r="E115" s="8">
        <f t="shared" si="20"/>
        <v>0.74277782458329356</v>
      </c>
      <c r="F115" s="8">
        <f t="shared" si="21"/>
        <v>11.968789149289096</v>
      </c>
    </row>
    <row r="116" spans="1:6" s="1" customFormat="1">
      <c r="A116" s="11" t="s">
        <v>26</v>
      </c>
      <c r="B116" s="71">
        <v>3525047</v>
      </c>
      <c r="C116" s="45">
        <v>0</v>
      </c>
      <c r="D116" s="33">
        <v>0</v>
      </c>
      <c r="E116" s="8">
        <f t="shared" si="20"/>
        <v>0</v>
      </c>
      <c r="F116" s="8" t="e">
        <f t="shared" si="21"/>
        <v>#DIV/0!</v>
      </c>
    </row>
    <row r="117" spans="1:6" s="1" customFormat="1">
      <c r="A117" s="11" t="s">
        <v>27</v>
      </c>
      <c r="B117" s="71">
        <f>B114-B115-B116</f>
        <v>9909204.7699999958</v>
      </c>
      <c r="C117" s="33">
        <f>C114-C115-C116</f>
        <v>5227657.28</v>
      </c>
      <c r="D117" s="33">
        <f>D114-D115-D116</f>
        <v>177749.96999999974</v>
      </c>
      <c r="E117" s="8">
        <f t="shared" si="20"/>
        <v>52.755568194802805</v>
      </c>
      <c r="F117" s="8">
        <f t="shared" si="21"/>
        <v>2941.0172502420155</v>
      </c>
    </row>
    <row r="118" spans="1:6" s="1" customFormat="1">
      <c r="A118" s="10" t="s">
        <v>28</v>
      </c>
      <c r="B118" s="72">
        <v>1779600</v>
      </c>
      <c r="C118" s="72">
        <v>121514.24000000001</v>
      </c>
      <c r="D118" s="37">
        <v>0</v>
      </c>
      <c r="E118" s="8">
        <f t="shared" si="20"/>
        <v>6.8281771184535849</v>
      </c>
      <c r="F118" s="8" t="e">
        <f t="shared" si="21"/>
        <v>#DIV/0!</v>
      </c>
    </row>
    <row r="119" spans="1:6" s="1" customFormat="1">
      <c r="A119" s="10" t="s">
        <v>29</v>
      </c>
      <c r="B119" s="72">
        <v>6047511</v>
      </c>
      <c r="C119" s="72">
        <v>309795.25</v>
      </c>
      <c r="D119" s="37">
        <v>251555.16</v>
      </c>
      <c r="E119" s="8">
        <f t="shared" si="20"/>
        <v>5.1226901447554205</v>
      </c>
      <c r="F119" s="8">
        <f t="shared" si="21"/>
        <v>123.15201564539562</v>
      </c>
    </row>
    <row r="120" spans="1:6" s="1" customFormat="1">
      <c r="A120" s="10" t="s">
        <v>30</v>
      </c>
      <c r="B120" s="52">
        <f>SUM(B121:B125)</f>
        <v>124924515.39999999</v>
      </c>
      <c r="C120" s="52">
        <f>SUM(C121:C125)</f>
        <v>0</v>
      </c>
      <c r="D120" s="52">
        <f>SUM(D121:D125)</f>
        <v>0</v>
      </c>
      <c r="E120" s="8">
        <f t="shared" si="20"/>
        <v>0</v>
      </c>
      <c r="F120" s="8" t="e">
        <f t="shared" si="21"/>
        <v>#DIV/0!</v>
      </c>
    </row>
    <row r="121" spans="1:6" s="1" customFormat="1">
      <c r="A121" s="11" t="s">
        <v>84</v>
      </c>
      <c r="B121" s="33">
        <v>70000</v>
      </c>
      <c r="C121" s="33">
        <v>0</v>
      </c>
      <c r="D121" s="33">
        <v>0</v>
      </c>
      <c r="E121" s="8">
        <f t="shared" si="20"/>
        <v>0</v>
      </c>
      <c r="F121" s="8" t="e">
        <f t="shared" si="21"/>
        <v>#DIV/0!</v>
      </c>
    </row>
    <row r="122" spans="1:6" s="1" customFormat="1">
      <c r="A122" s="11" t="s">
        <v>31</v>
      </c>
      <c r="B122" s="33">
        <v>623464.1</v>
      </c>
      <c r="C122" s="33">
        <v>0</v>
      </c>
      <c r="D122" s="33">
        <v>0</v>
      </c>
      <c r="E122" s="8">
        <f t="shared" si="20"/>
        <v>0</v>
      </c>
      <c r="F122" s="8" t="e">
        <f t="shared" si="21"/>
        <v>#DIV/0!</v>
      </c>
    </row>
    <row r="123" spans="1:6" s="1" customFormat="1">
      <c r="A123" s="11" t="s">
        <v>32</v>
      </c>
      <c r="B123" s="33">
        <v>120322853.3</v>
      </c>
      <c r="C123" s="33">
        <v>0</v>
      </c>
      <c r="D123" s="33">
        <v>0</v>
      </c>
      <c r="E123" s="8">
        <f t="shared" si="20"/>
        <v>0</v>
      </c>
      <c r="F123" s="8" t="e">
        <f t="shared" si="21"/>
        <v>#DIV/0!</v>
      </c>
    </row>
    <row r="124" spans="1:6" s="1" customFormat="1">
      <c r="A124" s="11" t="s">
        <v>53</v>
      </c>
      <c r="B124" s="43">
        <v>3796198</v>
      </c>
      <c r="C124" s="43">
        <v>0</v>
      </c>
      <c r="D124" s="33">
        <v>0</v>
      </c>
      <c r="E124" s="8">
        <f t="shared" si="20"/>
        <v>0</v>
      </c>
      <c r="F124" s="8" t="e">
        <f t="shared" si="21"/>
        <v>#DIV/0!</v>
      </c>
    </row>
    <row r="125" spans="1:6" s="1" customFormat="1">
      <c r="A125" s="11" t="s">
        <v>33</v>
      </c>
      <c r="B125" s="43">
        <v>112000</v>
      </c>
      <c r="C125" s="45">
        <v>0</v>
      </c>
      <c r="D125" s="33">
        <v>0</v>
      </c>
      <c r="E125" s="8">
        <f t="shared" si="20"/>
        <v>0</v>
      </c>
      <c r="F125" s="8" t="e">
        <f t="shared" si="21"/>
        <v>#DIV/0!</v>
      </c>
    </row>
    <row r="126" spans="1:6" s="1" customFormat="1">
      <c r="A126" s="10" t="s">
        <v>34</v>
      </c>
      <c r="B126" s="52">
        <f>SUM(B127:B130)</f>
        <v>32977997.449999999</v>
      </c>
      <c r="C126" s="52">
        <f>SUM(C127:C130)</f>
        <v>577412.43999999994</v>
      </c>
      <c r="D126" s="52">
        <f>D127+D128+D129+D130</f>
        <v>224133.31</v>
      </c>
      <c r="E126" s="8">
        <f t="shared" si="20"/>
        <v>1.7509020700103184</v>
      </c>
      <c r="F126" s="8">
        <f t="shared" si="21"/>
        <v>257.62009225670204</v>
      </c>
    </row>
    <row r="127" spans="1:6" s="1" customFormat="1">
      <c r="A127" s="11" t="s">
        <v>35</v>
      </c>
      <c r="B127" s="43">
        <v>100000</v>
      </c>
      <c r="C127" s="45">
        <v>0</v>
      </c>
      <c r="D127" s="33">
        <v>0</v>
      </c>
      <c r="E127" s="8">
        <f t="shared" si="20"/>
        <v>0</v>
      </c>
      <c r="F127" s="8" t="e">
        <f t="shared" si="21"/>
        <v>#DIV/0!</v>
      </c>
    </row>
    <row r="128" spans="1:6" s="1" customFormat="1">
      <c r="A128" s="11" t="s">
        <v>36</v>
      </c>
      <c r="B128" s="43">
        <v>5166918</v>
      </c>
      <c r="C128" s="45">
        <v>76520</v>
      </c>
      <c r="D128" s="33">
        <v>0</v>
      </c>
      <c r="E128" s="8">
        <f t="shared" si="20"/>
        <v>1.4809602165159192</v>
      </c>
      <c r="F128" s="8" t="e">
        <f t="shared" si="21"/>
        <v>#DIV/0!</v>
      </c>
    </row>
    <row r="129" spans="1:6" s="1" customFormat="1">
      <c r="A129" s="11" t="s">
        <v>37</v>
      </c>
      <c r="B129" s="43">
        <v>22997321.449999999</v>
      </c>
      <c r="C129" s="45">
        <v>45550</v>
      </c>
      <c r="D129" s="33">
        <v>0</v>
      </c>
      <c r="E129" s="8">
        <f t="shared" si="20"/>
        <v>0.19806654483233307</v>
      </c>
      <c r="F129" s="8" t="e">
        <f t="shared" si="21"/>
        <v>#DIV/0!</v>
      </c>
    </row>
    <row r="130" spans="1:6" s="1" customFormat="1">
      <c r="A130" s="11" t="s">
        <v>62</v>
      </c>
      <c r="B130" s="43">
        <v>4713758</v>
      </c>
      <c r="C130" s="45">
        <v>455342.44</v>
      </c>
      <c r="D130" s="33">
        <v>224133.31</v>
      </c>
      <c r="E130" s="8">
        <f t="shared" si="20"/>
        <v>9.6598603492160606</v>
      </c>
      <c r="F130" s="8">
        <f t="shared" si="21"/>
        <v>203.15696939468748</v>
      </c>
    </row>
    <row r="131" spans="1:6" s="1" customFormat="1">
      <c r="A131" s="10" t="s">
        <v>66</v>
      </c>
      <c r="B131" s="52">
        <v>2738548</v>
      </c>
      <c r="C131" s="37">
        <v>0</v>
      </c>
      <c r="D131" s="37">
        <v>0</v>
      </c>
      <c r="E131" s="8">
        <f t="shared" si="20"/>
        <v>0</v>
      </c>
      <c r="F131" s="8" t="e">
        <f t="shared" si="21"/>
        <v>#DIV/0!</v>
      </c>
    </row>
    <row r="132" spans="1:6" s="1" customFormat="1">
      <c r="A132" s="10" t="s">
        <v>38</v>
      </c>
      <c r="B132" s="72">
        <v>394695734.83999997</v>
      </c>
      <c r="C132" s="51">
        <v>29427003.039999999</v>
      </c>
      <c r="D132" s="51">
        <v>5487799.2000000002</v>
      </c>
      <c r="E132" s="8">
        <f t="shared" si="20"/>
        <v>7.4556171862178822</v>
      </c>
      <c r="F132" s="8">
        <f t="shared" si="21"/>
        <v>536.22594354399848</v>
      </c>
    </row>
    <row r="133" spans="1:6" s="1" customFormat="1">
      <c r="A133" s="11" t="s">
        <v>46</v>
      </c>
      <c r="B133" s="71">
        <v>386294467.61000001</v>
      </c>
      <c r="C133" s="33">
        <v>29168926.25</v>
      </c>
      <c r="D133" s="33">
        <v>5360372</v>
      </c>
      <c r="E133" s="8">
        <f t="shared" si="20"/>
        <v>7.5509562511904074</v>
      </c>
      <c r="F133" s="8">
        <f t="shared" si="21"/>
        <v>544.15861902867937</v>
      </c>
    </row>
    <row r="134" spans="1:6" s="1" customFormat="1">
      <c r="A134" s="11" t="s">
        <v>25</v>
      </c>
      <c r="B134" s="70">
        <v>6734529</v>
      </c>
      <c r="C134" s="45">
        <v>250593.82</v>
      </c>
      <c r="D134" s="33">
        <v>127427.2</v>
      </c>
      <c r="E134" s="8">
        <f t="shared" si="20"/>
        <v>3.7210296369649605</v>
      </c>
      <c r="F134" s="8">
        <f t="shared" si="21"/>
        <v>196.65645953140304</v>
      </c>
    </row>
    <row r="135" spans="1:6" s="1" customFormat="1">
      <c r="A135" s="10" t="s">
        <v>45</v>
      </c>
      <c r="B135" s="72">
        <v>100361086.68000001</v>
      </c>
      <c r="C135" s="51">
        <v>4345219.46</v>
      </c>
      <c r="D135" s="37">
        <v>4548415.83</v>
      </c>
      <c r="E135" s="8">
        <f t="shared" si="20"/>
        <v>4.329585902008688</v>
      </c>
      <c r="F135" s="8">
        <f t="shared" si="21"/>
        <v>95.532590299686831</v>
      </c>
    </row>
    <row r="136" spans="1:6" s="1" customFormat="1">
      <c r="A136" s="11" t="s">
        <v>46</v>
      </c>
      <c r="B136" s="71">
        <v>89289276.680000007</v>
      </c>
      <c r="C136" s="33">
        <v>3639673</v>
      </c>
      <c r="D136" s="33">
        <v>3500000</v>
      </c>
      <c r="E136" s="8">
        <f t="shared" si="20"/>
        <v>4.0762711216085528</v>
      </c>
      <c r="F136" s="8">
        <f t="shared" si="21"/>
        <v>103.99065714285713</v>
      </c>
    </row>
    <row r="137" spans="1:6" s="1" customFormat="1">
      <c r="A137" s="10" t="s">
        <v>39</v>
      </c>
      <c r="B137" s="52">
        <f>SUM(B138:B141)</f>
        <v>48732663.960000001</v>
      </c>
      <c r="C137" s="52">
        <f>SUM(C138:C141)</f>
        <v>715559.96</v>
      </c>
      <c r="D137" s="52">
        <f>D138+D139+D140+D141</f>
        <v>58470</v>
      </c>
      <c r="E137" s="8">
        <f t="shared" si="20"/>
        <v>1.4683374596294076</v>
      </c>
      <c r="F137" s="8">
        <f t="shared" si="21"/>
        <v>1223.8070121429794</v>
      </c>
    </row>
    <row r="138" spans="1:6" s="1" customFormat="1">
      <c r="A138" s="11" t="s">
        <v>40</v>
      </c>
      <c r="B138" s="43">
        <v>0</v>
      </c>
      <c r="C138" s="45">
        <v>0</v>
      </c>
      <c r="D138" s="33">
        <v>0</v>
      </c>
      <c r="E138" s="8" t="e">
        <f t="shared" si="20"/>
        <v>#DIV/0!</v>
      </c>
      <c r="F138" s="8" t="e">
        <f t="shared" si="21"/>
        <v>#DIV/0!</v>
      </c>
    </row>
    <row r="139" spans="1:6" s="1" customFormat="1">
      <c r="A139" s="11" t="s">
        <v>41</v>
      </c>
      <c r="B139" s="43">
        <v>9440692.9299999997</v>
      </c>
      <c r="C139" s="44">
        <v>591421.5</v>
      </c>
      <c r="D139" s="33">
        <v>0</v>
      </c>
      <c r="E139" s="8">
        <f t="shared" si="20"/>
        <v>6.2645984186247654</v>
      </c>
      <c r="F139" s="8" t="e">
        <f t="shared" si="21"/>
        <v>#DIV/0!</v>
      </c>
    </row>
    <row r="140" spans="1:6" s="1" customFormat="1">
      <c r="A140" s="11" t="s">
        <v>42</v>
      </c>
      <c r="B140" s="43">
        <v>38947832.57</v>
      </c>
      <c r="C140" s="44">
        <v>0</v>
      </c>
      <c r="D140" s="33">
        <v>0</v>
      </c>
      <c r="E140" s="8">
        <f t="shared" si="20"/>
        <v>0</v>
      </c>
      <c r="F140" s="8" t="e">
        <f t="shared" si="21"/>
        <v>#DIV/0!</v>
      </c>
    </row>
    <row r="141" spans="1:6" s="1" customFormat="1">
      <c r="A141" s="11" t="s">
        <v>54</v>
      </c>
      <c r="B141" s="43">
        <v>344138.46</v>
      </c>
      <c r="C141" s="44">
        <v>124138.46</v>
      </c>
      <c r="D141" s="33">
        <v>58470</v>
      </c>
      <c r="E141" s="8">
        <f t="shared" si="20"/>
        <v>36.072242550280485</v>
      </c>
      <c r="F141" s="8">
        <f t="shared" si="21"/>
        <v>212.31137335385668</v>
      </c>
    </row>
    <row r="142" spans="1:6" s="1" customFormat="1">
      <c r="A142" s="10" t="s">
        <v>43</v>
      </c>
      <c r="B142" s="72">
        <v>475000</v>
      </c>
      <c r="C142" s="51">
        <v>0</v>
      </c>
      <c r="D142" s="37">
        <v>0</v>
      </c>
      <c r="E142" s="8">
        <f t="shared" si="20"/>
        <v>0</v>
      </c>
      <c r="F142" s="8" t="e">
        <f t="shared" si="21"/>
        <v>#DIV/0!</v>
      </c>
    </row>
    <row r="143" spans="1:6" s="1" customFormat="1">
      <c r="A143" s="16" t="s">
        <v>67</v>
      </c>
      <c r="B143" s="33">
        <v>0</v>
      </c>
      <c r="C143" s="33">
        <v>0</v>
      </c>
      <c r="D143" s="33">
        <v>0</v>
      </c>
      <c r="E143" s="8" t="e">
        <f t="shared" si="20"/>
        <v>#DIV/0!</v>
      </c>
      <c r="F143" s="8" t="e">
        <f>C143/D143*100</f>
        <v>#DIV/0!</v>
      </c>
    </row>
    <row r="144" spans="1:6" s="1" customFormat="1">
      <c r="A144" s="31" t="s">
        <v>64</v>
      </c>
      <c r="B144" s="20">
        <f>B143+B142+B137+B135+B132+B131+B126+B120+B119+B118+B114</f>
        <v>797977059.10000002</v>
      </c>
      <c r="C144" s="20">
        <f>C143+C142+C137+C135+C132+C131+C126+C120+C119+C118+C114</f>
        <v>41257551.539999999</v>
      </c>
      <c r="D144" s="50">
        <f>D143+D142+D137+D135+D132+D131+D126+D120+D119+D118+D114</f>
        <v>15204630.000000002</v>
      </c>
      <c r="E144" s="6">
        <f t="shared" si="20"/>
        <v>5.1702678754364708</v>
      </c>
      <c r="F144" s="6">
        <f>C144/D144*100</f>
        <v>271.34860591806569</v>
      </c>
    </row>
    <row r="145" spans="1:6" s="1" customFormat="1">
      <c r="A145" s="53" t="s">
        <v>44</v>
      </c>
      <c r="B145" s="35">
        <f>B112-B144</f>
        <v>-16871422</v>
      </c>
      <c r="C145" s="35">
        <f>C112-C144</f>
        <v>-17437206.359999999</v>
      </c>
      <c r="D145" s="35">
        <f>D112-D144</f>
        <v>-34439708.699999996</v>
      </c>
      <c r="E145" s="54"/>
      <c r="F145" s="54"/>
    </row>
    <row r="146" spans="1:6">
      <c r="A146" s="55"/>
      <c r="B146" s="56"/>
      <c r="C146" s="57"/>
      <c r="D146" s="58"/>
      <c r="E146" s="59"/>
      <c r="F146" s="59"/>
    </row>
    <row r="147" spans="1:6">
      <c r="A147" s="86" t="s">
        <v>99</v>
      </c>
      <c r="B147" s="86"/>
      <c r="C147" s="86"/>
      <c r="D147" s="86"/>
      <c r="E147" s="86"/>
      <c r="F147" s="86"/>
    </row>
    <row r="148" spans="1:6">
      <c r="A148" s="60"/>
      <c r="E148" s="60"/>
      <c r="F148" s="60"/>
    </row>
    <row r="149" spans="1:6">
      <c r="A149" s="60"/>
      <c r="E149" s="60"/>
      <c r="F149" s="60"/>
    </row>
    <row r="150" spans="1:6">
      <c r="A150" s="60"/>
      <c r="E150" s="60"/>
      <c r="F150" s="60"/>
    </row>
    <row r="151" spans="1:6">
      <c r="A151" s="60"/>
      <c r="B151" s="80"/>
      <c r="C151" s="80"/>
      <c r="E151" s="60"/>
      <c r="F151" s="60"/>
    </row>
    <row r="152" spans="1:6">
      <c r="A152" s="60"/>
      <c r="E152" s="60"/>
      <c r="F152" s="60"/>
    </row>
    <row r="153" spans="1:6">
      <c r="A153" s="60"/>
      <c r="E153" s="60"/>
      <c r="F153" s="60"/>
    </row>
    <row r="154" spans="1:6">
      <c r="A154" s="60"/>
      <c r="E154" s="60"/>
      <c r="F154" s="60"/>
    </row>
    <row r="155" spans="1:6">
      <c r="A155" s="60"/>
      <c r="E155" s="60"/>
      <c r="F155" s="60"/>
    </row>
    <row r="156" spans="1:6">
      <c r="A156" s="60"/>
      <c r="E156" s="60"/>
      <c r="F156" s="60"/>
    </row>
    <row r="157" spans="1:6">
      <c r="A157" s="60"/>
      <c r="E157" s="60"/>
      <c r="F157" s="60"/>
    </row>
    <row r="158" spans="1:6">
      <c r="A158" s="60"/>
      <c r="E158" s="60"/>
      <c r="F158" s="60"/>
    </row>
    <row r="159" spans="1:6">
      <c r="A159" s="60"/>
      <c r="E159" s="60"/>
      <c r="F159" s="60"/>
    </row>
    <row r="160" spans="1:6">
      <c r="A160" s="60"/>
      <c r="E160" s="60"/>
      <c r="F160" s="60"/>
    </row>
    <row r="161" spans="1:6">
      <c r="A161" s="60"/>
      <c r="E161" s="60"/>
      <c r="F161" s="60"/>
    </row>
    <row r="162" spans="1:6">
      <c r="A162" s="60"/>
      <c r="E162" s="60"/>
      <c r="F162" s="60"/>
    </row>
    <row r="163" spans="1:6">
      <c r="A163" s="60"/>
      <c r="E163" s="60"/>
      <c r="F163" s="60"/>
    </row>
    <row r="164" spans="1:6">
      <c r="A164" s="60"/>
      <c r="E164" s="60"/>
      <c r="F164" s="60"/>
    </row>
    <row r="165" spans="1:6">
      <c r="A165" s="60"/>
      <c r="E165" s="60"/>
      <c r="F165" s="60"/>
    </row>
  </sheetData>
  <mergeCells count="3">
    <mergeCell ref="A1:F1"/>
    <mergeCell ref="E2:F2"/>
    <mergeCell ref="A147:F147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01.02.2024</vt:lpstr>
      <vt:lpstr>'01.02.2024'!Область_печати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2023-12-05T06:47:58Z</cp:lastPrinted>
  <dcterms:created xsi:type="dcterms:W3CDTF">2006-03-13T07:15:44Z</dcterms:created>
  <dcterms:modified xsi:type="dcterms:W3CDTF">2024-02-12T11:16:17Z</dcterms:modified>
</cp:coreProperties>
</file>