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0" yWindow="0" windowWidth="20730" windowHeight="11760"/>
  </bookViews>
  <sheets>
    <sheet name="01.09.2023" sheetId="29" r:id="rId1"/>
  </sheets>
  <definedNames>
    <definedName name="_xlnm._FilterDatabase" localSheetId="0" hidden="1">'01.09.2023'!$B$1:$B$305</definedName>
    <definedName name="_xlnm.Print_Area" localSheetId="0">'01.09.2023'!$A$1:$F$287</definedName>
  </definedNames>
  <calcPr calcId="125725"/>
</workbook>
</file>

<file path=xl/calcChain.xml><?xml version="1.0" encoding="utf-8"?>
<calcChain xmlns="http://schemas.openxmlformats.org/spreadsheetml/2006/main">
  <c r="B8" i="29"/>
  <c r="C8"/>
  <c r="C34"/>
  <c r="C63"/>
  <c r="E67"/>
  <c r="F67"/>
  <c r="E66"/>
  <c r="F66"/>
  <c r="C260"/>
  <c r="F152"/>
  <c r="E152"/>
  <c r="D248" l="1"/>
  <c r="C266"/>
  <c r="B266"/>
  <c r="C277"/>
  <c r="B277"/>
  <c r="B260"/>
  <c r="C204"/>
  <c r="C192" s="1"/>
  <c r="B204"/>
  <c r="B192" s="1"/>
  <c r="D9"/>
  <c r="E245"/>
  <c r="D277"/>
  <c r="B284" l="1"/>
  <c r="C230"/>
  <c r="D266"/>
  <c r="D257"/>
  <c r="D260"/>
  <c r="D241"/>
  <c r="D230"/>
  <c r="D204"/>
  <c r="D192" s="1"/>
  <c r="D143"/>
  <c r="D91"/>
  <c r="D80"/>
  <c r="D63"/>
  <c r="D58"/>
  <c r="D51"/>
  <c r="D34"/>
  <c r="D25"/>
  <c r="D23"/>
  <c r="D19"/>
  <c r="D14"/>
  <c r="C6"/>
  <c r="D6"/>
  <c r="E239"/>
  <c r="E240"/>
  <c r="E242"/>
  <c r="E243"/>
  <c r="B111"/>
  <c r="D284" l="1"/>
  <c r="D33"/>
  <c r="D5"/>
  <c r="C143"/>
  <c r="B143"/>
  <c r="F222"/>
  <c r="E222"/>
  <c r="F121"/>
  <c r="E121"/>
  <c r="B34"/>
  <c r="B58"/>
  <c r="B63"/>
  <c r="B80"/>
  <c r="E124"/>
  <c r="B230"/>
  <c r="D4" l="1"/>
  <c r="D88" s="1"/>
  <c r="C80"/>
  <c r="C51"/>
  <c r="F69"/>
  <c r="E69"/>
  <c r="E123"/>
  <c r="F123"/>
  <c r="E125"/>
  <c r="F125"/>
  <c r="E126"/>
  <c r="F126"/>
  <c r="E127"/>
  <c r="F127"/>
  <c r="E128"/>
  <c r="F128"/>
  <c r="E129"/>
  <c r="F129"/>
  <c r="E130"/>
  <c r="F130"/>
  <c r="E146"/>
  <c r="E195"/>
  <c r="F195"/>
  <c r="E196"/>
  <c r="F196"/>
  <c r="E197"/>
  <c r="F197"/>
  <c r="E198"/>
  <c r="F198"/>
  <c r="E221"/>
  <c r="F221"/>
  <c r="F232"/>
  <c r="F233"/>
  <c r="F234"/>
  <c r="F235"/>
  <c r="F236"/>
  <c r="F237"/>
  <c r="F238"/>
  <c r="E232"/>
  <c r="E233"/>
  <c r="E234"/>
  <c r="E235"/>
  <c r="E236"/>
  <c r="E237"/>
  <c r="E238"/>
  <c r="B51"/>
  <c r="B91"/>
  <c r="E193"/>
  <c r="F193"/>
  <c r="F122"/>
  <c r="E122"/>
  <c r="F120" l="1"/>
  <c r="E120"/>
  <c r="F119"/>
  <c r="E119"/>
  <c r="F112"/>
  <c r="F113"/>
  <c r="F114"/>
  <c r="E112"/>
  <c r="E113"/>
  <c r="E114"/>
  <c r="F86"/>
  <c r="E86"/>
  <c r="F81"/>
  <c r="E81"/>
  <c r="F70"/>
  <c r="E70"/>
  <c r="F65"/>
  <c r="F68"/>
  <c r="E68"/>
  <c r="E65"/>
  <c r="F39"/>
  <c r="F40"/>
  <c r="F38"/>
  <c r="E40"/>
  <c r="E39"/>
  <c r="E38"/>
  <c r="F37"/>
  <c r="E37"/>
  <c r="F36"/>
  <c r="E36"/>
  <c r="C115"/>
  <c r="F115" s="1"/>
  <c r="E85"/>
  <c r="F85"/>
  <c r="F220"/>
  <c r="E220"/>
  <c r="B115"/>
  <c r="C91"/>
  <c r="F91" s="1"/>
  <c r="C9"/>
  <c r="C14"/>
  <c r="C19"/>
  <c r="C23"/>
  <c r="F23" s="1"/>
  <c r="C25"/>
  <c r="E182"/>
  <c r="F182"/>
  <c r="D8"/>
  <c r="C248"/>
  <c r="C244"/>
  <c r="C241"/>
  <c r="C58"/>
  <c r="B6"/>
  <c r="E151"/>
  <c r="D137"/>
  <c r="D95" s="1"/>
  <c r="D90" s="1"/>
  <c r="F283"/>
  <c r="E283"/>
  <c r="F282"/>
  <c r="E282"/>
  <c r="F281"/>
  <c r="E281"/>
  <c r="F280"/>
  <c r="E280"/>
  <c r="F279"/>
  <c r="E279"/>
  <c r="F278"/>
  <c r="E278"/>
  <c r="F276"/>
  <c r="E276"/>
  <c r="F275"/>
  <c r="E275"/>
  <c r="F274"/>
  <c r="E274"/>
  <c r="F273"/>
  <c r="E273"/>
  <c r="F272"/>
  <c r="E272"/>
  <c r="F271"/>
  <c r="E271"/>
  <c r="F270"/>
  <c r="E270"/>
  <c r="F269"/>
  <c r="E269"/>
  <c r="F268"/>
  <c r="E268"/>
  <c r="F267"/>
  <c r="E267"/>
  <c r="F265"/>
  <c r="E265"/>
  <c r="F264"/>
  <c r="E264"/>
  <c r="F263"/>
  <c r="E263"/>
  <c r="F262"/>
  <c r="E262"/>
  <c r="F261"/>
  <c r="E261"/>
  <c r="F259"/>
  <c r="E259"/>
  <c r="F258"/>
  <c r="E258"/>
  <c r="C257"/>
  <c r="B257"/>
  <c r="F256"/>
  <c r="E256"/>
  <c r="F255"/>
  <c r="E255"/>
  <c r="F254"/>
  <c r="E254"/>
  <c r="F251"/>
  <c r="E251"/>
  <c r="F250"/>
  <c r="E250"/>
  <c r="F249"/>
  <c r="E249"/>
  <c r="B248"/>
  <c r="F247"/>
  <c r="E247"/>
  <c r="F246"/>
  <c r="E246"/>
  <c r="F245"/>
  <c r="D244"/>
  <c r="B244"/>
  <c r="F243"/>
  <c r="F242"/>
  <c r="B241"/>
  <c r="E241" s="1"/>
  <c r="F240"/>
  <c r="F239"/>
  <c r="F231"/>
  <c r="E231"/>
  <c r="F228"/>
  <c r="E228"/>
  <c r="F227"/>
  <c r="E227"/>
  <c r="F226"/>
  <c r="E226"/>
  <c r="F225"/>
  <c r="E225"/>
  <c r="F224"/>
  <c r="E224"/>
  <c r="F223"/>
  <c r="E223"/>
  <c r="F218"/>
  <c r="E218"/>
  <c r="F217"/>
  <c r="E217"/>
  <c r="F216"/>
  <c r="E216"/>
  <c r="F215"/>
  <c r="E215"/>
  <c r="F214"/>
  <c r="E214"/>
  <c r="F213"/>
  <c r="E213"/>
  <c r="F212"/>
  <c r="E212"/>
  <c r="F211"/>
  <c r="E211"/>
  <c r="F210"/>
  <c r="E210"/>
  <c r="F209"/>
  <c r="E209"/>
  <c r="F208"/>
  <c r="E208"/>
  <c r="F207"/>
  <c r="E207"/>
  <c r="F206"/>
  <c r="E206"/>
  <c r="F203"/>
  <c r="E203"/>
  <c r="F202"/>
  <c r="E202"/>
  <c r="F201"/>
  <c r="E201"/>
  <c r="F200"/>
  <c r="E200"/>
  <c r="F199"/>
  <c r="E199"/>
  <c r="F194"/>
  <c r="E194"/>
  <c r="F191"/>
  <c r="E191"/>
  <c r="F190"/>
  <c r="E190"/>
  <c r="F189"/>
  <c r="E189"/>
  <c r="F188"/>
  <c r="E188"/>
  <c r="F187"/>
  <c r="E187"/>
  <c r="F186"/>
  <c r="E186"/>
  <c r="F185"/>
  <c r="E185"/>
  <c r="F184"/>
  <c r="E184"/>
  <c r="F183"/>
  <c r="E183"/>
  <c r="F181"/>
  <c r="E181"/>
  <c r="F180"/>
  <c r="E180"/>
  <c r="F179"/>
  <c r="E179"/>
  <c r="F178"/>
  <c r="E178"/>
  <c r="F177"/>
  <c r="E177"/>
  <c r="F176"/>
  <c r="E176"/>
  <c r="F175"/>
  <c r="E175"/>
  <c r="F174"/>
  <c r="E174"/>
  <c r="F173"/>
  <c r="E173"/>
  <c r="F172"/>
  <c r="E172"/>
  <c r="F171"/>
  <c r="E171"/>
  <c r="F170"/>
  <c r="E170"/>
  <c r="F169"/>
  <c r="E169"/>
  <c r="F168"/>
  <c r="E168"/>
  <c r="F167"/>
  <c r="E167"/>
  <c r="F166"/>
  <c r="E166"/>
  <c r="F165"/>
  <c r="E165"/>
  <c r="F164"/>
  <c r="E164"/>
  <c r="F163"/>
  <c r="E163"/>
  <c r="F162"/>
  <c r="E162"/>
  <c r="F161"/>
  <c r="E161"/>
  <c r="F160"/>
  <c r="E160"/>
  <c r="F159"/>
  <c r="E159"/>
  <c r="F158"/>
  <c r="E158"/>
  <c r="F157"/>
  <c r="E157"/>
  <c r="F156"/>
  <c r="E156"/>
  <c r="F155"/>
  <c r="E155"/>
  <c r="F154"/>
  <c r="E154"/>
  <c r="F153"/>
  <c r="E153"/>
  <c r="F151"/>
  <c r="F150"/>
  <c r="E150"/>
  <c r="F149"/>
  <c r="E149"/>
  <c r="F148"/>
  <c r="E148"/>
  <c r="F145"/>
  <c r="E145"/>
  <c r="F144"/>
  <c r="E144"/>
  <c r="F142"/>
  <c r="E142"/>
  <c r="F141"/>
  <c r="E141"/>
  <c r="F140"/>
  <c r="E140"/>
  <c r="F139"/>
  <c r="E139"/>
  <c r="F138"/>
  <c r="E138"/>
  <c r="C137"/>
  <c r="B137"/>
  <c r="B95" s="1"/>
  <c r="F136"/>
  <c r="E136"/>
  <c r="F135"/>
  <c r="E135"/>
  <c r="F134"/>
  <c r="E134"/>
  <c r="F133"/>
  <c r="E133"/>
  <c r="F132"/>
  <c r="E132"/>
  <c r="F131"/>
  <c r="E131"/>
  <c r="F118"/>
  <c r="E118"/>
  <c r="F117"/>
  <c r="E117"/>
  <c r="F116"/>
  <c r="E116"/>
  <c r="F110"/>
  <c r="E110"/>
  <c r="F109"/>
  <c r="E109"/>
  <c r="F108"/>
  <c r="E108"/>
  <c r="F107"/>
  <c r="E107"/>
  <c r="F106"/>
  <c r="E106"/>
  <c r="F105"/>
  <c r="E105"/>
  <c r="F104"/>
  <c r="E104"/>
  <c r="F103"/>
  <c r="E103"/>
  <c r="F102"/>
  <c r="E102"/>
  <c r="F101"/>
  <c r="E101"/>
  <c r="F100"/>
  <c r="E100"/>
  <c r="F99"/>
  <c r="E99"/>
  <c r="F98"/>
  <c r="E98"/>
  <c r="F97"/>
  <c r="E97"/>
  <c r="C96"/>
  <c r="F96" s="1"/>
  <c r="B96"/>
  <c r="F94"/>
  <c r="E94"/>
  <c r="F93"/>
  <c r="E93"/>
  <c r="F92"/>
  <c r="E92"/>
  <c r="F87"/>
  <c r="E87"/>
  <c r="F84"/>
  <c r="E84"/>
  <c r="F83"/>
  <c r="E83"/>
  <c r="F82"/>
  <c r="E82"/>
  <c r="F79"/>
  <c r="E79"/>
  <c r="F78"/>
  <c r="E78"/>
  <c r="F77"/>
  <c r="E77"/>
  <c r="F76"/>
  <c r="E76"/>
  <c r="F75"/>
  <c r="E75"/>
  <c r="F74"/>
  <c r="E74"/>
  <c r="F73"/>
  <c r="E73"/>
  <c r="F72"/>
  <c r="E72"/>
  <c r="F71"/>
  <c r="E71"/>
  <c r="F64"/>
  <c r="E64"/>
  <c r="F62"/>
  <c r="E62"/>
  <c r="F61"/>
  <c r="E61"/>
  <c r="F60"/>
  <c r="E60"/>
  <c r="F59"/>
  <c r="E59"/>
  <c r="F57"/>
  <c r="E57"/>
  <c r="F56"/>
  <c r="E56"/>
  <c r="F55"/>
  <c r="E55"/>
  <c r="F54"/>
  <c r="E54"/>
  <c r="F53"/>
  <c r="E53"/>
  <c r="F52"/>
  <c r="E52"/>
  <c r="F50"/>
  <c r="E50"/>
  <c r="F49"/>
  <c r="E49"/>
  <c r="F48"/>
  <c r="E48"/>
  <c r="F47"/>
  <c r="E47"/>
  <c r="F46"/>
  <c r="E46"/>
  <c r="F45"/>
  <c r="E45"/>
  <c r="F44"/>
  <c r="E44"/>
  <c r="F43"/>
  <c r="E43"/>
  <c r="F42"/>
  <c r="E42"/>
  <c r="F41"/>
  <c r="E41"/>
  <c r="F35"/>
  <c r="E35"/>
  <c r="F32"/>
  <c r="E32"/>
  <c r="F31"/>
  <c r="E31"/>
  <c r="F30"/>
  <c r="E30"/>
  <c r="F29"/>
  <c r="E29"/>
  <c r="F28"/>
  <c r="E28"/>
  <c r="F27"/>
  <c r="E27"/>
  <c r="F26"/>
  <c r="E26"/>
  <c r="B25"/>
  <c r="F24"/>
  <c r="E24"/>
  <c r="B23"/>
  <c r="F22"/>
  <c r="E22"/>
  <c r="F21"/>
  <c r="E21"/>
  <c r="F20"/>
  <c r="E20"/>
  <c r="B19"/>
  <c r="F18"/>
  <c r="E18"/>
  <c r="F17"/>
  <c r="E17"/>
  <c r="F16"/>
  <c r="E16"/>
  <c r="F15"/>
  <c r="E15"/>
  <c r="B14"/>
  <c r="F13"/>
  <c r="E13"/>
  <c r="F12"/>
  <c r="E12"/>
  <c r="F11"/>
  <c r="E11"/>
  <c r="F10"/>
  <c r="E10"/>
  <c r="B9"/>
  <c r="F7"/>
  <c r="E7"/>
  <c r="C95" l="1"/>
  <c r="C90" s="1"/>
  <c r="E244"/>
  <c r="D89"/>
  <c r="D252" s="1"/>
  <c r="E23"/>
  <c r="B90"/>
  <c r="B89" s="1"/>
  <c r="F6"/>
  <c r="E96"/>
  <c r="E111"/>
  <c r="E260"/>
  <c r="F111"/>
  <c r="F248"/>
  <c r="E137"/>
  <c r="E6"/>
  <c r="E58"/>
  <c r="F58"/>
  <c r="F244"/>
  <c r="F137"/>
  <c r="E91"/>
  <c r="E8"/>
  <c r="E80"/>
  <c r="F204"/>
  <c r="F277"/>
  <c r="F266"/>
  <c r="F260"/>
  <c r="F257"/>
  <c r="F80"/>
  <c r="F51"/>
  <c r="F19"/>
  <c r="E248"/>
  <c r="E204"/>
  <c r="F143"/>
  <c r="E143"/>
  <c r="E115"/>
  <c r="E277"/>
  <c r="C284"/>
  <c r="E266"/>
  <c r="E25"/>
  <c r="E9"/>
  <c r="F241"/>
  <c r="E230"/>
  <c r="F230"/>
  <c r="E192"/>
  <c r="E63"/>
  <c r="B33"/>
  <c r="E51"/>
  <c r="C33"/>
  <c r="F34"/>
  <c r="E34"/>
  <c r="F25"/>
  <c r="C5"/>
  <c r="E19"/>
  <c r="E14"/>
  <c r="B5"/>
  <c r="F9"/>
  <c r="F8"/>
  <c r="E257"/>
  <c r="F192"/>
  <c r="F63"/>
  <c r="F14"/>
  <c r="E284" l="1"/>
  <c r="E95"/>
  <c r="F284"/>
  <c r="E33"/>
  <c r="B4"/>
  <c r="B88" s="1"/>
  <c r="B252" s="1"/>
  <c r="B285" s="1"/>
  <c r="F33"/>
  <c r="C4"/>
  <c r="C88" s="1"/>
  <c r="E5"/>
  <c r="F95"/>
  <c r="F5"/>
  <c r="E90"/>
  <c r="F90"/>
  <c r="C89"/>
  <c r="D285" l="1"/>
  <c r="E88"/>
  <c r="F88"/>
  <c r="F4"/>
  <c r="E4"/>
  <c r="F89"/>
  <c r="E89"/>
  <c r="C252"/>
  <c r="C285" l="1"/>
  <c r="F252"/>
  <c r="E252"/>
</calcChain>
</file>

<file path=xl/sharedStrings.xml><?xml version="1.0" encoding="utf-8"?>
<sst xmlns="http://schemas.openxmlformats.org/spreadsheetml/2006/main" count="292" uniqueCount="279">
  <si>
    <t>Наименование</t>
  </si>
  <si>
    <t>Налог на доходы с физических лиц</t>
  </si>
  <si>
    <t>НАЛОГИ НА СОВОКУПНЫЙ ДОХОД</t>
  </si>
  <si>
    <t>Единый сельскохозяйственный налог</t>
  </si>
  <si>
    <t>Налог на добычу общераспространенных полезных ископаемых</t>
  </si>
  <si>
    <t>ПЛАТЕЖИ ПРИ ПОЛЬЗОВАНИИ ПРИРОДНЫМИ РЕСУРСАМИ</t>
  </si>
  <si>
    <t>Единый налог на вмененный доход для отдельных видов деятельности</t>
  </si>
  <si>
    <t>НАЛОГИ, СБОРЫ И РЕГУЛЯРНЫЕ ПЛАТЕЖИ ЗА ПОЛЬЗОВАНИЕ ПРИРОДНЫМИ РЕСУРСАМИ</t>
  </si>
  <si>
    <t xml:space="preserve">  НАЛОГОВЫЕ ДОХОДЫ</t>
  </si>
  <si>
    <t xml:space="preserve"> НЕНАЛОГОВЫЕ ДОХОДЫ</t>
  </si>
  <si>
    <t>НАЛОГИ НА ИМУЩЕСТВО</t>
  </si>
  <si>
    <t>Земельный налог</t>
  </si>
  <si>
    <t>1. ДОХОДЫ налоговые и неналоговые</t>
  </si>
  <si>
    <t>НАЛОГИ НА ПРИБЫЛЬ, ДОХОДЫ</t>
  </si>
  <si>
    <t>% исп. к уточ. плану</t>
  </si>
  <si>
    <t>ГОСУДАРСТВЕННАЯ ПОШЛИНА</t>
  </si>
  <si>
    <t>Субсидии  бюджетам субъектов РФ и муниципальных  образований</t>
  </si>
  <si>
    <t xml:space="preserve"> 3.  БЕЗВОЗМЕЗДНЫЕ ПОСТУПЛЕНИЯ</t>
  </si>
  <si>
    <t>СОБСТВЕННЫЕ ДОХОДЫ</t>
  </si>
  <si>
    <t>Субвенции бюджетам субъектов РФ и муниципальных  образований</t>
  </si>
  <si>
    <t>Иные межбюджетные трансферты</t>
  </si>
  <si>
    <t>Налог на имущество  физических лиц</t>
  </si>
  <si>
    <t>из них:</t>
  </si>
  <si>
    <t>2. РАСХОДЫ</t>
  </si>
  <si>
    <t>Общегосударственные вопросы</t>
  </si>
  <si>
    <t xml:space="preserve">  - ФОТ с начислениями</t>
  </si>
  <si>
    <t xml:space="preserve">  - коммунальные услуги</t>
  </si>
  <si>
    <t xml:space="preserve">  - матзатраты</t>
  </si>
  <si>
    <t>Национальная оборона</t>
  </si>
  <si>
    <t>Нац.безопасность и правоохранительная деятельность</t>
  </si>
  <si>
    <t>Национальная экономика</t>
  </si>
  <si>
    <t xml:space="preserve">   - Сельское хозяйство </t>
  </si>
  <si>
    <t xml:space="preserve">   - Дорожное хозяйство</t>
  </si>
  <si>
    <t xml:space="preserve">   - Другие вопросы в области нац. экономики</t>
  </si>
  <si>
    <t>Жилищно-коммунальное хозяйство</t>
  </si>
  <si>
    <t xml:space="preserve">  - Жилищное хозяйство</t>
  </si>
  <si>
    <t xml:space="preserve">  - Коммунальное хозяйство</t>
  </si>
  <si>
    <t xml:space="preserve">  - Благоустройство</t>
  </si>
  <si>
    <t>Образование</t>
  </si>
  <si>
    <t>Социальная политика</t>
  </si>
  <si>
    <t xml:space="preserve">   - Пенсионное обеспечение</t>
  </si>
  <si>
    <t xml:space="preserve">   - Социальное обеспечение населения</t>
  </si>
  <si>
    <t xml:space="preserve">   - Охрана семьи и детства</t>
  </si>
  <si>
    <t>Физическая культура и спорт</t>
  </si>
  <si>
    <t>Результат исполнения бюджета (дефицит"--", профицит"+")</t>
  </si>
  <si>
    <t xml:space="preserve">Культура,Кинематография </t>
  </si>
  <si>
    <t>Субвенции бюджетам муниципальных районов на модернизацию региональных систем общего образования</t>
  </si>
  <si>
    <t xml:space="preserve">  - Субсидии БУ и АУ</t>
  </si>
  <si>
    <t>3.1 Безвозмездные поступления из бюджетов других уровней</t>
  </si>
  <si>
    <t>Прочие субсидии</t>
  </si>
  <si>
    <t>Патентная система налогооблажения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</si>
  <si>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</si>
  <si>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</si>
  <si>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>Плата за размещение отходов производства и потребления</t>
  </si>
  <si>
    <t>Дотации бюджетам субъектов Российской Федерации и муниципальных образовани</t>
  </si>
  <si>
    <t>Дотации бюджетам на поддержку мер по обеспечению сбалансированности бюджетов</t>
  </si>
  <si>
    <t>Субвенции бюджетам муниципальных районов на осуществление первичного воинского учета на территориях, где отсутствуют военные комиссариаты</t>
  </si>
  <si>
    <t>Субвенции бюджетам муниципальных районов на выплату единовременного пособия при всех формах устройства детей, лишенных родительского попечения, в семью</t>
  </si>
  <si>
    <t>Субвенции бюджетам муниципальных районов на ежемесячное денежное вознаграждение за классное руководство</t>
  </si>
  <si>
    <t xml:space="preserve">    -Водные хозяйство </t>
  </si>
  <si>
    <t>Государственная пошлина за выдачу разрешения на установку рекламной конструкции</t>
  </si>
  <si>
    <t>Субвенции бюджетам муниципальных районов на составление (изменение) списков кандидатов в присяжные заседатели федеральных судов общей юрисдикции в Российской Федерации</t>
  </si>
  <si>
    <t xml:space="preserve">   -  Другие вопросы в области социальной политики</t>
  </si>
  <si>
    <t>в т.ч. Доп.норматив</t>
  </si>
  <si>
    <t xml:space="preserve"> НАЛОГИ НА ТОВАРЫ (РАБОТЫ, УСЛУГИ), РЕАЛИЗУЕМЫЕ НА ТЕРРИТОРИИ РОССИЙСКОЙ ФЕДЕРАЦИИ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</si>
  <si>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</si>
  <si>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</si>
  <si>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</si>
  <si>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</si>
  <si>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Транспортный налог</t>
  </si>
  <si>
    <t>Межбюджетные трансферты, передаваемые бюджетам муниицпальных районов на государственную поддержку лучших работников муниципальных учреждений культуры, находящихся на территориях сельских поселений</t>
  </si>
  <si>
    <t>Перечисления из бюджетов сельских поселений (в бюджеты поселений)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</si>
  <si>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Межбюджетные трансферты, передаваемые бюджетам муниицпальных районов на государственную поддержку муниципальных учреждений культуры, находящихся на территориях сельских поселений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</si>
  <si>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</si>
  <si>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Доходы бюджетов муниципальных районов от возврата бюджетными учреждениями остатков субсидий прошлых лет</t>
  </si>
  <si>
    <t>Доходы бюджетов муниципальных районов от возврата автономными учреждениями остатков субсидий прошлых лет</t>
  </si>
  <si>
    <t>Доходы, поступающие в порядке возмещения расходов, понесенных в связи с эксплуатацией имущества сельских поселений</t>
  </si>
  <si>
    <t>Межбюджетные трансферты, передаваемые бюджетам муниципальных районов, на подключение общедоступных библиотек Российской Федерации к сети "Интернет" и развитие системы библиотечного дела с учетом задачи расширения информационных технологий и оцифровки</t>
  </si>
  <si>
    <t>Межбюджетные трансферты, передаваемые бюджетам мунииципальных районов на государственную поддержку муниципальных учреждений культуры, находящихся на территориях сельских поселений</t>
  </si>
  <si>
    <t xml:space="preserve">  - Другие вопросы в области жилищно-коммунального хозяйства</t>
  </si>
  <si>
    <t>Субвенции бюджетам муниципальных районов на проведение Всероссийской сельскохозяйственной переписи в 2016 году</t>
  </si>
  <si>
    <t>Доходы от сдачи в аренду имущества, составляющего казну сельских поселений (за исключением земельных участков)</t>
  </si>
  <si>
    <t>(руб.)</t>
  </si>
  <si>
    <t>ИТОГО РАСХОДОВ</t>
  </si>
  <si>
    <t>ИТОГО ДОХОДОВ</t>
  </si>
  <si>
    <t>Государственная пошлина за совершение действий, связанных с приобретением гражданства Российской Федерации или выходом из гражданства Российской Федерации, а также с въездом в Российскую Федерацию или выездом из Российской Федерации</t>
  </si>
  <si>
    <t>Субсидии бюджетам муниципальных районов на реализацию федеральных целевых программ</t>
  </si>
  <si>
    <t>Субсидии бюджетам муниципальных районов на создание в общеобразовательных организациях, расположенных в сельской местности, условий для занятий физической культурой и спортом</t>
  </si>
  <si>
    <t>Субсидии бюджетам сельских поселений на обеспечение мероприятий по переселению граждан из аварийного жилищного фонда за счет средств бюджетов</t>
  </si>
  <si>
    <t>Охрана окружающей среды</t>
  </si>
  <si>
    <t>Межбюджетные трансферты общего характера</t>
  </si>
  <si>
    <t>Прочие доходы от компенсации затрат бюджетов сельских поселений</t>
  </si>
  <si>
    <t>Субсидии бюджетам муниципальных районов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</si>
  <si>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Субсидии бюджетам муниципальных районов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</si>
  <si>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 xml:space="preserve"> - реализация государственной политики в сфере охраны труда</t>
  </si>
  <si>
    <t xml:space="preserve"> - создание комиссий по делам несовершеннолетних и защите их прав и организации деятельности таких комиссий</t>
  </si>
  <si>
    <t xml:space="preserve"> - организация и осуществление деятельности по опеке и попечительству</t>
  </si>
  <si>
    <t xml:space="preserve"> - 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</si>
  <si>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 xml:space="preserve"> - финансовое обеспечение передаваемых государственных полномочий Чувашской Республики по расчету и предоставлению дотаций на выравнивание бюджетной обеспеченности поселений</t>
  </si>
  <si>
    <t xml:space="preserve"> - обеспечение мер социальной поддержки отдельных категорий граждан по оплате жилищно-коммунальных услуг (работникам культуры, искусства и кинематографии)</t>
  </si>
  <si>
    <t xml:space="preserve"> - обеспечение мер социальной поддержки отдельных категорий граждан по оплате жилищно-коммунальных услуг (педагогическим работникам и библиотекарям муниципальных образовательных организаций)</t>
  </si>
  <si>
    <t xml:space="preserve"> - финансовое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</t>
  </si>
  <si>
    <t xml:space="preserve"> - обеспечение жильем молодых семей по ФЦП «Жилище»</t>
  </si>
  <si>
    <t xml:space="preserve"> - обеспечение жильем молодых специалистов по ФЦП «Устойчивое развитие сельских территорий»</t>
  </si>
  <si>
    <t xml:space="preserve"> - комплектование книжного фонда</t>
  </si>
  <si>
    <t xml:space="preserve"> -Грант.поддержка  местных инициатив граждан по ФЦП «Устойчивое развитие сельских территорий»</t>
  </si>
  <si>
    <t>Доходы от реализации имущества, находящегося в оперативном управлении учреждений, находящихся в ведении органов управления сельских поселений (за исключением имущества муниципальных бюджетных и автономных учреждений), в части реализации материальных запасов по указанному имуществу</t>
  </si>
  <si>
    <t xml:space="preserve"> - по вед.учету гражд.имеющий прав.на получение жил.субс.в связи с переездом из Крайнего Севера</t>
  </si>
  <si>
    <t>Субсидии бюджетам муниципальных районов на на софинансирование капитальных вложений в объекты муниципальной собственности</t>
  </si>
  <si>
    <t xml:space="preserve">   -  реализация проектов развития общественной инфраструктуры, основанных на местных инициативах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</si>
  <si>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</si>
  <si>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ШТРАФЫ, САНКЦИИ, ВОЗМЕЩЕНИЕ УЩЕРБА</t>
  </si>
  <si>
    <t xml:space="preserve"> - обеспечение жильем молодых семей </t>
  </si>
  <si>
    <t>- повышение оплаты труда работников муниципальных учреждений культуры</t>
  </si>
  <si>
    <t xml:space="preserve">  -назначение и выплата единовременного денежного пособия гражданам, усыновившим (удочерившим) ребенка (детей) на территории Чувашской Республики</t>
  </si>
  <si>
    <t xml:space="preserve"> - поощрение победителей ежегодного республиканского смотра-конкурса на лучшее озеленение и благоустройство населенного пункта Чувашской Республики</t>
  </si>
  <si>
    <t xml:space="preserve">   - выравнивание обеспеченности муниципальных образований при реализации ими отдельных расходных обязательств         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</si>
  <si>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муниципальным районам</t>
  </si>
  <si>
    <t>ДОХОДЫ ОТ ИСПОЛЬЗОВАНИЯ ИМУЩЕСТВА, НАХОДЯЩЕГОСЯ В ГОСУДАРСТВЕННОЙ И МУНИЦИПАЛЬНОЙ СОБСТВЕННОСТИ</t>
  </si>
  <si>
    <t>Плата за выбросы загрязняющих веществ в атмосферный воздух стационарными объектами</t>
  </si>
  <si>
    <t xml:space="preserve"> Плата за выбросы загрязняющих веществ в атмосферный воздух передвижными объектами</t>
  </si>
  <si>
    <t>Плата за сбросы загрязняющих веществ в водные объекты</t>
  </si>
  <si>
    <t>ДОХОДЫ ОТ ОКАЗАНИЯ ПЛАТНЫХ УСЛУГ (РАБОТ) И КОМПЕНСАЦИИ ЗАТРАТ ГОСУДАРСТВА</t>
  </si>
  <si>
    <t>ДОХОДЫ ОТ ПРОДАЖИ МАТЕРИАЛЬНЫХ И НЕМАТЕРИАЛЬНЫХ АКТИВОВ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</si>
  <si>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</si>
  <si>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</si>
  <si>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ПРОЧИЕ НЕНАЛОГОВЫЕ ДОХОДЫ</t>
  </si>
  <si>
    <t>Невыясненные поступления, зачисляемые в бюджеты сельских поселений</t>
  </si>
  <si>
    <t>Прочие неналоговые доходы бюджетов сельских поселений</t>
  </si>
  <si>
    <t>Прочие дотации бюджетам муниципальных районов</t>
  </si>
  <si>
    <t xml:space="preserve"> - мероприятия по профилактике и соблюдению правопорядка на улицах и в других общественных местах</t>
  </si>
  <si>
    <t xml:space="preserve">  - укрепление материально-технической базы муниципальных образовательных организаций </t>
  </si>
  <si>
    <t>- повышение заработной платы педагогических работников муниципальных организаций дополнительного образования детей</t>
  </si>
  <si>
    <t xml:space="preserve"> -  обеспечение деятельности административных комиссий для рассмотрения дел об административных правонарушениях</t>
  </si>
  <si>
    <t xml:space="preserve"> -  проведение ремонта жилых помещений, собственниками которых являются дети-сироты и дети, оставшиеся без попечения родителей, а также лица из числа детей-сирот и детей, оставшихся без попечения родителей, в возрасте от 14 до 23 лет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</si>
  <si>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</si>
  <si>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Субсидии бюджетам муниципальных районов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</si>
  <si>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Субсидии бюджетам муниципальных районов на реализацию мероприятий по обеспечению жильем молодых семей</t>
  </si>
  <si>
    <t>Доходы от реализации иного имущества, находящегося в собственности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</si>
  <si>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Плата за размещение отходов производства</t>
  </si>
  <si>
    <t>Плата за размещение твердых коммунальных отходов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</si>
  <si>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</si>
  <si>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Субсидии бюджетам муниципальных районов на поддержку региональных проектов в сфере информационных технологий</t>
  </si>
  <si>
    <t xml:space="preserve"> - проведение организационных мероприятий, связанных с ликвидацией высокопатогенного гриппа птиц на территории Чувашской Респблики за счет средств резервного фонда Кабинета Министров Чувашской Республики</t>
  </si>
  <si>
    <t xml:space="preserve">  -  на дальнейшее развитие многоуровневой системы профилактики правонарушений</t>
  </si>
  <si>
    <t>Субсидии бюджетам муниципальных районов на реализацию программ формирования современной городской среды</t>
  </si>
  <si>
    <t>Субсидии бюджетам муниципальных районов на софинансирование капитальных вложений в объекты муниципальной собственности</t>
  </si>
  <si>
    <t xml:space="preserve"> - укрепление материально-технической базы муниципальных образовательных организаций (в части приобретения оборудования для оснащения муниципальных образовательных организаций)</t>
  </si>
  <si>
    <t xml:space="preserve"> - укрепление материально-технической базы муниципальных образовательных организаций (в части приобретения оборудования для муниципальных дошкольных образовательных организаций)</t>
  </si>
  <si>
    <t xml:space="preserve"> Прочие безвозмездные поступления</t>
  </si>
  <si>
    <t>Доходы бюджетов муниципальных районов от возврата остатков субсидий на софинансирование капитальных вложений в объекты муниципальной собственности из бюджетов поселений</t>
  </si>
  <si>
    <t>Субвенции бюджетам муниципальных районов на предоставление жилых помещений  детям-сиротам и детям, оставшимся без попечения родителей, лицам из их числа по договорам найма специализированных жилых помещений</t>
  </si>
  <si>
    <t>- укрепление материально-технической базы муниципальных детских школ искусств</t>
  </si>
  <si>
    <t xml:space="preserve">   - Общеэкономические вопросы</t>
  </si>
  <si>
    <t>- укрепление материально-технической базы муниципальных образовательных организаций</t>
  </si>
  <si>
    <t xml:space="preserve"> - реализация комплекса мероприятий по благоустройству дворовых территорий и тротуаров</t>
  </si>
  <si>
    <t xml:space="preserve">  - реализация вопросов местного значения в сфере образования, физической культуры и спорта</t>
  </si>
  <si>
    <t xml:space="preserve"> - укрепление материально-технической базы муниципальных образовательных организаций (в части приведения в соответствие с санитарно-гигиеническими и противопожарными требованиями)</t>
  </si>
  <si>
    <t>Государственная пошлина за государственную регистрацию прав, ограничений (обременений) прав на недвижимое имущество и сделок с ним</t>
  </si>
  <si>
    <t>Государственная пошлина за выдачу и обмен паспорта гражданина Российской Федерации</t>
  </si>
  <si>
    <t>Государственная пошлина за государственную регистрацию транспортных средств и иные юридически значимые действия уполномоченных федеральных государственных органов, связанные с изменением и выдачей документов на транспортные средства, регистрационных знаков, водительских удостоверений</t>
  </si>
  <si>
    <t>Содержание автомобильных дорог общего пользования местного значения вне границ населенных пунктов в границах муниципального района</t>
  </si>
  <si>
    <t>Содержание автомобильных дорог общего пользования местного значения в границах населенных пунктов поселения</t>
  </si>
  <si>
    <t xml:space="preserve"> - подключение общедоступных библиотек к сети "Интернет" и развитие системы библиотечного дела с учетом задачи расширения информационных технологий и оцифровки в рамках поддержки отрасли культуры</t>
  </si>
  <si>
    <t xml:space="preserve">   - укрепление материально-технической базы муниципальных архивов</t>
  </si>
  <si>
    <t xml:space="preserve">   - укрепление материально-технической базы муниципальных учреждений культурно-досугового типа</t>
  </si>
  <si>
    <t xml:space="preserve"> -  укрепление материально-технической базы муниципальных образовательных организаций (в части проведения капитального ремонта зданий муниципальных общеобразовательных организаций, имеющих износ 50 процентов и выше)</t>
  </si>
  <si>
    <t xml:space="preserve"> -  по организации на территории поселений и городских округов мероприятий при осуществлении деятельности по обращению с животными без владельцев, а также по расчету и предоставлению субвенций бюджетам поселений на осуществление указанных полномочий</t>
  </si>
  <si>
    <t>Доходы бюджетов бюджетной системы РФ от возврата остатков субсидий, субвенций и иных межбюджетных трансфертов, имеющих целевое назначение, прошлых лет</t>
  </si>
  <si>
    <t xml:space="preserve">Возврат остатков субсидий, субвенций и иных межбюджетных трансфертов, имеющих целевое назначение, прошлых лет 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</si>
  <si>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</si>
  <si>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Доходы бюджетов муниципальных районов от возврата организациями остатков субсидий прошлых лет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</si>
  <si>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</si>
  <si>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- укрепление материально-технической базы муниципальных образовательных организаций (в части проведения капитального ремонта зданий муниципальных образовательных организаций)</t>
  </si>
  <si>
    <t xml:space="preserve"> - разработка проектно-сметной документации на объекты капитального строительства, проведение государственной экспертизы проектной документации и достоверности определения сметной стоимости объектов капитального строительства</t>
  </si>
  <si>
    <t>- укрепление материально-технической базы муниципальных учреждений в сфере физической культуры и спорта(в части проведения капитального и текущего ремонта зданий муниципальных учреждений физической культуры и спорта)</t>
  </si>
  <si>
    <t xml:space="preserve"> - реализация вопросов местного значения в сфере образования, физической культуры и спорта</t>
  </si>
  <si>
    <t xml:space="preserve"> - организация бесплатного горячего питания обучающихся, получающих начальное общее образование в муниципальных образовательных организациях</t>
  </si>
  <si>
    <t>Упрощенная система налогообложения</t>
  </si>
  <si>
    <t xml:space="preserve"> - реализация отдельных полномочий в области обращения с твердыми коммунальными отходами</t>
  </si>
  <si>
    <t xml:space="preserve"> - капитальный ремонт источников водоснабжения (водонапорных башен и водозаборных скважин) в населенных пунктах</t>
  </si>
  <si>
    <t>Субсидии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</si>
  <si>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 xml:space="preserve"> -  реализация мероприятий по благоустройству дворовых территорий и тротуаров</t>
  </si>
  <si>
    <t xml:space="preserve"> - софинансирование расходных обязательств муниципальных образований, связанных с повышением заработной платы работников муниципальных учреждений культуры в рамках реализации Указа Президента Российской Федерации от 7 мая 2012 года № 597 "О мерах по реализации государственной социальной политики"</t>
  </si>
  <si>
    <t xml:space="preserve"> - софинансирование расходных обязательств муниципальных образований, связанных с повышением заработной платы педагогических работников муниципальных организаций дополнительного образования детей в соответствии с Указом Президента Российской Федерации от 1 июня 2012 года № 761 "О Национальной стратегии действий в интересах детей на 2012-2017 годы"</t>
  </si>
  <si>
    <t xml:space="preserve"> 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</si>
  <si>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Инициативные платежи, зачисляемые в бюджеты сельских поселений</t>
  </si>
  <si>
    <t xml:space="preserve"> - укрепление материально-технической базы муниципальных библиотек</t>
  </si>
  <si>
    <t xml:space="preserve"> - реализация комплекса мероприятий по борьбе с распространением борщевика Сосновского на территории Чувашской Республики</t>
  </si>
  <si>
    <t xml:space="preserve"> - государственная поддержка лучших работников сельских учреждений культуры</t>
  </si>
  <si>
    <t xml:space="preserve"> - государственная поддержка лучших сельских учреждений культуры</t>
  </si>
  <si>
    <t>- укрепление материально-технической базы муниципальных образовательных организаций (в части модернизации инфраструктуры) (общеобразовательные организации)</t>
  </si>
  <si>
    <t>- укрепление материально-технической базы муниципальных образовательных организаций (в части приобретения учебной мебели для учащихся начального звена)</t>
  </si>
  <si>
    <t xml:space="preserve"> - дополнительное финансовое обеспечение мероприятий по организации бесплатного горячего питания детей из многодетных малоимущих семей, обучающихся по образовательным программам основного общего и среднего общего образования в муниципальных образовательных организациях</t>
  </si>
  <si>
    <t xml:space="preserve">   - реализация инициативных проектов за счет дотации из федерального бюджета</t>
  </si>
  <si>
    <t xml:space="preserve"> - реализация мероприятий по благоустройству дворовых территорий и тротуаров</t>
  </si>
  <si>
    <t>Субсидии бюджетам муниципальных районов на реализацию государственных программ субъектов Российской Федерации в области использования и охраны водных объектов</t>
  </si>
  <si>
    <t>Субсидии бюджетам муниципальных районов на 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</si>
  <si>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 xml:space="preserve">  Капитальный ремонт и ремонт автомо-бильных дорог общего пользования местного значения вне границ населен-ных пунктов в границах муниципального района или муниципального округа</t>
  </si>
  <si>
    <t xml:space="preserve"> Капитальный ремонт и ремонт автомобильных дорог общего пользования местного значения в границах населенных пунктов поселения</t>
  </si>
  <si>
    <t>Капитальный ремонт и ремонт дворовых территорий многоквартирных домов, проездов к дворовым территориям многоквартирных домов населенных пунктов</t>
  </si>
  <si>
    <t xml:space="preserve"> -стимулирование развития приоритетных подотраслей агропромышленного комплекса и развитие малых форм хозяйствования по направлениям, не обеспечиваемым софинансированием из федерального бюджета</t>
  </si>
  <si>
    <t xml:space="preserve"> - субсидии на разработку генеральных планов муниципальных образований Чувашской Республики</t>
  </si>
  <si>
    <t>Субсидии бюджетам муниципальных районов на стимулирование развития приоритетных подотраслей агропромышленного комплекса и развитие малых форм хозяйствования</t>
  </si>
  <si>
    <t>Врио начальника финансового отдела                                                                                                                                                          З.М.Айнетдинова</t>
  </si>
  <si>
    <t>Субвенции бюджетам муниципальных районов на проведение Всероссийской переписи населения  2020 года</t>
  </si>
  <si>
    <t>Доходы от продажи земельных участков, находящихся в собственности муниципальных районов (за исключением земельных участков муниципальных бюджетных и автономных учреждений)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</si>
  <si>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</si>
  <si>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 xml:space="preserve">   - укрепление материально-технической базы муниципальных учреждений культурно-досугового типа (в части оснащения оборудованием)</t>
  </si>
  <si>
    <t xml:space="preserve">   -  укрепление материально-технической базы муниципальных образовательных организаций (в части завершения капитального ремонта зданий и благоустройства территории муниципальных общеобразовательных организаций в рамках модернизации инфраструктуры) в рамках подпрограммы "Государственная поддержка развития образования"</t>
  </si>
  <si>
    <t xml:space="preserve"> - финансовое обеспечение повышения оплаты труда отдельным категориям работников бюджетной сферы</t>
  </si>
  <si>
    <t>Прочие доходы от компенсации затрат бюджетов муниципальных округов</t>
  </si>
  <si>
    <t>Доходы, поступающие в порядке возмещения расходов, понесенных в связи с эксплуатацией имущества муниципальных округов</t>
  </si>
  <si>
    <t>Дотации бюджетам муниципальных округов на выравнивание бюджетной обеспеченности</t>
  </si>
  <si>
    <t>% исп. 2023 г. к 2022 г.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</si>
  <si>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муниципальных округов, а также средства от продажи права на заключение договоров аренды указанных земельных участков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</si>
  <si>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округов (за исключением земельных участков муниципальных бюджетных и автономных учреждений)</t>
  </si>
  <si>
    <t>Доходы от сдачи в аренду имущества, составляющего казну муниципальных округов (за исключением земельных участков)</t>
  </si>
  <si>
    <t>Прочие поступления от использования имущества, находящегося в собственности муниципальных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</si>
  <si>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муниципальных округов, и на землях или земельных участках, государственная собственность на которые не разграничена</t>
  </si>
  <si>
    <t>Доходы от реализации иного имущества, находящегося в собственности муниципальных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</si>
  <si>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Доходы от продажи земельных участков, государственная собственность на которые не разграничена и которые расположены в границах муниципальных округов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</si>
  <si>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земельных участков, находящихся в собственности муниципальных округов</t>
  </si>
  <si>
    <t>Невыясненные поступления, зачисляемые в бюджеты муниципальных округов</t>
  </si>
  <si>
    <t>Субсидии бюджетам муниципальных округов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</si>
  <si>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 xml:space="preserve">  Капитальный ремонт и ремонт автомобильных дорог общего пользования местного значения вне границ населенных пунктов в границах муниципального района или муниципального округа</t>
  </si>
  <si>
    <t>Субсидии бюджетам муниципальных округов на реализацию государственных программ субъектов Российской Федерации в области использования и охраны водных объектов</t>
  </si>
  <si>
    <t>Субсидии бюджетам муниципальных округов на оснащение (обновление материально-технической базы) оборудованием, средствами обучения и воспитания образовательных организаций различных типов для реализации дополнительных общеразвивающих программ, для создания информационных систем в образовательных организациях</t>
  </si>
  <si>
    <t>Субсидии бюджетам муниципальных округов на софинансирование расходных обязательств субъектов Российской Федерации, связанных с реализацией федеральной целевой программы "Увековечение памяти погибших при защите Отечества на 2019 - 2024 годы"</t>
  </si>
  <si>
    <t>Субсидии бюджетам муниципальных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</si>
  <si>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Субсидии бюджетам муниципальных округов на реализацию мероприятий по обеспечению жильем молодых семей</t>
  </si>
  <si>
    <t>Субсидии бюджетам муниципальных округов на реализацию программ формирования современной городской среды</t>
  </si>
  <si>
    <t>Субсидии бюджетам муниципальных округов на обеспечение комплексного развития сельских территорий</t>
  </si>
  <si>
    <t>Субсидии бюджетам муниципальных округов на подготовку проектов межевания земельных участков и на проведение кадастровых работ</t>
  </si>
  <si>
    <t>Субсидии бюджетам муниципальных округов на софинансирование капитальных вложений в объекты муниципальной собственности</t>
  </si>
  <si>
    <t>Субсидии бюджетам муниципальных округов на софинансирование капитальных вложений в объекты государственной (муниципальной) собственности в рамках обеспечения комплексного развития сельских территорий</t>
  </si>
  <si>
    <t xml:space="preserve"> - государственная поддержка закупки контейнеров для раздельного накопления твердых коммунальных отходов</t>
  </si>
  <si>
    <t xml:space="preserve"> - содержание автомобильных дорог общего пользования местного значения вне границ населенных пунктов в границах муниципального района или муниципального округа</t>
  </si>
  <si>
    <t xml:space="preserve"> -  содержание автомобильных дорог общего пользования местного значения в границах населенных пунктов поселения</t>
  </si>
  <si>
    <t xml:space="preserve"> -  субсидии на разработку генеральных планов муниципальных образований Чувашской Республики</t>
  </si>
  <si>
    <t xml:space="preserve">   - укрепление материально-технической базы муниципальных учреждений в сфере физической культуры и спорта(в части проведения капитального и текущего ремонта зданий муниципальных учреждений физической культуры и спорта)</t>
  </si>
  <si>
    <t>Субвенции бюджетам муниципальных округов на государственную регистрацию актов гражданского состояния</t>
  </si>
  <si>
    <t>Субвенции бюджетам муниципальных округов на осуществление первичного воинского учета органами местного самоуправления поселений, муниципальных и городских округов</t>
  </si>
  <si>
    <t>Субвенции бюджетам муниципальных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</si>
  <si>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Субвенции бюджетам муниципальных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</si>
  <si>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Субвенции бюджетам муниципальных округов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</si>
  <si>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 xml:space="preserve"> - предоставление многодетным семьям, имеющим пять и более несовершеннолетних детей и состоящим на учете в качестве нуждающихся в жилых помещениях, единовременных денежных выплат на приобретение или строительство жилых помещений</t>
  </si>
  <si>
    <t xml:space="preserve"> - обеспечение бесплатным двухразовым питанием обучающихся общеобразовательных организаций, находящихся на территории Чувашской Республики, являющихся членами семей лиц, проходящих военную службу в батальоне связи "Атал", а также погибших (умерших) военнослужащих, лиц, проходивших службу в войсках национальной гвардии Российской Федерации</t>
  </si>
  <si>
    <t xml:space="preserve"> - обеспечение бесплатным двухразовым питанием обучающихся общеобразовательных организаций, находящихся на территории Чувашской Республики, осваивающих образовательные программы начального общего, основного общего и среднего общего образования, являющихся членами семей лиц, призванными на военную службу по мобилизации в Вооруженные Силы Российской Федерации, а также лиц, принимающих (принимавших) участие в специальной военной операции</t>
  </si>
  <si>
    <t>Межбюджетные трансферты, передаваемые бюджетам муниципальных округов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</si>
  <si>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Прочие межбюджетные трансферты</t>
  </si>
  <si>
    <t>Межбюджетные трансферты, передаваемые бюджетам муниципальных округов на создание модельных муниципальных библиотек</t>
  </si>
  <si>
    <t>Прочие безвозмездные поступления в бюджеты муниципальных округов</t>
  </si>
  <si>
    <t xml:space="preserve"> - субсидии на оснащение объектов спортивной инфраструктуры спортивно-технологическим оборудованием</t>
  </si>
  <si>
    <t>Межбюджетные трансферты, передаваемые бюджетам муниципальных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</si>
  <si>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Субсидии бюджетам муниципальных округов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</si>
  <si>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0.00</t>
  </si>
  <si>
    <t>Субсидии бюджетам муниципальных округов на оснащение объектов спортивной инфраструктуры спортивно-технологическим оборудованием</t>
  </si>
  <si>
    <t xml:space="preserve"> - разработка правил землепользования и застройки муниципальных образований Чувашской Республики</t>
  </si>
  <si>
    <t xml:space="preserve"> -  подготовка оснований для размещения площадок ГТО и Физкультурно-оздоровительных комплексов открытого типа и монтаж спортивного оборудования</t>
  </si>
  <si>
    <t xml:space="preserve"> - обеспечение функций муниципальных органов в целях осуществления делегированных государственных полномочий Российской Федерации на государственную регистрацию актов гражданского состояния</t>
  </si>
  <si>
    <t xml:space="preserve">Невыясненные поступления, зачисляемые в бюджеты </t>
  </si>
  <si>
    <t>Доходы от реализации имущества, находящегося в собственности муниципальных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</si>
  <si>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муниципальных округов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</si>
  <si>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округов, а также средства от продажи права на заключение договоров аренды указанных земельных участков</t>
  </si>
  <si>
    <t>Плата по соглашениям об установлении сервитута, заключенным органами местного самоуправления муниципальных округов, органами местного самоуправления сельских поселений,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округов</t>
  </si>
  <si>
    <t>Прочие неналоговые доходы бюджетов муниципальных округов</t>
  </si>
  <si>
    <t>Субсидия бюджетам муниципальных районов округов на поддержку отрасли культуры</t>
  </si>
  <si>
    <t xml:space="preserve"> Субсидии бюджетам муниципальных округов на софинансирование капитальных вложений в объекты государственной (муниципальной) собственности в рамках обеспечения комплексного развития сельских территорий</t>
  </si>
  <si>
    <t xml:space="preserve"> Субвенции бюджетам муниципальных округов на выполнение передаваемых полномочий субъектов Российской Федерации</t>
  </si>
  <si>
    <t xml:space="preserve"> Субвенции бюджетам муниципальных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</si>
  <si>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Доходы бюджетов муниципальных округов от возврата бюджетными учреждениями остатков субсидий прошлых лет</t>
  </si>
  <si>
    <t xml:space="preserve">  Доходы от реализации имущества, находящегося в оперативном управлении учреждений, находящихся в ведении органов управления муниципальных округов (за исключением имущества муниципальных бюджетных и автономных учреждений), в части реализации материальных запасов по указанному имуществу</t>
  </si>
  <si>
    <t xml:space="preserve"> Доходы от реализации иного имущества, находящегося в собственности муниципальных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</si>
  <si>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План на 2023</t>
  </si>
  <si>
    <t>Доходы от сдачи в аренду имущества, составляющего казну муниципальных районов (за исключением земельных участков)</t>
  </si>
  <si>
    <t xml:space="preserve"> ИСПОЛНЕНИЕ   КОНСОЛИДИРОВАННОГО БЮДЖЕТА  НА 01 ОКТЯБРЯ 2023 г.</t>
  </si>
  <si>
    <t>Исполнено на 01.10.2023г.</t>
  </si>
  <si>
    <t>Исполнено на 01.10.2022г.</t>
  </si>
</sst>
</file>

<file path=xl/styles.xml><?xml version="1.0" encoding="utf-8"?>
<styleSheet xmlns="http://schemas.openxmlformats.org/spreadsheetml/2006/main">
  <numFmts count="1">
    <numFmt numFmtId="164" formatCode="#,##0.00_р_."/>
  </numFmts>
  <fonts count="47">
    <font>
      <sz val="10"/>
      <name val="Arial Cyr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0"/>
      <name val="Calibri"/>
      <family val="2"/>
      <charset val="204"/>
      <scheme val="minor"/>
    </font>
    <font>
      <sz val="10"/>
      <color rgb="FF000000"/>
      <name val="Arial Cyr"/>
      <family val="2"/>
    </font>
    <font>
      <sz val="10"/>
      <color rgb="FF000000"/>
      <name val="Arial"/>
      <family val="2"/>
    </font>
    <font>
      <sz val="10"/>
      <color rgb="FF000000"/>
      <name val="Cambria"/>
      <family val="2"/>
    </font>
    <font>
      <b/>
      <sz val="8"/>
      <color rgb="FF000000"/>
      <name val="Cambria"/>
      <family val="2"/>
    </font>
    <font>
      <b/>
      <sz val="12"/>
      <color rgb="FF000000"/>
      <name val="Cambria"/>
      <family val="2"/>
    </font>
    <font>
      <b/>
      <sz val="12"/>
      <color rgb="FF000000"/>
      <name val="Arial Cyr"/>
      <family val="2"/>
    </font>
    <font>
      <sz val="8"/>
      <color rgb="FF000000"/>
      <name val="Cambria"/>
      <family val="2"/>
    </font>
    <font>
      <b/>
      <sz val="11"/>
      <color rgb="FF000000"/>
      <name val="Cambria"/>
      <family val="2"/>
    </font>
    <font>
      <sz val="9"/>
      <color rgb="FF000000"/>
      <name val="Cambria"/>
      <family val="2"/>
    </font>
    <font>
      <b/>
      <sz val="10"/>
      <color rgb="FF000000"/>
      <name val="Arial CYR"/>
      <family val="2"/>
    </font>
    <font>
      <i/>
      <sz val="9"/>
      <color rgb="FF000000"/>
      <name val="Cambria"/>
      <family val="2"/>
    </font>
    <font>
      <i/>
      <sz val="9"/>
      <color rgb="FF000000"/>
      <name val="Cambria"/>
      <family val="1"/>
      <charset val="204"/>
    </font>
    <font>
      <sz val="11"/>
      <color rgb="FF000000"/>
      <name val="Cambria"/>
      <family val="2"/>
    </font>
    <font>
      <sz val="7"/>
      <color rgb="FF000000"/>
      <name val="Cambria"/>
      <family val="2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b/>
      <i/>
      <sz val="10"/>
      <name val="Times New Roman"/>
      <family val="1"/>
      <charset val="204"/>
    </font>
    <font>
      <i/>
      <sz val="10"/>
      <name val="Arial Cyr"/>
      <charset val="204"/>
    </font>
    <font>
      <sz val="10"/>
      <color rgb="FF7030A0"/>
      <name val="Times New Roman"/>
      <family val="1"/>
      <charset val="204"/>
    </font>
    <font>
      <b/>
      <sz val="10"/>
      <color rgb="FF7030A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CCFFFF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34998626667073579"/>
        <bgColor indexed="64"/>
      </patternFill>
    </fill>
  </fills>
  <borders count="38">
    <border>
      <left/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135">
    <xf numFmtId="0" fontId="0" fillId="0" borderId="0"/>
    <xf numFmtId="0" fontId="5" fillId="0" borderId="0"/>
    <xf numFmtId="0" fontId="6" fillId="0" borderId="0"/>
    <xf numFmtId="0" fontId="5" fillId="0" borderId="0"/>
    <xf numFmtId="0" fontId="6" fillId="0" borderId="0"/>
    <xf numFmtId="0" fontId="13" fillId="0" borderId="0"/>
    <xf numFmtId="0" fontId="14" fillId="0" borderId="0">
      <alignment vertical="center"/>
    </xf>
    <xf numFmtId="0" fontId="13" fillId="0" borderId="0"/>
    <xf numFmtId="0" fontId="14" fillId="0" borderId="0">
      <alignment vertical="center"/>
    </xf>
    <xf numFmtId="0" fontId="5" fillId="0" borderId="0"/>
    <xf numFmtId="0" fontId="6" fillId="0" borderId="0"/>
    <xf numFmtId="0" fontId="13" fillId="5" borderId="0"/>
    <xf numFmtId="0" fontId="15" fillId="5" borderId="0">
      <alignment vertical="center"/>
    </xf>
    <xf numFmtId="0" fontId="13" fillId="0" borderId="0">
      <alignment wrapText="1"/>
    </xf>
    <xf numFmtId="0" fontId="16" fillId="0" borderId="0">
      <alignment horizontal="center" vertical="center"/>
    </xf>
    <xf numFmtId="0" fontId="13" fillId="0" borderId="0"/>
    <xf numFmtId="0" fontId="17" fillId="0" borderId="0">
      <alignment horizontal="center" vertical="center" wrapText="1"/>
    </xf>
    <xf numFmtId="0" fontId="18" fillId="0" borderId="0">
      <alignment horizontal="center" wrapText="1"/>
    </xf>
    <xf numFmtId="0" fontId="15" fillId="0" borderId="0">
      <alignment vertical="center"/>
    </xf>
    <xf numFmtId="0" fontId="18" fillId="0" borderId="0">
      <alignment horizontal="center"/>
    </xf>
    <xf numFmtId="0" fontId="15" fillId="0" borderId="0">
      <alignment horizontal="center" vertical="center"/>
    </xf>
    <xf numFmtId="0" fontId="13" fillId="0" borderId="0">
      <alignment horizontal="right"/>
    </xf>
    <xf numFmtId="0" fontId="15" fillId="0" borderId="0">
      <alignment horizontal="center" vertical="center"/>
    </xf>
    <xf numFmtId="0" fontId="13" fillId="5" borderId="11"/>
    <xf numFmtId="0" fontId="15" fillId="0" borderId="0">
      <alignment vertical="center" wrapText="1"/>
    </xf>
    <xf numFmtId="0" fontId="13" fillId="0" borderId="12">
      <alignment horizontal="center" vertical="center" wrapText="1"/>
    </xf>
    <xf numFmtId="0" fontId="19" fillId="0" borderId="0">
      <alignment vertical="center"/>
    </xf>
    <xf numFmtId="0" fontId="13" fillId="5" borderId="13"/>
    <xf numFmtId="0" fontId="20" fillId="0" borderId="0">
      <alignment vertical="center" wrapText="1"/>
    </xf>
    <xf numFmtId="49" fontId="13" fillId="0" borderId="12">
      <alignment horizontal="left" vertical="top" wrapText="1" indent="2"/>
    </xf>
    <xf numFmtId="0" fontId="19" fillId="0" borderId="11">
      <alignment vertical="center"/>
    </xf>
    <xf numFmtId="49" fontId="13" fillId="0" borderId="12">
      <alignment horizontal="center" vertical="top" shrinkToFit="1"/>
    </xf>
    <xf numFmtId="0" fontId="19" fillId="0" borderId="12">
      <alignment horizontal="center" vertical="center" wrapText="1"/>
    </xf>
    <xf numFmtId="4" fontId="13" fillId="0" borderId="12">
      <alignment horizontal="right" vertical="top" shrinkToFit="1"/>
    </xf>
    <xf numFmtId="0" fontId="19" fillId="0" borderId="12">
      <alignment horizontal="center" vertical="center" wrapText="1"/>
    </xf>
    <xf numFmtId="10" fontId="13" fillId="0" borderId="12">
      <alignment horizontal="right" vertical="top" shrinkToFit="1"/>
    </xf>
    <xf numFmtId="0" fontId="15" fillId="5" borderId="13">
      <alignment vertical="center"/>
    </xf>
    <xf numFmtId="0" fontId="13" fillId="5" borderId="13">
      <alignment shrinkToFit="1"/>
    </xf>
    <xf numFmtId="49" fontId="21" fillId="0" borderId="14">
      <alignment vertical="center" wrapText="1"/>
    </xf>
    <xf numFmtId="0" fontId="22" fillId="0" borderId="12">
      <alignment horizontal="left"/>
    </xf>
    <xf numFmtId="0" fontId="15" fillId="5" borderId="15">
      <alignment vertical="center"/>
    </xf>
    <xf numFmtId="4" fontId="22" fillId="6" borderId="12">
      <alignment horizontal="right" vertical="top" shrinkToFit="1"/>
    </xf>
    <xf numFmtId="49" fontId="23" fillId="0" borderId="16">
      <alignment horizontal="left" vertical="center" wrapText="1" indent="1"/>
    </xf>
    <xf numFmtId="10" fontId="22" fillId="6" borderId="12">
      <alignment horizontal="right" vertical="top" shrinkToFit="1"/>
    </xf>
    <xf numFmtId="0" fontId="15" fillId="5" borderId="17">
      <alignment vertical="center"/>
    </xf>
    <xf numFmtId="0" fontId="13" fillId="5" borderId="15"/>
    <xf numFmtId="0" fontId="21" fillId="0" borderId="0">
      <alignment horizontal="left" vertical="center" wrapText="1"/>
    </xf>
    <xf numFmtId="0" fontId="13" fillId="0" borderId="0">
      <alignment horizontal="left" wrapText="1"/>
    </xf>
    <xf numFmtId="0" fontId="16" fillId="0" borderId="0">
      <alignment vertical="center"/>
    </xf>
    <xf numFmtId="0" fontId="22" fillId="0" borderId="12">
      <alignment vertical="top" wrapText="1"/>
    </xf>
    <xf numFmtId="0" fontId="15" fillId="0" borderId="11">
      <alignment horizontal="left" vertical="center" wrapText="1"/>
    </xf>
    <xf numFmtId="4" fontId="22" fillId="7" borderId="12">
      <alignment horizontal="right" vertical="top" shrinkToFit="1"/>
    </xf>
    <xf numFmtId="0" fontId="15" fillId="0" borderId="13">
      <alignment horizontal="left" vertical="center" wrapText="1"/>
    </xf>
    <xf numFmtId="10" fontId="22" fillId="7" borderId="12">
      <alignment horizontal="right" vertical="top" shrinkToFit="1"/>
    </xf>
    <xf numFmtId="0" fontId="15" fillId="0" borderId="15">
      <alignment vertical="center" wrapText="1"/>
    </xf>
    <xf numFmtId="0" fontId="13" fillId="5" borderId="13">
      <alignment horizontal="center"/>
    </xf>
    <xf numFmtId="0" fontId="19" fillId="0" borderId="18">
      <alignment horizontal="center" vertical="center" wrapText="1"/>
    </xf>
    <xf numFmtId="0" fontId="13" fillId="5" borderId="13">
      <alignment horizontal="left"/>
    </xf>
    <xf numFmtId="0" fontId="15" fillId="5" borderId="19">
      <alignment vertical="center"/>
    </xf>
    <xf numFmtId="0" fontId="13" fillId="5" borderId="15">
      <alignment horizontal="center"/>
    </xf>
    <xf numFmtId="49" fontId="21" fillId="0" borderId="20">
      <alignment horizontal="center" vertical="center" shrinkToFit="1"/>
    </xf>
    <xf numFmtId="0" fontId="13" fillId="5" borderId="15">
      <alignment horizontal="left"/>
    </xf>
    <xf numFmtId="49" fontId="23" fillId="0" borderId="20">
      <alignment horizontal="center" vertical="center" shrinkToFit="1"/>
    </xf>
    <xf numFmtId="0" fontId="15" fillId="5" borderId="21">
      <alignment vertical="center"/>
    </xf>
    <xf numFmtId="0" fontId="15" fillId="0" borderId="22">
      <alignment vertical="center"/>
    </xf>
    <xf numFmtId="0" fontId="15" fillId="5" borderId="0">
      <alignment vertical="center" shrinkToFit="1"/>
    </xf>
    <xf numFmtId="0" fontId="19" fillId="0" borderId="0">
      <alignment vertical="center" wrapText="1"/>
    </xf>
    <xf numFmtId="1" fontId="21" fillId="0" borderId="12">
      <alignment horizontal="center" vertical="center" shrinkToFit="1"/>
    </xf>
    <xf numFmtId="1" fontId="23" fillId="0" borderId="12">
      <alignment horizontal="center" vertical="center" shrinkToFit="1"/>
    </xf>
    <xf numFmtId="49" fontId="19" fillId="0" borderId="0">
      <alignment vertical="center" wrapText="1"/>
    </xf>
    <xf numFmtId="49" fontId="15" fillId="0" borderId="15">
      <alignment vertical="center" wrapText="1"/>
    </xf>
    <xf numFmtId="49" fontId="15" fillId="0" borderId="0">
      <alignment vertical="center" wrapText="1"/>
    </xf>
    <xf numFmtId="49" fontId="19" fillId="0" borderId="12">
      <alignment horizontal="center" vertical="center" wrapText="1"/>
    </xf>
    <xf numFmtId="49" fontId="19" fillId="0" borderId="12">
      <alignment horizontal="center" vertical="center" wrapText="1"/>
    </xf>
    <xf numFmtId="4" fontId="21" fillId="0" borderId="12">
      <alignment horizontal="right" vertical="center" shrinkToFit="1"/>
    </xf>
    <xf numFmtId="4" fontId="24" fillId="0" borderId="12">
      <alignment horizontal="right" vertical="center" shrinkToFit="1"/>
    </xf>
    <xf numFmtId="4" fontId="23" fillId="0" borderId="12">
      <alignment horizontal="right" vertical="center" shrinkToFit="1"/>
    </xf>
    <xf numFmtId="0" fontId="15" fillId="0" borderId="15">
      <alignment vertical="center"/>
    </xf>
    <xf numFmtId="0" fontId="19" fillId="0" borderId="0">
      <alignment horizontal="right" vertical="center"/>
    </xf>
    <xf numFmtId="0" fontId="21" fillId="0" borderId="0">
      <alignment horizontal="left" vertical="center" wrapText="1"/>
    </xf>
    <xf numFmtId="0" fontId="25" fillId="0" borderId="0">
      <alignment vertical="center"/>
    </xf>
    <xf numFmtId="0" fontId="25" fillId="0" borderId="11">
      <alignment vertical="center"/>
    </xf>
    <xf numFmtId="0" fontId="25" fillId="0" borderId="15">
      <alignment vertical="center"/>
    </xf>
    <xf numFmtId="0" fontId="19" fillId="0" borderId="12">
      <alignment horizontal="center" vertical="center" wrapText="1"/>
    </xf>
    <xf numFmtId="0" fontId="26" fillId="0" borderId="0">
      <alignment horizontal="center" vertical="center" wrapText="1"/>
    </xf>
    <xf numFmtId="0" fontId="19" fillId="0" borderId="23">
      <alignment vertical="center"/>
    </xf>
    <xf numFmtId="0" fontId="19" fillId="0" borderId="24">
      <alignment horizontal="right" vertical="center"/>
    </xf>
    <xf numFmtId="0" fontId="21" fillId="0" borderId="24">
      <alignment horizontal="right" vertical="center"/>
    </xf>
    <xf numFmtId="0" fontId="21" fillId="0" borderId="18">
      <alignment horizontal="center" vertical="center"/>
    </xf>
    <xf numFmtId="49" fontId="19" fillId="0" borderId="25">
      <alignment horizontal="center" vertical="center"/>
    </xf>
    <xf numFmtId="0" fontId="19" fillId="0" borderId="26">
      <alignment horizontal="center" vertical="center" shrinkToFit="1"/>
    </xf>
    <xf numFmtId="1" fontId="21" fillId="0" borderId="26">
      <alignment horizontal="center" vertical="center" shrinkToFit="1"/>
    </xf>
    <xf numFmtId="0" fontId="21" fillId="0" borderId="26">
      <alignment vertical="center"/>
    </xf>
    <xf numFmtId="49" fontId="21" fillId="0" borderId="26">
      <alignment horizontal="center" vertical="center"/>
    </xf>
    <xf numFmtId="49" fontId="21" fillId="0" borderId="27">
      <alignment horizontal="center" vertical="center"/>
    </xf>
    <xf numFmtId="0" fontId="25" fillId="0" borderId="22">
      <alignment vertical="center"/>
    </xf>
    <xf numFmtId="4" fontId="21" fillId="0" borderId="14">
      <alignment horizontal="right" vertical="center" shrinkToFit="1"/>
    </xf>
    <xf numFmtId="4" fontId="23" fillId="0" borderId="14">
      <alignment horizontal="right" vertical="center" shrinkToFit="1"/>
    </xf>
    <xf numFmtId="0" fontId="19" fillId="0" borderId="20">
      <alignment horizontal="center" vertical="center" wrapText="1"/>
    </xf>
    <xf numFmtId="0" fontId="19" fillId="0" borderId="12">
      <alignment horizontal="center" vertical="center" wrapText="1"/>
    </xf>
    <xf numFmtId="0" fontId="20" fillId="0" borderId="0">
      <alignment horizontal="left" vertical="center" wrapText="1"/>
    </xf>
    <xf numFmtId="0" fontId="19" fillId="0" borderId="20">
      <alignment horizontal="center" vertical="center" wrapText="1"/>
    </xf>
    <xf numFmtId="49" fontId="15" fillId="5" borderId="15">
      <alignment vertical="center"/>
    </xf>
    <xf numFmtId="1" fontId="21" fillId="0" borderId="20">
      <alignment horizontal="center" vertical="center" shrinkToFit="1"/>
    </xf>
    <xf numFmtId="0" fontId="23" fillId="0" borderId="20">
      <alignment horizontal="center" vertical="center" shrinkToFit="1"/>
    </xf>
    <xf numFmtId="0" fontId="19" fillId="0" borderId="12">
      <alignment horizontal="center" vertical="center" wrapText="1"/>
    </xf>
    <xf numFmtId="0" fontId="17" fillId="0" borderId="0">
      <alignment vertical="center" wrapText="1"/>
    </xf>
    <xf numFmtId="49" fontId="19" fillId="0" borderId="12">
      <alignment horizontal="center" vertical="center" wrapText="1"/>
    </xf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27" fillId="14" borderId="28" applyNumberFormat="0" applyAlignment="0" applyProtection="0"/>
    <xf numFmtId="0" fontId="28" fillId="15" borderId="29" applyNumberFormat="0" applyAlignment="0" applyProtection="0"/>
    <xf numFmtId="0" fontId="29" fillId="15" borderId="28" applyNumberFormat="0" applyAlignment="0" applyProtection="0"/>
    <xf numFmtId="0" fontId="30" fillId="0" borderId="30" applyNumberFormat="0" applyFill="0" applyAlignment="0" applyProtection="0"/>
    <xf numFmtId="0" fontId="31" fillId="0" borderId="31" applyNumberFormat="0" applyFill="0" applyAlignment="0" applyProtection="0"/>
    <xf numFmtId="0" fontId="32" fillId="0" borderId="32" applyNumberFormat="0" applyFill="0" applyAlignment="0" applyProtection="0"/>
    <xf numFmtId="0" fontId="32" fillId="0" borderId="0" applyNumberFormat="0" applyFill="0" applyBorder="0" applyAlignment="0" applyProtection="0"/>
    <xf numFmtId="0" fontId="33" fillId="0" borderId="33" applyNumberFormat="0" applyFill="0" applyAlignment="0" applyProtection="0"/>
    <xf numFmtId="0" fontId="34" fillId="16" borderId="34" applyNumberFormat="0" applyAlignment="0" applyProtection="0"/>
    <xf numFmtId="0" fontId="35" fillId="0" borderId="0" applyNumberFormat="0" applyFill="0" applyBorder="0" applyAlignment="0" applyProtection="0"/>
    <xf numFmtId="0" fontId="36" fillId="17" borderId="0" applyNumberFormat="0" applyBorder="0" applyAlignment="0" applyProtection="0"/>
    <xf numFmtId="0" fontId="2" fillId="2" borderId="0"/>
    <xf numFmtId="0" fontId="1" fillId="2" borderId="0"/>
    <xf numFmtId="0" fontId="4" fillId="0" borderId="0"/>
    <xf numFmtId="0" fontId="1" fillId="2" borderId="0"/>
    <xf numFmtId="0" fontId="37" fillId="18" borderId="0" applyNumberFormat="0" applyBorder="0" applyAlignment="0" applyProtection="0"/>
    <xf numFmtId="0" fontId="38" fillId="0" borderId="0" applyNumberFormat="0" applyFill="0" applyBorder="0" applyAlignment="0" applyProtection="0"/>
    <xf numFmtId="0" fontId="3" fillId="6" borderId="35" applyNumberFormat="0" applyFont="0" applyAlignment="0" applyProtection="0"/>
    <xf numFmtId="0" fontId="39" fillId="0" borderId="36" applyNumberFormat="0" applyFill="0" applyAlignment="0" applyProtection="0"/>
    <xf numFmtId="0" fontId="40" fillId="0" borderId="0" applyNumberFormat="0" applyFill="0" applyBorder="0" applyAlignment="0" applyProtection="0"/>
    <xf numFmtId="0" fontId="41" fillId="19" borderId="0" applyNumberFormat="0" applyBorder="0" applyAlignment="0" applyProtection="0"/>
  </cellStyleXfs>
  <cellXfs count="106">
    <xf numFmtId="0" fontId="0" fillId="0" borderId="0" xfId="0"/>
    <xf numFmtId="0" fontId="0" fillId="0" borderId="0" xfId="0" applyAlignment="1">
      <alignment vertical="center"/>
    </xf>
    <xf numFmtId="0" fontId="7" fillId="0" borderId="0" xfId="0" applyFont="1"/>
    <xf numFmtId="0" fontId="7" fillId="3" borderId="0" xfId="0" applyFont="1" applyFill="1" applyAlignment="1"/>
    <xf numFmtId="0" fontId="7" fillId="3" borderId="3" xfId="0" applyFont="1" applyFill="1" applyBorder="1" applyAlignment="1">
      <alignment horizontal="center" vertical="center"/>
    </xf>
    <xf numFmtId="164" fontId="7" fillId="0" borderId="3" xfId="0" applyNumberFormat="1" applyFont="1" applyFill="1" applyBorder="1" applyAlignment="1">
      <alignment horizontal="center" vertical="center" wrapText="1"/>
    </xf>
    <xf numFmtId="164" fontId="8" fillId="4" borderId="3" xfId="0" applyNumberFormat="1" applyFont="1" applyFill="1" applyBorder="1" applyAlignment="1">
      <alignment horizontal="right" vertical="center"/>
    </xf>
    <xf numFmtId="0" fontId="8" fillId="0" borderId="3" xfId="0" applyFont="1" applyFill="1" applyBorder="1" applyAlignment="1">
      <alignment horizontal="left" vertical="center"/>
    </xf>
    <xf numFmtId="164" fontId="8" fillId="0" borderId="3" xfId="0" applyNumberFormat="1" applyFont="1" applyFill="1" applyBorder="1" applyAlignment="1">
      <alignment horizontal="right" vertical="center"/>
    </xf>
    <xf numFmtId="0" fontId="7" fillId="0" borderId="3" xfId="0" applyFont="1" applyFill="1" applyBorder="1" applyAlignment="1">
      <alignment horizontal="left" vertical="center"/>
    </xf>
    <xf numFmtId="0" fontId="8" fillId="0" borderId="3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7" fillId="0" borderId="3" xfId="128" applyFont="1" applyFill="1" applyBorder="1" applyAlignment="1">
      <alignment horizontal="left" vertical="center" wrapText="1"/>
    </xf>
    <xf numFmtId="2" fontId="7" fillId="0" borderId="3" xfId="41" applyNumberFormat="1" applyFont="1" applyFill="1" applyBorder="1" applyAlignment="1" applyProtection="1">
      <alignment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8" fillId="2" borderId="5" xfId="0" applyFont="1" applyFill="1" applyBorder="1" applyAlignment="1">
      <alignment vertical="center" wrapText="1"/>
    </xf>
    <xf numFmtId="0" fontId="7" fillId="2" borderId="5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7" fillId="3" borderId="3" xfId="0" applyFont="1" applyFill="1" applyBorder="1" applyAlignment="1">
      <alignment horizontal="left" vertical="center" wrapText="1"/>
    </xf>
    <xf numFmtId="164" fontId="8" fillId="3" borderId="3" xfId="0" applyNumberFormat="1" applyFont="1" applyFill="1" applyBorder="1" applyAlignment="1">
      <alignment horizontal="right" vertical="center"/>
    </xf>
    <xf numFmtId="0" fontId="9" fillId="0" borderId="3" xfId="0" applyFont="1" applyFill="1" applyBorder="1" applyAlignment="1">
      <alignment horizontal="left" vertical="center" wrapText="1"/>
    </xf>
    <xf numFmtId="2" fontId="9" fillId="0" borderId="3" xfId="0" applyNumberFormat="1" applyFont="1" applyFill="1" applyBorder="1" applyAlignment="1">
      <alignment horizontal="left" vertical="center" wrapText="1"/>
    </xf>
    <xf numFmtId="164" fontId="8" fillId="4" borderId="3" xfId="0" applyNumberFormat="1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left" vertical="center" wrapText="1"/>
    </xf>
    <xf numFmtId="0" fontId="7" fillId="3" borderId="3" xfId="0" applyFont="1" applyFill="1" applyBorder="1" applyAlignment="1">
      <alignment vertical="center" wrapText="1"/>
    </xf>
    <xf numFmtId="0" fontId="9" fillId="3" borderId="3" xfId="0" applyFont="1" applyFill="1" applyBorder="1" applyAlignment="1">
      <alignment horizontal="left" vertical="center" wrapText="1"/>
    </xf>
    <xf numFmtId="49" fontId="7" fillId="3" borderId="3" xfId="42" applyNumberFormat="1" applyFont="1" applyFill="1" applyBorder="1" applyAlignment="1" applyProtection="1">
      <alignment vertical="center" wrapText="1"/>
    </xf>
    <xf numFmtId="0" fontId="7" fillId="3" borderId="3" xfId="0" applyNumberFormat="1" applyFont="1" applyFill="1" applyBorder="1" applyAlignment="1">
      <alignment horizontal="left" vertical="center" wrapText="1"/>
    </xf>
    <xf numFmtId="0" fontId="9" fillId="3" borderId="3" xfId="0" applyNumberFormat="1" applyFont="1" applyFill="1" applyBorder="1" applyAlignment="1">
      <alignment horizontal="left" vertical="center" wrapText="1"/>
    </xf>
    <xf numFmtId="2" fontId="7" fillId="3" borderId="3" xfId="41" applyNumberFormat="1" applyFont="1" applyFill="1" applyBorder="1" applyAlignment="1" applyProtection="1">
      <alignment horizontal="left" vertical="center" wrapText="1"/>
    </xf>
    <xf numFmtId="0" fontId="9" fillId="3" borderId="3" xfId="0" applyFont="1" applyFill="1" applyBorder="1" applyAlignment="1">
      <alignment vertical="center"/>
    </xf>
    <xf numFmtId="0" fontId="9" fillId="3" borderId="3" xfId="0" applyFont="1" applyFill="1" applyBorder="1" applyAlignment="1">
      <alignment vertical="center" wrapText="1"/>
    </xf>
    <xf numFmtId="49" fontId="9" fillId="3" borderId="3" xfId="0" applyNumberFormat="1" applyFont="1" applyFill="1" applyBorder="1" applyAlignment="1">
      <alignment horizontal="left" vertical="center" wrapText="1"/>
    </xf>
    <xf numFmtId="2" fontId="9" fillId="3" borderId="3" xfId="0" applyNumberFormat="1" applyFont="1" applyFill="1" applyBorder="1" applyAlignment="1">
      <alignment horizontal="left" vertical="center" wrapText="1"/>
    </xf>
    <xf numFmtId="0" fontId="0" fillId="3" borderId="0" xfId="0" applyFont="1" applyFill="1" applyAlignment="1">
      <alignment vertical="center"/>
    </xf>
    <xf numFmtId="0" fontId="7" fillId="3" borderId="7" xfId="0" applyFont="1" applyFill="1" applyBorder="1" applyAlignment="1">
      <alignment horizontal="left" vertical="center" wrapText="1"/>
    </xf>
    <xf numFmtId="164" fontId="7" fillId="3" borderId="0" xfId="0" applyNumberFormat="1" applyFont="1" applyFill="1" applyAlignment="1">
      <alignment horizontal="center"/>
    </xf>
    <xf numFmtId="164" fontId="7" fillId="3" borderId="0" xfId="0" applyNumberFormat="1" applyFont="1" applyFill="1" applyAlignment="1">
      <alignment horizontal="right"/>
    </xf>
    <xf numFmtId="164" fontId="7" fillId="3" borderId="3" xfId="0" applyNumberFormat="1" applyFont="1" applyFill="1" applyBorder="1" applyAlignment="1">
      <alignment horizontal="center" vertical="center"/>
    </xf>
    <xf numFmtId="0" fontId="7" fillId="3" borderId="0" xfId="0" applyFont="1" applyFill="1"/>
    <xf numFmtId="164" fontId="8" fillId="4" borderId="3" xfId="0" applyNumberFormat="1" applyFont="1" applyFill="1" applyBorder="1" applyAlignment="1">
      <alignment horizontal="left" vertical="center" wrapText="1"/>
    </xf>
    <xf numFmtId="0" fontId="8" fillId="4" borderId="3" xfId="0" applyFont="1" applyFill="1" applyBorder="1" applyAlignment="1">
      <alignment horizontal="left" vertical="center" wrapText="1"/>
    </xf>
    <xf numFmtId="164" fontId="8" fillId="4" borderId="3" xfId="0" applyNumberFormat="1" applyFont="1" applyFill="1" applyBorder="1" applyAlignment="1">
      <alignment horizontal="left" vertical="center"/>
    </xf>
    <xf numFmtId="4" fontId="8" fillId="4" borderId="3" xfId="0" applyNumberFormat="1" applyFont="1" applyFill="1" applyBorder="1" applyAlignment="1">
      <alignment horizontal="center" vertical="center"/>
    </xf>
    <xf numFmtId="164" fontId="7" fillId="0" borderId="3" xfId="0" applyNumberFormat="1" applyFont="1" applyFill="1" applyBorder="1" applyAlignment="1">
      <alignment horizontal="center" vertical="center" wrapText="1"/>
    </xf>
    <xf numFmtId="164" fontId="7" fillId="20" borderId="3" xfId="0" applyNumberFormat="1" applyFont="1" applyFill="1" applyBorder="1" applyAlignment="1">
      <alignment horizontal="center" vertical="center"/>
    </xf>
    <xf numFmtId="4" fontId="7" fillId="20" borderId="12" xfId="75" applyNumberFormat="1" applyFont="1" applyFill="1" applyAlignment="1" applyProtection="1">
      <alignment horizontal="center" vertical="center" shrinkToFit="1"/>
    </xf>
    <xf numFmtId="164" fontId="8" fillId="20" borderId="3" xfId="0" applyNumberFormat="1" applyFont="1" applyFill="1" applyBorder="1" applyAlignment="1">
      <alignment horizontal="center" vertical="center" wrapText="1"/>
    </xf>
    <xf numFmtId="164" fontId="7" fillId="20" borderId="3" xfId="0" applyNumberFormat="1" applyFont="1" applyFill="1" applyBorder="1" applyAlignment="1">
      <alignment horizontal="center" vertical="center" wrapText="1"/>
    </xf>
    <xf numFmtId="164" fontId="9" fillId="20" borderId="3" xfId="0" applyNumberFormat="1" applyFont="1" applyFill="1" applyBorder="1" applyAlignment="1">
      <alignment horizontal="center" vertical="center" wrapText="1"/>
    </xf>
    <xf numFmtId="4" fontId="7" fillId="20" borderId="3" xfId="0" applyNumberFormat="1" applyFont="1" applyFill="1" applyBorder="1" applyAlignment="1">
      <alignment horizontal="center" vertical="center" shrinkToFit="1"/>
    </xf>
    <xf numFmtId="164" fontId="8" fillId="20" borderId="3" xfId="0" applyNumberFormat="1" applyFont="1" applyFill="1" applyBorder="1" applyAlignment="1">
      <alignment horizontal="center" vertical="center"/>
    </xf>
    <xf numFmtId="4" fontId="24" fillId="21" borderId="0" xfId="67" applyNumberFormat="1" applyFont="1" applyFill="1" applyBorder="1" applyAlignment="1" applyProtection="1">
      <alignment horizontal="right" vertical="center" shrinkToFit="1"/>
    </xf>
    <xf numFmtId="0" fontId="0" fillId="3" borderId="0" xfId="0" applyFont="1" applyFill="1" applyBorder="1" applyAlignment="1">
      <alignment vertical="center"/>
    </xf>
    <xf numFmtId="0" fontId="0" fillId="0" borderId="0" xfId="0" applyFont="1" applyAlignment="1">
      <alignment vertical="center"/>
    </xf>
    <xf numFmtId="164" fontId="42" fillId="3" borderId="3" xfId="0" applyNumberFormat="1" applyFont="1" applyFill="1" applyBorder="1" applyAlignment="1">
      <alignment horizontal="right" vertical="center"/>
    </xf>
    <xf numFmtId="0" fontId="43" fillId="3" borderId="0" xfId="0" applyFont="1" applyFill="1" applyAlignment="1">
      <alignment vertical="center"/>
    </xf>
    <xf numFmtId="0" fontId="9" fillId="3" borderId="7" xfId="0" applyFont="1" applyFill="1" applyBorder="1" applyAlignment="1">
      <alignment horizontal="left" vertical="center" wrapText="1"/>
    </xf>
    <xf numFmtId="49" fontId="9" fillId="3" borderId="7" xfId="0" applyNumberFormat="1" applyFont="1" applyFill="1" applyBorder="1" applyAlignment="1">
      <alignment horizontal="left" vertical="center" wrapText="1"/>
    </xf>
    <xf numFmtId="164" fontId="7" fillId="0" borderId="3" xfId="0" applyNumberFormat="1" applyFont="1" applyFill="1" applyBorder="1" applyAlignment="1">
      <alignment horizontal="center" vertical="center"/>
    </xf>
    <xf numFmtId="4" fontId="8" fillId="0" borderId="8" xfId="51" applyNumberFormat="1" applyFont="1" applyFill="1" applyBorder="1" applyAlignment="1" applyProtection="1">
      <alignment horizontal="center" vertical="center" shrinkToFit="1"/>
    </xf>
    <xf numFmtId="4" fontId="7" fillId="20" borderId="6" xfId="75" applyNumberFormat="1" applyFont="1" applyFill="1" applyBorder="1" applyAlignment="1" applyProtection="1">
      <alignment horizontal="center" vertical="center" shrinkToFit="1"/>
    </xf>
    <xf numFmtId="4" fontId="11" fillId="20" borderId="8" xfId="51" applyNumberFormat="1" applyFont="1" applyFill="1" applyBorder="1" applyAlignment="1" applyProtection="1">
      <alignment horizontal="center" vertical="center" shrinkToFit="1"/>
    </xf>
    <xf numFmtId="4" fontId="7" fillId="20" borderId="12" xfId="51" applyNumberFormat="1" applyFont="1" applyFill="1" applyBorder="1" applyAlignment="1" applyProtection="1">
      <alignment horizontal="center" vertical="center" shrinkToFit="1"/>
    </xf>
    <xf numFmtId="4" fontId="7" fillId="20" borderId="12" xfId="51" applyNumberFormat="1" applyFont="1" applyFill="1" applyAlignment="1" applyProtection="1">
      <alignment horizontal="center" vertical="center" shrinkToFit="1"/>
    </xf>
    <xf numFmtId="4" fontId="7" fillId="20" borderId="8" xfId="75" applyNumberFormat="1" applyFont="1" applyFill="1" applyBorder="1" applyAlignment="1" applyProtection="1">
      <alignment horizontal="center" vertical="center" shrinkToFit="1"/>
    </xf>
    <xf numFmtId="4" fontId="7" fillId="20" borderId="9" xfId="75" applyNumberFormat="1" applyFont="1" applyFill="1" applyBorder="1" applyAlignment="1" applyProtection="1">
      <alignment horizontal="center" vertical="center" shrinkToFit="1"/>
    </xf>
    <xf numFmtId="4" fontId="7" fillId="20" borderId="2" xfId="75" applyNumberFormat="1" applyFont="1" applyFill="1" applyBorder="1" applyAlignment="1" applyProtection="1">
      <alignment horizontal="center" vertical="center" shrinkToFit="1"/>
    </xf>
    <xf numFmtId="4" fontId="7" fillId="20" borderId="3" xfId="75" applyNumberFormat="1" applyFont="1" applyFill="1" applyBorder="1" applyAlignment="1" applyProtection="1">
      <alignment horizontal="center" vertical="center" shrinkToFit="1"/>
    </xf>
    <xf numFmtId="4" fontId="7" fillId="20" borderId="3" xfId="0" applyNumberFormat="1" applyFont="1" applyFill="1" applyBorder="1" applyAlignment="1" applyProtection="1">
      <alignment horizontal="center" vertical="center"/>
      <protection locked="0"/>
    </xf>
    <xf numFmtId="4" fontId="7" fillId="20" borderId="3" xfId="0" applyNumberFormat="1" applyFont="1" applyFill="1" applyBorder="1" applyAlignment="1">
      <alignment horizontal="center" vertical="center"/>
    </xf>
    <xf numFmtId="164" fontId="7" fillId="20" borderId="0" xfId="0" applyNumberFormat="1" applyFont="1" applyFill="1" applyBorder="1" applyAlignment="1">
      <alignment horizontal="center" vertical="center" wrapText="1"/>
    </xf>
    <xf numFmtId="164" fontId="7" fillId="20" borderId="4" xfId="0" applyNumberFormat="1" applyFont="1" applyFill="1" applyBorder="1" applyAlignment="1">
      <alignment horizontal="center" vertical="center" wrapText="1"/>
    </xf>
    <xf numFmtId="4" fontId="7" fillId="20" borderId="37" xfId="75" applyNumberFormat="1" applyFont="1" applyFill="1" applyBorder="1" applyAlignment="1" applyProtection="1">
      <alignment horizontal="center" vertical="center" shrinkToFit="1"/>
    </xf>
    <xf numFmtId="4" fontId="7" fillId="20" borderId="1" xfId="75" applyNumberFormat="1" applyFont="1" applyFill="1" applyBorder="1" applyAlignment="1" applyProtection="1">
      <alignment horizontal="center" vertical="center" shrinkToFit="1"/>
    </xf>
    <xf numFmtId="4" fontId="7" fillId="20" borderId="7" xfId="75" applyNumberFormat="1" applyFont="1" applyFill="1" applyBorder="1" applyAlignment="1" applyProtection="1">
      <alignment horizontal="center" vertical="center" shrinkToFit="1"/>
    </xf>
    <xf numFmtId="4" fontId="7" fillId="20" borderId="0" xfId="75" applyNumberFormat="1" applyFont="1" applyFill="1" applyBorder="1" applyAlignment="1" applyProtection="1">
      <alignment horizontal="center" vertical="center" shrinkToFit="1"/>
    </xf>
    <xf numFmtId="164" fontId="7" fillId="20" borderId="6" xfId="0" applyNumberFormat="1" applyFont="1" applyFill="1" applyBorder="1" applyAlignment="1">
      <alignment horizontal="center" vertical="center" wrapText="1"/>
    </xf>
    <xf numFmtId="164" fontId="8" fillId="22" borderId="3" xfId="0" applyNumberFormat="1" applyFont="1" applyFill="1" applyBorder="1" applyAlignment="1">
      <alignment horizontal="center" vertical="center"/>
    </xf>
    <xf numFmtId="164" fontId="7" fillId="20" borderId="7" xfId="0" applyNumberFormat="1" applyFont="1" applyFill="1" applyBorder="1" applyAlignment="1">
      <alignment horizontal="center" vertical="center" wrapText="1"/>
    </xf>
    <xf numFmtId="4" fontId="8" fillId="20" borderId="12" xfId="51" applyNumberFormat="1" applyFont="1" applyFill="1" applyAlignment="1" applyProtection="1">
      <alignment horizontal="center" vertical="center" shrinkToFit="1"/>
    </xf>
    <xf numFmtId="164" fontId="8" fillId="20" borderId="6" xfId="0" applyNumberFormat="1" applyFont="1" applyFill="1" applyBorder="1" applyAlignment="1">
      <alignment horizontal="center" vertical="center"/>
    </xf>
    <xf numFmtId="0" fontId="7" fillId="20" borderId="3" xfId="0" applyFont="1" applyFill="1" applyBorder="1" applyAlignment="1">
      <alignment horizontal="left" vertical="center" wrapText="1"/>
    </xf>
    <xf numFmtId="164" fontId="7" fillId="20" borderId="3" xfId="0" applyNumberFormat="1" applyFont="1" applyFill="1" applyBorder="1" applyAlignment="1">
      <alignment horizontal="right" vertical="center"/>
    </xf>
    <xf numFmtId="0" fontId="8" fillId="20" borderId="0" xfId="0" applyFont="1" applyFill="1" applyBorder="1" applyAlignment="1">
      <alignment vertical="center" wrapText="1"/>
    </xf>
    <xf numFmtId="164" fontId="8" fillId="20" borderId="0" xfId="0" applyNumberFormat="1" applyFont="1" applyFill="1" applyBorder="1" applyAlignment="1">
      <alignment horizontal="center" wrapText="1"/>
    </xf>
    <xf numFmtId="164" fontId="8" fillId="20" borderId="0" xfId="0" applyNumberFormat="1" applyFont="1" applyFill="1" applyBorder="1" applyAlignment="1">
      <alignment horizontal="right" wrapText="1"/>
    </xf>
    <xf numFmtId="164" fontId="45" fillId="20" borderId="0" xfId="0" applyNumberFormat="1" applyFont="1" applyFill="1" applyBorder="1" applyAlignment="1">
      <alignment horizontal="center" wrapText="1"/>
    </xf>
    <xf numFmtId="164" fontId="8" fillId="20" borderId="0" xfId="0" applyNumberFormat="1" applyFont="1" applyFill="1" applyBorder="1" applyAlignment="1">
      <alignment horizontal="center"/>
    </xf>
    <xf numFmtId="0" fontId="7" fillId="20" borderId="0" xfId="0" applyFont="1" applyFill="1"/>
    <xf numFmtId="0" fontId="44" fillId="20" borderId="0" xfId="0" applyFont="1" applyFill="1"/>
    <xf numFmtId="164" fontId="8" fillId="20" borderId="3" xfId="0" applyNumberFormat="1" applyFont="1" applyFill="1" applyBorder="1" applyAlignment="1">
      <alignment horizontal="right" vertical="center"/>
    </xf>
    <xf numFmtId="0" fontId="0" fillId="20" borderId="0" xfId="0" applyFill="1" applyAlignment="1">
      <alignment vertical="center"/>
    </xf>
    <xf numFmtId="164" fontId="46" fillId="20" borderId="3" xfId="0" applyNumberFormat="1" applyFont="1" applyFill="1" applyBorder="1" applyAlignment="1">
      <alignment horizontal="center" vertical="center" wrapText="1"/>
    </xf>
    <xf numFmtId="164" fontId="8" fillId="22" borderId="3" xfId="0" applyNumberFormat="1" applyFont="1" applyFill="1" applyBorder="1" applyAlignment="1">
      <alignment horizontal="right" vertical="center"/>
    </xf>
    <xf numFmtId="4" fontId="0" fillId="0" borderId="0" xfId="0" applyNumberFormat="1" applyAlignment="1">
      <alignment vertical="center"/>
    </xf>
    <xf numFmtId="164" fontId="44" fillId="20" borderId="0" xfId="0" applyNumberFormat="1" applyFont="1" applyFill="1" applyAlignment="1">
      <alignment horizontal="center"/>
    </xf>
    <xf numFmtId="0" fontId="7" fillId="20" borderId="4" xfId="0" applyFont="1" applyFill="1" applyBorder="1" applyAlignment="1">
      <alignment horizontal="left" vertical="center" wrapText="1"/>
    </xf>
    <xf numFmtId="4" fontId="8" fillId="22" borderId="3" xfId="0" applyNumberFormat="1" applyFont="1" applyFill="1" applyBorder="1" applyAlignment="1">
      <alignment horizontal="center" vertical="center"/>
    </xf>
    <xf numFmtId="4" fontId="7" fillId="20" borderId="8" xfId="51" applyNumberFormat="1" applyFont="1" applyFill="1" applyBorder="1" applyAlignment="1" applyProtection="1">
      <alignment horizontal="center" vertical="center" shrinkToFit="1"/>
    </xf>
    <xf numFmtId="164" fontId="7" fillId="20" borderId="6" xfId="0" applyNumberFormat="1" applyFont="1" applyFill="1" applyBorder="1" applyAlignment="1">
      <alignment horizontal="center" vertical="center"/>
    </xf>
    <xf numFmtId="4" fontId="10" fillId="20" borderId="8" xfId="51" applyNumberFormat="1" applyFont="1" applyFill="1" applyBorder="1" applyAlignment="1" applyProtection="1">
      <alignment horizontal="center" vertical="center" shrinkToFit="1"/>
    </xf>
    <xf numFmtId="0" fontId="7" fillId="0" borderId="0" xfId="0" applyFont="1" applyAlignment="1">
      <alignment horizontal="center"/>
    </xf>
    <xf numFmtId="164" fontId="7" fillId="0" borderId="10" xfId="0" applyNumberFormat="1" applyFont="1" applyFill="1" applyBorder="1" applyAlignment="1">
      <alignment horizontal="center"/>
    </xf>
    <xf numFmtId="0" fontId="7" fillId="20" borderId="0" xfId="0" applyFont="1" applyFill="1" applyAlignment="1">
      <alignment horizontal="left"/>
    </xf>
  </cellXfs>
  <cellStyles count="135">
    <cellStyle name="br" xfId="1"/>
    <cellStyle name="br 2" xfId="2"/>
    <cellStyle name="col" xfId="3"/>
    <cellStyle name="col 2" xfId="4"/>
    <cellStyle name="style0" xfId="5"/>
    <cellStyle name="style0 2" xfId="6"/>
    <cellStyle name="td" xfId="7"/>
    <cellStyle name="td 2" xfId="8"/>
    <cellStyle name="tr" xfId="9"/>
    <cellStyle name="tr 2" xfId="10"/>
    <cellStyle name="xl21" xfId="11"/>
    <cellStyle name="xl21 2" xfId="12"/>
    <cellStyle name="xl22" xfId="13"/>
    <cellStyle name="xl22 2" xfId="14"/>
    <cellStyle name="xl23" xfId="15"/>
    <cellStyle name="xl23 2" xfId="16"/>
    <cellStyle name="xl24" xfId="17"/>
    <cellStyle name="xl24 2" xfId="18"/>
    <cellStyle name="xl25" xfId="19"/>
    <cellStyle name="xl25 2" xfId="20"/>
    <cellStyle name="xl26" xfId="21"/>
    <cellStyle name="xl26 2" xfId="22"/>
    <cellStyle name="xl27" xfId="23"/>
    <cellStyle name="xl27 2" xfId="24"/>
    <cellStyle name="xl28" xfId="25"/>
    <cellStyle name="xl28 2" xfId="26"/>
    <cellStyle name="xl29" xfId="27"/>
    <cellStyle name="xl29 2" xfId="28"/>
    <cellStyle name="xl30" xfId="29"/>
    <cellStyle name="xl30 2" xfId="30"/>
    <cellStyle name="xl31" xfId="31"/>
    <cellStyle name="xl31 2" xfId="32"/>
    <cellStyle name="xl32" xfId="33"/>
    <cellStyle name="xl32 2" xfId="34"/>
    <cellStyle name="xl33" xfId="35"/>
    <cellStyle name="xl33 2" xfId="36"/>
    <cellStyle name="xl34" xfId="37"/>
    <cellStyle name="xl34 2" xfId="38"/>
    <cellStyle name="xl35" xfId="39"/>
    <cellStyle name="xl35 2" xfId="40"/>
    <cellStyle name="xl36" xfId="41"/>
    <cellStyle name="xl36 2" xfId="42"/>
    <cellStyle name="xl37" xfId="43"/>
    <cellStyle name="xl37 2" xfId="44"/>
    <cellStyle name="xl38" xfId="45"/>
    <cellStyle name="xl38 2" xfId="46"/>
    <cellStyle name="xl39" xfId="47"/>
    <cellStyle name="xl39 2" xfId="48"/>
    <cellStyle name="xl40" xfId="49"/>
    <cellStyle name="xl40 2" xfId="50"/>
    <cellStyle name="xl41" xfId="51"/>
    <cellStyle name="xl41 2" xfId="52"/>
    <cellStyle name="xl42" xfId="53"/>
    <cellStyle name="xl42 2" xfId="54"/>
    <cellStyle name="xl43" xfId="55"/>
    <cellStyle name="xl43 2" xfId="56"/>
    <cellStyle name="xl44" xfId="57"/>
    <cellStyle name="xl44 2" xfId="58"/>
    <cellStyle name="xl45" xfId="59"/>
    <cellStyle name="xl45 2" xfId="60"/>
    <cellStyle name="xl46" xfId="61"/>
    <cellStyle name="xl46 2" xfId="62"/>
    <cellStyle name="xl47" xfId="63"/>
    <cellStyle name="xl48" xfId="64"/>
    <cellStyle name="xl49" xfId="65"/>
    <cellStyle name="xl50" xfId="66"/>
    <cellStyle name="xl51" xfId="67"/>
    <cellStyle name="xl52" xfId="68"/>
    <cellStyle name="xl53" xfId="69"/>
    <cellStyle name="xl54" xfId="70"/>
    <cellStyle name="xl55" xfId="71"/>
    <cellStyle name="xl56" xfId="72"/>
    <cellStyle name="xl57" xfId="73"/>
    <cellStyle name="xl58" xfId="74"/>
    <cellStyle name="xl59" xfId="75"/>
    <cellStyle name="xl59 2" xfId="76"/>
    <cellStyle name="xl60" xfId="77"/>
    <cellStyle name="xl61" xfId="78"/>
    <cellStyle name="xl62" xfId="79"/>
    <cellStyle name="xl63" xfId="80"/>
    <cellStyle name="xl64" xfId="81"/>
    <cellStyle name="xl65" xfId="82"/>
    <cellStyle name="xl66" xfId="83"/>
    <cellStyle name="xl67" xfId="84"/>
    <cellStyle name="xl68" xfId="85"/>
    <cellStyle name="xl69" xfId="86"/>
    <cellStyle name="xl70" xfId="87"/>
    <cellStyle name="xl71" xfId="88"/>
    <cellStyle name="xl72" xfId="89"/>
    <cellStyle name="xl73" xfId="90"/>
    <cellStyle name="xl74" xfId="91"/>
    <cellStyle name="xl75" xfId="92"/>
    <cellStyle name="xl76" xfId="93"/>
    <cellStyle name="xl77" xfId="94"/>
    <cellStyle name="xl78" xfId="95"/>
    <cellStyle name="xl79" xfId="96"/>
    <cellStyle name="xl80" xfId="97"/>
    <cellStyle name="xl81" xfId="98"/>
    <cellStyle name="xl82" xfId="99"/>
    <cellStyle name="xl83" xfId="100"/>
    <cellStyle name="xl84" xfId="101"/>
    <cellStyle name="xl85" xfId="102"/>
    <cellStyle name="xl86" xfId="103"/>
    <cellStyle name="xl87" xfId="104"/>
    <cellStyle name="xl88" xfId="105"/>
    <cellStyle name="xl89" xfId="106"/>
    <cellStyle name="xl90" xfId="107"/>
    <cellStyle name="Акцент1" xfId="108" builtinId="29" customBuiltin="1"/>
    <cellStyle name="Акцент2" xfId="109" builtinId="33" customBuiltin="1"/>
    <cellStyle name="Акцент3" xfId="110" builtinId="37" customBuiltin="1"/>
    <cellStyle name="Акцент4" xfId="111" builtinId="41" customBuiltin="1"/>
    <cellStyle name="Акцент5" xfId="112" builtinId="45" customBuiltin="1"/>
    <cellStyle name="Акцент6" xfId="113" builtinId="49" customBuiltin="1"/>
    <cellStyle name="Ввод " xfId="114" builtinId="20" customBuiltin="1"/>
    <cellStyle name="Вывод" xfId="115" builtinId="21" customBuiltin="1"/>
    <cellStyle name="Вычисление" xfId="116" builtinId="22" customBuiltin="1"/>
    <cellStyle name="Заголовок 1" xfId="117" builtinId="16" customBuiltin="1"/>
    <cellStyle name="Заголовок 2" xfId="118" builtinId="17" customBuiltin="1"/>
    <cellStyle name="Заголовок 3" xfId="119" builtinId="18" customBuiltin="1"/>
    <cellStyle name="Заголовок 4" xfId="120" builtinId="19" customBuiltin="1"/>
    <cellStyle name="Итог" xfId="121" builtinId="25" customBuiltin="1"/>
    <cellStyle name="Контрольная ячейка" xfId="122" builtinId="23" customBuiltin="1"/>
    <cellStyle name="Название" xfId="123" builtinId="15" customBuiltin="1"/>
    <cellStyle name="Нейтральный" xfId="124" builtinId="28" customBuiltin="1"/>
    <cellStyle name="Обычный" xfId="0" builtinId="0"/>
    <cellStyle name="Обычный 2" xfId="125"/>
    <cellStyle name="Обычный 3" xfId="126"/>
    <cellStyle name="Обычный 4" xfId="127"/>
    <cellStyle name="Обычный_Лист2" xfId="128"/>
    <cellStyle name="Плохой" xfId="129" builtinId="27" customBuiltin="1"/>
    <cellStyle name="Пояснение" xfId="130" builtinId="53" customBuiltin="1"/>
    <cellStyle name="Примечание 2" xfId="131"/>
    <cellStyle name="Связанная ячейка" xfId="132" builtinId="24" customBuiltin="1"/>
    <cellStyle name="Текст предупреждения" xfId="133" builtinId="11" customBuiltin="1"/>
    <cellStyle name="Хороший" xfId="134" builtinId="26" customBuiltin="1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05"/>
  <sheetViews>
    <sheetView tabSelected="1" zoomScale="110" zoomScaleNormal="110" zoomScaleSheetLayoutView="100" workbookViewId="0">
      <selection activeCell="B8" sqref="B8"/>
    </sheetView>
  </sheetViews>
  <sheetFormatPr defaultRowHeight="12.75"/>
  <cols>
    <col min="1" max="1" width="86.5703125" style="2" customWidth="1"/>
    <col min="2" max="2" width="19.140625" style="40" customWidth="1"/>
    <col min="3" max="3" width="18.7109375" style="40" customWidth="1"/>
    <col min="4" max="4" width="19.140625" style="91" customWidth="1"/>
    <col min="5" max="5" width="12" style="2" customWidth="1"/>
    <col min="6" max="6" width="12.85546875" style="2" customWidth="1"/>
    <col min="7" max="7" width="16.5703125" customWidth="1"/>
    <col min="9" max="9" width="9.85546875" bestFit="1" customWidth="1"/>
  </cols>
  <sheetData>
    <row r="1" spans="1:6">
      <c r="A1" s="103" t="s">
        <v>276</v>
      </c>
      <c r="B1" s="103"/>
      <c r="C1" s="103"/>
      <c r="D1" s="103"/>
      <c r="E1" s="103"/>
      <c r="F1" s="103"/>
    </row>
    <row r="2" spans="1:6">
      <c r="A2" s="3"/>
      <c r="B2" s="37"/>
      <c r="C2" s="38"/>
      <c r="D2" s="97"/>
      <c r="E2" s="104" t="s">
        <v>82</v>
      </c>
      <c r="F2" s="104"/>
    </row>
    <row r="3" spans="1:6" ht="25.5">
      <c r="A3" s="4" t="s">
        <v>0</v>
      </c>
      <c r="B3" s="49" t="s">
        <v>274</v>
      </c>
      <c r="C3" s="49" t="s">
        <v>277</v>
      </c>
      <c r="D3" s="49" t="s">
        <v>278</v>
      </c>
      <c r="E3" s="5" t="s">
        <v>14</v>
      </c>
      <c r="F3" s="45" t="s">
        <v>214</v>
      </c>
    </row>
    <row r="4" spans="1:6" s="1" customFormat="1">
      <c r="A4" s="43" t="s">
        <v>12</v>
      </c>
      <c r="B4" s="79">
        <f>B5+B33</f>
        <v>150615693.30000001</v>
      </c>
      <c r="C4" s="79">
        <f>C5+C33</f>
        <v>114916321.74000001</v>
      </c>
      <c r="D4" s="79">
        <f>D5+D33</f>
        <v>119760946.61</v>
      </c>
      <c r="E4" s="95">
        <f t="shared" ref="E4:E81" si="0">C4/B4*100</f>
        <v>76.297707909564821</v>
      </c>
      <c r="F4" s="6">
        <f>C4/D4*100</f>
        <v>95.954754026973049</v>
      </c>
    </row>
    <row r="5" spans="1:6" s="1" customFormat="1">
      <c r="A5" s="7" t="s">
        <v>8</v>
      </c>
      <c r="B5" s="52">
        <f>B6+B9+B14+B19+B23+B25</f>
        <v>135028220</v>
      </c>
      <c r="C5" s="52">
        <f>C6+C9+C14+C19+C23+C25</f>
        <v>103577625.48</v>
      </c>
      <c r="D5" s="52">
        <f>D6+D9+D14+D19+D23+D25</f>
        <v>107433627.66</v>
      </c>
      <c r="E5" s="8">
        <f t="shared" si="0"/>
        <v>76.708132181554348</v>
      </c>
      <c r="F5" s="8">
        <f t="shared" ref="F5:F82" si="1">C5/D5*100</f>
        <v>96.410805197602329</v>
      </c>
    </row>
    <row r="6" spans="1:6" s="1" customFormat="1">
      <c r="A6" s="7" t="s">
        <v>13</v>
      </c>
      <c r="B6" s="52">
        <f>B7</f>
        <v>75992020</v>
      </c>
      <c r="C6" s="52">
        <f>C7</f>
        <v>73997760.650000006</v>
      </c>
      <c r="D6" s="52">
        <f>D7</f>
        <v>68415446.950000003</v>
      </c>
      <c r="E6" s="8">
        <f t="shared" si="0"/>
        <v>97.375698987867423</v>
      </c>
      <c r="F6" s="8">
        <f t="shared" si="1"/>
        <v>108.15943467281551</v>
      </c>
    </row>
    <row r="7" spans="1:6" s="1" customFormat="1">
      <c r="A7" s="9" t="s">
        <v>1</v>
      </c>
      <c r="B7" s="66">
        <v>75992020</v>
      </c>
      <c r="C7" s="46">
        <v>73997760.650000006</v>
      </c>
      <c r="D7" s="71">
        <v>68415446.950000003</v>
      </c>
      <c r="E7" s="8">
        <f t="shared" si="0"/>
        <v>97.375698987867423</v>
      </c>
      <c r="F7" s="8">
        <f t="shared" si="1"/>
        <v>108.15943467281551</v>
      </c>
    </row>
    <row r="8" spans="1:6" s="1" customFormat="1">
      <c r="A8" s="9" t="s">
        <v>63</v>
      </c>
      <c r="B8" s="46">
        <f>B7*49.22/67.22</f>
        <v>55643070.877714969</v>
      </c>
      <c r="C8" s="46">
        <f>C7*49.22/67.22</f>
        <v>54182829.205489442</v>
      </c>
      <c r="D8" s="71">
        <f>D7*49.99/64.99</f>
        <v>52624837.560093872</v>
      </c>
      <c r="E8" s="8">
        <f t="shared" si="0"/>
        <v>97.375698987867409</v>
      </c>
      <c r="F8" s="8">
        <f t="shared" si="1"/>
        <v>102.9605633340273</v>
      </c>
    </row>
    <row r="9" spans="1:6" s="1" customFormat="1" ht="25.5">
      <c r="A9" s="10" t="s">
        <v>64</v>
      </c>
      <c r="B9" s="52">
        <f>B10+B11+B12+B13</f>
        <v>8196200</v>
      </c>
      <c r="C9" s="52">
        <f>C10+C11+C12+C13</f>
        <v>6902007.6299999999</v>
      </c>
      <c r="D9" s="52">
        <f>SUM(D10:D13)</f>
        <v>6991570.96</v>
      </c>
      <c r="E9" s="8">
        <f t="shared" si="0"/>
        <v>84.209848832385731</v>
      </c>
      <c r="F9" s="8">
        <f t="shared" si="1"/>
        <v>98.71898132032976</v>
      </c>
    </row>
    <row r="10" spans="1:6" s="1" customFormat="1" ht="38.25">
      <c r="A10" s="11" t="s">
        <v>65</v>
      </c>
      <c r="B10" s="66">
        <v>3520386</v>
      </c>
      <c r="C10" s="66">
        <v>3535462.32</v>
      </c>
      <c r="D10" s="46">
        <v>3418534.91</v>
      </c>
      <c r="E10" s="8">
        <f t="shared" si="0"/>
        <v>100.42825758311731</v>
      </c>
      <c r="F10" s="8">
        <f t="shared" si="1"/>
        <v>103.42039537633387</v>
      </c>
    </row>
    <row r="11" spans="1:6" s="1" customFormat="1" ht="51">
      <c r="A11" s="11" t="s">
        <v>66</v>
      </c>
      <c r="B11" s="66">
        <v>21000</v>
      </c>
      <c r="C11" s="67">
        <v>19049.650000000001</v>
      </c>
      <c r="D11" s="46">
        <v>19339.169999999998</v>
      </c>
      <c r="E11" s="8">
        <f t="shared" si="0"/>
        <v>90.712619047619057</v>
      </c>
      <c r="F11" s="8">
        <f t="shared" si="1"/>
        <v>98.502934717467213</v>
      </c>
    </row>
    <row r="12" spans="1:6" s="1" customFormat="1" ht="38.25">
      <c r="A12" s="11" t="s">
        <v>67</v>
      </c>
      <c r="B12" s="68">
        <v>4654814</v>
      </c>
      <c r="C12" s="69">
        <v>3762302.2</v>
      </c>
      <c r="D12" s="46">
        <v>3935309.63</v>
      </c>
      <c r="E12" s="8">
        <f t="shared" si="0"/>
        <v>80.826048044024972</v>
      </c>
      <c r="F12" s="8">
        <f t="shared" si="1"/>
        <v>95.603714922934799</v>
      </c>
    </row>
    <row r="13" spans="1:6" s="1" customFormat="1" ht="38.25">
      <c r="A13" s="11" t="s">
        <v>68</v>
      </c>
      <c r="B13" s="69">
        <v>0</v>
      </c>
      <c r="C13" s="69">
        <v>-414806.54</v>
      </c>
      <c r="D13" s="46">
        <v>-381612.75</v>
      </c>
      <c r="E13" s="8" t="e">
        <f t="shared" si="0"/>
        <v>#DIV/0!</v>
      </c>
      <c r="F13" s="8">
        <f t="shared" si="1"/>
        <v>108.69829165823207</v>
      </c>
    </row>
    <row r="14" spans="1:6" s="1" customFormat="1">
      <c r="A14" s="7" t="s">
        <v>2</v>
      </c>
      <c r="B14" s="52">
        <f>B16+B17+B18+B15</f>
        <v>31930000</v>
      </c>
      <c r="C14" s="52">
        <f>C16+C17+C18+C15</f>
        <v>16891798.34</v>
      </c>
      <c r="D14" s="52">
        <f>D16+D17+D18+D15</f>
        <v>24691325.390000001</v>
      </c>
      <c r="E14" s="8">
        <f t="shared" si="0"/>
        <v>52.902594237394297</v>
      </c>
      <c r="F14" s="8">
        <f t="shared" si="1"/>
        <v>68.411873697315528</v>
      </c>
    </row>
    <row r="15" spans="1:6" s="1" customFormat="1">
      <c r="A15" s="11" t="s">
        <v>178</v>
      </c>
      <c r="B15" s="46">
        <v>16400000</v>
      </c>
      <c r="C15" s="46">
        <v>14650130.699999999</v>
      </c>
      <c r="D15" s="46">
        <v>10191908.050000001</v>
      </c>
      <c r="E15" s="8">
        <f t="shared" si="0"/>
        <v>89.330065243902439</v>
      </c>
      <c r="F15" s="8">
        <f t="shared" si="1"/>
        <v>143.74276757726437</v>
      </c>
    </row>
    <row r="16" spans="1:6" s="1" customFormat="1">
      <c r="A16" s="11" t="s">
        <v>6</v>
      </c>
      <c r="B16" s="49">
        <v>0</v>
      </c>
      <c r="C16" s="70">
        <v>-11511.76</v>
      </c>
      <c r="D16" s="49">
        <v>-79759.649999999994</v>
      </c>
      <c r="E16" s="8" t="e">
        <f t="shared" si="0"/>
        <v>#DIV/0!</v>
      </c>
      <c r="F16" s="8">
        <f t="shared" si="1"/>
        <v>14.433062331642629</v>
      </c>
    </row>
    <row r="17" spans="1:6" s="1" customFormat="1">
      <c r="A17" s="11" t="s">
        <v>3</v>
      </c>
      <c r="B17" s="49">
        <v>14300000</v>
      </c>
      <c r="C17" s="49">
        <v>1658001.87</v>
      </c>
      <c r="D17" s="49">
        <v>13301015.98</v>
      </c>
      <c r="E17" s="8">
        <f t="shared" si="0"/>
        <v>11.594418671328672</v>
      </c>
      <c r="F17" s="8">
        <f t="shared" si="1"/>
        <v>12.465227261534348</v>
      </c>
    </row>
    <row r="18" spans="1:6" s="1" customFormat="1">
      <c r="A18" s="11" t="s">
        <v>50</v>
      </c>
      <c r="B18" s="49">
        <v>1230000</v>
      </c>
      <c r="C18" s="69">
        <v>595177.53</v>
      </c>
      <c r="D18" s="49">
        <v>1278161.01</v>
      </c>
      <c r="E18" s="8">
        <f t="shared" si="0"/>
        <v>48.388417073170736</v>
      </c>
      <c r="F18" s="8">
        <f t="shared" si="1"/>
        <v>46.56514518464305</v>
      </c>
    </row>
    <row r="19" spans="1:6" s="1" customFormat="1">
      <c r="A19" s="10" t="s">
        <v>10</v>
      </c>
      <c r="B19" s="52">
        <f>B21+B20+B22</f>
        <v>16640000</v>
      </c>
      <c r="C19" s="52">
        <f>C21+C20+C22</f>
        <v>2654611.42</v>
      </c>
      <c r="D19" s="52">
        <f>D21+D20+D22</f>
        <v>2364225.2000000002</v>
      </c>
      <c r="E19" s="8">
        <f t="shared" si="0"/>
        <v>15.953193629807691</v>
      </c>
      <c r="F19" s="8">
        <f t="shared" si="1"/>
        <v>112.28251098922387</v>
      </c>
    </row>
    <row r="20" spans="1:6" s="1" customFormat="1">
      <c r="A20" s="11" t="s">
        <v>21</v>
      </c>
      <c r="B20" s="49">
        <v>7370000</v>
      </c>
      <c r="C20" s="69">
        <v>61226.9</v>
      </c>
      <c r="D20" s="49">
        <v>276037.55</v>
      </c>
      <c r="E20" s="8">
        <f t="shared" si="0"/>
        <v>0.83075848032564459</v>
      </c>
      <c r="F20" s="8">
        <f t="shared" si="1"/>
        <v>22.180641727909844</v>
      </c>
    </row>
    <row r="21" spans="1:6" s="1" customFormat="1">
      <c r="A21" s="12" t="s">
        <v>69</v>
      </c>
      <c r="B21" s="71">
        <v>2500000</v>
      </c>
      <c r="C21" s="70">
        <v>357375.01</v>
      </c>
      <c r="D21" s="71">
        <v>339137.67</v>
      </c>
      <c r="E21" s="8">
        <f t="shared" si="0"/>
        <v>14.295000399999999</v>
      </c>
      <c r="F21" s="8">
        <f t="shared" si="1"/>
        <v>105.37756245126057</v>
      </c>
    </row>
    <row r="22" spans="1:6" s="1" customFormat="1">
      <c r="A22" s="11" t="s">
        <v>11</v>
      </c>
      <c r="B22" s="49">
        <v>6770000</v>
      </c>
      <c r="C22" s="49">
        <v>2236009.5099999998</v>
      </c>
      <c r="D22" s="49">
        <v>1749049.98</v>
      </c>
      <c r="E22" s="8">
        <f t="shared" si="0"/>
        <v>33.028205465288032</v>
      </c>
      <c r="F22" s="8">
        <f t="shared" si="1"/>
        <v>127.84137306356446</v>
      </c>
    </row>
    <row r="23" spans="1:6" s="1" customFormat="1" ht="25.5">
      <c r="A23" s="10" t="s">
        <v>7</v>
      </c>
      <c r="B23" s="48">
        <f>B24</f>
        <v>470000</v>
      </c>
      <c r="C23" s="48">
        <f>C24</f>
        <v>2030195.44</v>
      </c>
      <c r="D23" s="48">
        <f>D24</f>
        <v>3506243</v>
      </c>
      <c r="E23" s="8">
        <f t="shared" si="0"/>
        <v>431.95647659574468</v>
      </c>
      <c r="F23" s="8">
        <f t="shared" si="1"/>
        <v>57.90230283525699</v>
      </c>
    </row>
    <row r="24" spans="1:6" s="1" customFormat="1">
      <c r="A24" s="11" t="s">
        <v>4</v>
      </c>
      <c r="B24" s="49">
        <v>470000</v>
      </c>
      <c r="C24" s="69">
        <v>2030195.44</v>
      </c>
      <c r="D24" s="49">
        <v>3506243</v>
      </c>
      <c r="E24" s="8">
        <f t="shared" si="0"/>
        <v>431.95647659574468</v>
      </c>
      <c r="F24" s="8">
        <f t="shared" si="1"/>
        <v>57.90230283525699</v>
      </c>
    </row>
    <row r="25" spans="1:6" s="1" customFormat="1">
      <c r="A25" s="10" t="s">
        <v>15</v>
      </c>
      <c r="B25" s="52">
        <f>B26+B27+B29+B32+B28+B30+B31</f>
        <v>1800000</v>
      </c>
      <c r="C25" s="52">
        <f>C26+C27+C29+C32+C28+C30+C31</f>
        <v>1101252</v>
      </c>
      <c r="D25" s="52">
        <f>D26+D27+D29+D32+D28+D30+D31</f>
        <v>1464816.16</v>
      </c>
      <c r="E25" s="8">
        <f t="shared" si="0"/>
        <v>61.180666666666674</v>
      </c>
      <c r="F25" s="8">
        <f t="shared" si="1"/>
        <v>75.180219202387832</v>
      </c>
    </row>
    <row r="26" spans="1:6" s="1" customFormat="1" ht="25.5">
      <c r="A26" s="11" t="s">
        <v>51</v>
      </c>
      <c r="B26" s="49">
        <v>1800000</v>
      </c>
      <c r="C26" s="69">
        <v>1095742</v>
      </c>
      <c r="D26" s="49">
        <v>1455666.16</v>
      </c>
      <c r="E26" s="8">
        <f t="shared" si="0"/>
        <v>60.874555555555553</v>
      </c>
      <c r="F26" s="8">
        <f t="shared" si="1"/>
        <v>75.274264808079351</v>
      </c>
    </row>
    <row r="27" spans="1:6" s="1" customFormat="1" ht="42" hidden="1" customHeight="1">
      <c r="A27" s="11" t="s">
        <v>85</v>
      </c>
      <c r="B27" s="49">
        <v>0</v>
      </c>
      <c r="C27" s="49">
        <v>0</v>
      </c>
      <c r="D27" s="49">
        <v>0</v>
      </c>
      <c r="E27" s="8" t="e">
        <f t="shared" si="0"/>
        <v>#DIV/0!</v>
      </c>
      <c r="F27" s="8" t="e">
        <f t="shared" si="1"/>
        <v>#DIV/0!</v>
      </c>
    </row>
    <row r="28" spans="1:6" s="1" customFormat="1" ht="38.25">
      <c r="A28" s="11" t="s">
        <v>135</v>
      </c>
      <c r="B28" s="49">
        <v>0</v>
      </c>
      <c r="C28" s="49">
        <v>510</v>
      </c>
      <c r="D28" s="49">
        <v>4150</v>
      </c>
      <c r="E28" s="8" t="e">
        <f t="shared" si="0"/>
        <v>#DIV/0!</v>
      </c>
      <c r="F28" s="8">
        <f t="shared" si="1"/>
        <v>12.289156626506024</v>
      </c>
    </row>
    <row r="29" spans="1:6" s="1" customFormat="1" ht="25.5" hidden="1">
      <c r="A29" s="11" t="s">
        <v>158</v>
      </c>
      <c r="B29" s="49">
        <v>0</v>
      </c>
      <c r="C29" s="49">
        <v>0</v>
      </c>
      <c r="D29" s="49">
        <v>0</v>
      </c>
      <c r="E29" s="8" t="e">
        <f t="shared" si="0"/>
        <v>#DIV/0!</v>
      </c>
      <c r="F29" s="8" t="e">
        <f t="shared" si="1"/>
        <v>#DIV/0!</v>
      </c>
    </row>
    <row r="30" spans="1:6" s="1" customFormat="1" hidden="1">
      <c r="A30" s="11" t="s">
        <v>159</v>
      </c>
      <c r="B30" s="49">
        <v>0</v>
      </c>
      <c r="C30" s="49">
        <v>0</v>
      </c>
      <c r="D30" s="49">
        <v>0</v>
      </c>
      <c r="E30" s="8" t="e">
        <f t="shared" si="0"/>
        <v>#DIV/0!</v>
      </c>
      <c r="F30" s="8" t="e">
        <f t="shared" si="1"/>
        <v>#DIV/0!</v>
      </c>
    </row>
    <row r="31" spans="1:6" s="1" customFormat="1" ht="51" hidden="1">
      <c r="A31" s="11" t="s">
        <v>160</v>
      </c>
      <c r="B31" s="49">
        <v>0</v>
      </c>
      <c r="C31" s="49">
        <v>0</v>
      </c>
      <c r="D31" s="49">
        <v>0</v>
      </c>
      <c r="E31" s="8" t="e">
        <f t="shared" si="0"/>
        <v>#DIV/0!</v>
      </c>
      <c r="F31" s="8" t="e">
        <f t="shared" si="1"/>
        <v>#DIV/0!</v>
      </c>
    </row>
    <row r="32" spans="1:6" s="1" customFormat="1">
      <c r="A32" s="11" t="s">
        <v>60</v>
      </c>
      <c r="B32" s="49">
        <v>0</v>
      </c>
      <c r="C32" s="49">
        <v>5000</v>
      </c>
      <c r="D32" s="49">
        <v>5000</v>
      </c>
      <c r="E32" s="8" t="e">
        <f t="shared" si="0"/>
        <v>#DIV/0!</v>
      </c>
      <c r="F32" s="8">
        <f t="shared" si="1"/>
        <v>100</v>
      </c>
    </row>
    <row r="33" spans="1:6" s="1" customFormat="1">
      <c r="A33" s="10" t="s">
        <v>9</v>
      </c>
      <c r="B33" s="52">
        <f>B34+B51+B58+B63+B79+B80</f>
        <v>15587473.300000001</v>
      </c>
      <c r="C33" s="52">
        <f>C34+C51+C58+C63+C79+C80</f>
        <v>11338696.26</v>
      </c>
      <c r="D33" s="52">
        <f>D34+D51+D58+D63+D79+D80</f>
        <v>12327318.949999999</v>
      </c>
      <c r="E33" s="8">
        <f t="shared" si="0"/>
        <v>72.742362035032315</v>
      </c>
      <c r="F33" s="8">
        <f t="shared" si="1"/>
        <v>91.980229488586403</v>
      </c>
    </row>
    <row r="34" spans="1:6" s="1" customFormat="1" ht="25.5">
      <c r="A34" s="10" t="s">
        <v>118</v>
      </c>
      <c r="B34" s="48">
        <f>SUM(B35:B50)</f>
        <v>4126553</v>
      </c>
      <c r="C34" s="48">
        <f>SUM(C35:C50)</f>
        <v>2054445.7200000002</v>
      </c>
      <c r="D34" s="48">
        <f t="shared" ref="D34" si="2">SUM(D35:D50)</f>
        <v>3047456.57</v>
      </c>
      <c r="E34" s="8">
        <f t="shared" si="0"/>
        <v>49.786001052209926</v>
      </c>
      <c r="F34" s="8">
        <f t="shared" si="1"/>
        <v>67.415094286314982</v>
      </c>
    </row>
    <row r="35" spans="1:6" s="1" customFormat="1" ht="25.5" hidden="1">
      <c r="A35" s="11" t="s">
        <v>117</v>
      </c>
      <c r="B35" s="49">
        <v>0</v>
      </c>
      <c r="C35" s="49">
        <v>0</v>
      </c>
      <c r="D35" s="49">
        <v>0</v>
      </c>
      <c r="E35" s="8" t="e">
        <f t="shared" si="0"/>
        <v>#DIV/0!</v>
      </c>
      <c r="F35" s="8" t="e">
        <f t="shared" si="1"/>
        <v>#DIV/0!</v>
      </c>
    </row>
    <row r="36" spans="1:6" s="1" customFormat="1" ht="38.25">
      <c r="A36" s="11" t="s">
        <v>215</v>
      </c>
      <c r="B36" s="72">
        <v>3105172</v>
      </c>
      <c r="C36" s="73">
        <v>1599281.66</v>
      </c>
      <c r="D36" s="49">
        <v>0</v>
      </c>
      <c r="E36" s="8">
        <f t="shared" si="0"/>
        <v>51.503802687902635</v>
      </c>
      <c r="F36" s="8" t="e">
        <f t="shared" si="1"/>
        <v>#DIV/0!</v>
      </c>
    </row>
    <row r="37" spans="1:6" s="1" customFormat="1" ht="38.25">
      <c r="A37" s="11" t="s">
        <v>216</v>
      </c>
      <c r="B37" s="49">
        <v>615520</v>
      </c>
      <c r="C37" s="49">
        <v>237242.88</v>
      </c>
      <c r="D37" s="49">
        <v>0</v>
      </c>
      <c r="E37" s="8">
        <f t="shared" si="0"/>
        <v>38.543488432544841</v>
      </c>
      <c r="F37" s="8" t="e">
        <f t="shared" si="1"/>
        <v>#DIV/0!</v>
      </c>
    </row>
    <row r="38" spans="1:6" s="1" customFormat="1" ht="25.5">
      <c r="A38" s="11" t="s">
        <v>217</v>
      </c>
      <c r="B38" s="49">
        <v>290599</v>
      </c>
      <c r="C38" s="49">
        <v>80682.36</v>
      </c>
      <c r="D38" s="49" t="s">
        <v>256</v>
      </c>
      <c r="E38" s="8">
        <f t="shared" si="0"/>
        <v>27.764156105148331</v>
      </c>
      <c r="F38" s="8" t="e">
        <f t="shared" si="1"/>
        <v>#VALUE!</v>
      </c>
    </row>
    <row r="39" spans="1:6" s="1" customFormat="1" ht="38.25">
      <c r="A39" s="11" t="s">
        <v>218</v>
      </c>
      <c r="B39" s="49">
        <v>32500</v>
      </c>
      <c r="C39" s="49">
        <v>94561.07</v>
      </c>
      <c r="D39" s="49">
        <v>0</v>
      </c>
      <c r="E39" s="8">
        <f t="shared" si="0"/>
        <v>290.95713846153848</v>
      </c>
      <c r="F39" s="8" t="e">
        <f t="shared" si="1"/>
        <v>#DIV/0!</v>
      </c>
    </row>
    <row r="40" spans="1:6" s="1" customFormat="1" ht="51">
      <c r="A40" s="11" t="s">
        <v>219</v>
      </c>
      <c r="B40" s="49">
        <v>82762</v>
      </c>
      <c r="C40" s="49">
        <v>41377.199999999997</v>
      </c>
      <c r="D40" s="49">
        <v>0</v>
      </c>
      <c r="E40" s="8">
        <f t="shared" si="0"/>
        <v>49.995408520818728</v>
      </c>
      <c r="F40" s="8" t="e">
        <f t="shared" si="1"/>
        <v>#DIV/0!</v>
      </c>
    </row>
    <row r="41" spans="1:6" s="1" customFormat="1" ht="51">
      <c r="A41" s="11" t="s">
        <v>264</v>
      </c>
      <c r="B41" s="74">
        <v>0</v>
      </c>
      <c r="C41" s="74">
        <v>0</v>
      </c>
      <c r="D41" s="80">
        <v>2483181.0299999998</v>
      </c>
      <c r="E41" s="8" t="e">
        <f t="shared" si="0"/>
        <v>#DIV/0!</v>
      </c>
      <c r="F41" s="8">
        <f t="shared" si="1"/>
        <v>0</v>
      </c>
    </row>
    <row r="42" spans="1:6" s="1" customFormat="1" ht="38.25">
      <c r="A42" s="11" t="s">
        <v>216</v>
      </c>
      <c r="B42" s="66">
        <v>0</v>
      </c>
      <c r="C42" s="47">
        <v>0</v>
      </c>
      <c r="D42" s="49">
        <v>22783.3</v>
      </c>
      <c r="E42" s="8" t="e">
        <f t="shared" si="0"/>
        <v>#DIV/0!</v>
      </c>
      <c r="F42" s="8">
        <f t="shared" si="1"/>
        <v>0</v>
      </c>
    </row>
    <row r="43" spans="1:6" s="1" customFormat="1" ht="38.25">
      <c r="A43" s="11" t="s">
        <v>73</v>
      </c>
      <c r="B43" s="66">
        <v>0</v>
      </c>
      <c r="C43" s="66">
        <v>0</v>
      </c>
      <c r="D43" s="49">
        <v>333789.45</v>
      </c>
      <c r="E43" s="8" t="e">
        <f t="shared" si="0"/>
        <v>#DIV/0!</v>
      </c>
      <c r="F43" s="8">
        <f t="shared" si="1"/>
        <v>0</v>
      </c>
    </row>
    <row r="44" spans="1:6" s="1" customFormat="1" ht="38.25" hidden="1">
      <c r="A44" s="11" t="s">
        <v>52</v>
      </c>
      <c r="B44" s="67">
        <v>0</v>
      </c>
      <c r="C44" s="47">
        <v>0</v>
      </c>
      <c r="D44" s="49">
        <v>0</v>
      </c>
      <c r="E44" s="8" t="e">
        <f t="shared" si="0"/>
        <v>#DIV/0!</v>
      </c>
      <c r="F44" s="8" t="e">
        <f t="shared" si="1"/>
        <v>#DIV/0!</v>
      </c>
    </row>
    <row r="45" spans="1:6" s="1" customFormat="1" ht="40.5" customHeight="1">
      <c r="A45" s="11" t="s">
        <v>125</v>
      </c>
      <c r="B45" s="69">
        <v>0</v>
      </c>
      <c r="C45" s="75">
        <v>0</v>
      </c>
      <c r="D45" s="49">
        <v>5845.93</v>
      </c>
      <c r="E45" s="8" t="e">
        <f t="shared" si="0"/>
        <v>#DIV/0!</v>
      </c>
      <c r="F45" s="8">
        <f t="shared" si="1"/>
        <v>0</v>
      </c>
    </row>
    <row r="46" spans="1:6" s="1" customFormat="1" ht="25.5">
      <c r="A46" s="11" t="s">
        <v>275</v>
      </c>
      <c r="B46" s="69">
        <v>0</v>
      </c>
      <c r="C46" s="69">
        <v>1300.55</v>
      </c>
      <c r="D46" s="49">
        <v>52471.44</v>
      </c>
      <c r="E46" s="8" t="e">
        <f t="shared" si="0"/>
        <v>#DIV/0!</v>
      </c>
      <c r="F46" s="8">
        <f t="shared" si="1"/>
        <v>2.4785864462648632</v>
      </c>
    </row>
    <row r="47" spans="1:6" s="1" customFormat="1" ht="25.5">
      <c r="A47" s="11" t="s">
        <v>81</v>
      </c>
      <c r="B47" s="69">
        <v>0</v>
      </c>
      <c r="C47" s="69">
        <v>0</v>
      </c>
      <c r="D47" s="49">
        <v>149317.75</v>
      </c>
      <c r="E47" s="8" t="e">
        <f t="shared" si="0"/>
        <v>#DIV/0!</v>
      </c>
      <c r="F47" s="8">
        <f t="shared" si="1"/>
        <v>0</v>
      </c>
    </row>
    <row r="48" spans="1:6" s="1" customFormat="1" ht="72.75" customHeight="1">
      <c r="A48" s="11" t="s">
        <v>265</v>
      </c>
      <c r="B48" s="76">
        <v>0</v>
      </c>
      <c r="C48" s="77">
        <v>0</v>
      </c>
      <c r="D48" s="49">
        <v>67.67</v>
      </c>
      <c r="E48" s="8" t="e">
        <f t="shared" si="0"/>
        <v>#DIV/0!</v>
      </c>
      <c r="F48" s="8">
        <f t="shared" si="1"/>
        <v>0</v>
      </c>
    </row>
    <row r="49" spans="1:9" s="1" customFormat="1" ht="38.25" hidden="1">
      <c r="A49" s="11" t="s">
        <v>172</v>
      </c>
      <c r="B49" s="69">
        <v>0</v>
      </c>
      <c r="C49" s="69">
        <v>0</v>
      </c>
      <c r="D49" s="49">
        <v>0</v>
      </c>
      <c r="E49" s="8" t="e">
        <f t="shared" si="0"/>
        <v>#DIV/0!</v>
      </c>
      <c r="F49" s="8" t="e">
        <f t="shared" si="1"/>
        <v>#DIV/0!</v>
      </c>
    </row>
    <row r="50" spans="1:9" s="1" customFormat="1" ht="38.25" hidden="1">
      <c r="A50" s="11" t="s">
        <v>185</v>
      </c>
      <c r="B50" s="69">
        <v>0</v>
      </c>
      <c r="C50" s="69">
        <v>0</v>
      </c>
      <c r="D50" s="49">
        <v>0</v>
      </c>
      <c r="E50" s="8" t="e">
        <f t="shared" si="0"/>
        <v>#DIV/0!</v>
      </c>
      <c r="F50" s="8" t="e">
        <f t="shared" si="1"/>
        <v>#DIV/0!</v>
      </c>
    </row>
    <row r="51" spans="1:9" s="1" customFormat="1">
      <c r="A51" s="10" t="s">
        <v>5</v>
      </c>
      <c r="B51" s="48">
        <f>B52+B53+B54+B55+B56+B57</f>
        <v>270000</v>
      </c>
      <c r="C51" s="48">
        <f>C52+C53+C54+C55+C56+C57</f>
        <v>211544.9</v>
      </c>
      <c r="D51" s="48">
        <f>D52+D53+D54+D55+D56+D57</f>
        <v>269639.02999999997</v>
      </c>
      <c r="E51" s="8">
        <f t="shared" si="0"/>
        <v>78.349962962962962</v>
      </c>
      <c r="F51" s="8">
        <f t="shared" si="1"/>
        <v>78.454851287664113</v>
      </c>
    </row>
    <row r="52" spans="1:9" s="1" customFormat="1">
      <c r="A52" s="11" t="s">
        <v>119</v>
      </c>
      <c r="B52" s="49">
        <v>250000</v>
      </c>
      <c r="C52" s="49">
        <v>210718.38</v>
      </c>
      <c r="D52" s="49">
        <v>145981.79999999999</v>
      </c>
      <c r="E52" s="8">
        <f t="shared" si="0"/>
        <v>84.287351999999998</v>
      </c>
      <c r="F52" s="8">
        <f t="shared" si="1"/>
        <v>144.34565130721776</v>
      </c>
    </row>
    <row r="53" spans="1:9" s="1" customFormat="1" hidden="1">
      <c r="A53" s="11" t="s">
        <v>120</v>
      </c>
      <c r="B53" s="49"/>
      <c r="C53" s="49"/>
      <c r="D53" s="49"/>
      <c r="E53" s="8" t="e">
        <f t="shared" si="0"/>
        <v>#DIV/0!</v>
      </c>
      <c r="F53" s="8" t="e">
        <f t="shared" si="1"/>
        <v>#DIV/0!</v>
      </c>
    </row>
    <row r="54" spans="1:9" s="1" customFormat="1">
      <c r="A54" s="11" t="s">
        <v>121</v>
      </c>
      <c r="B54" s="49">
        <v>10000</v>
      </c>
      <c r="C54" s="49">
        <v>0</v>
      </c>
      <c r="D54" s="49">
        <v>117278.54</v>
      </c>
      <c r="E54" s="8">
        <f t="shared" si="0"/>
        <v>0</v>
      </c>
      <c r="F54" s="8">
        <f t="shared" si="1"/>
        <v>0</v>
      </c>
    </row>
    <row r="55" spans="1:9" s="1" customFormat="1" hidden="1">
      <c r="A55" s="11" t="s">
        <v>53</v>
      </c>
      <c r="B55" s="49"/>
      <c r="C55" s="49"/>
      <c r="D55" s="49"/>
      <c r="E55" s="8" t="e">
        <f t="shared" si="0"/>
        <v>#DIV/0!</v>
      </c>
      <c r="F55" s="8" t="e">
        <f t="shared" si="1"/>
        <v>#DIV/0!</v>
      </c>
    </row>
    <row r="56" spans="1:9" s="1" customFormat="1">
      <c r="A56" s="13" t="s">
        <v>139</v>
      </c>
      <c r="B56" s="49">
        <v>10000</v>
      </c>
      <c r="C56" s="49">
        <v>826.52</v>
      </c>
      <c r="D56" s="49">
        <v>6378.69</v>
      </c>
      <c r="E56" s="8">
        <f t="shared" si="0"/>
        <v>8.2652000000000001</v>
      </c>
      <c r="F56" s="8">
        <f t="shared" si="1"/>
        <v>12.95751949067912</v>
      </c>
    </row>
    <row r="57" spans="1:9" s="1" customFormat="1" hidden="1">
      <c r="A57" s="13" t="s">
        <v>140</v>
      </c>
      <c r="B57" s="49">
        <v>0</v>
      </c>
      <c r="C57" s="49">
        <v>0</v>
      </c>
      <c r="D57" s="49">
        <v>0</v>
      </c>
      <c r="E57" s="8" t="e">
        <f t="shared" si="0"/>
        <v>#DIV/0!</v>
      </c>
      <c r="F57" s="8" t="e">
        <f t="shared" si="1"/>
        <v>#DIV/0!</v>
      </c>
    </row>
    <row r="58" spans="1:9" s="1" customFormat="1" ht="25.5">
      <c r="A58" s="10" t="s">
        <v>122</v>
      </c>
      <c r="B58" s="52">
        <f>B59+B60+B61+B62</f>
        <v>3123640</v>
      </c>
      <c r="C58" s="52">
        <f>C59+C60+C61+C62</f>
        <v>2481641.5699999998</v>
      </c>
      <c r="D58" s="52">
        <f>D59+D60+D61+D62</f>
        <v>2182571.42</v>
      </c>
      <c r="E58" s="8">
        <f t="shared" si="0"/>
        <v>79.447105620365974</v>
      </c>
      <c r="F58" s="8">
        <f t="shared" si="1"/>
        <v>113.70265125161403</v>
      </c>
    </row>
    <row r="59" spans="1:9" s="1" customFormat="1" ht="25.5">
      <c r="A59" s="11" t="s">
        <v>212</v>
      </c>
      <c r="B59" s="66">
        <v>375140</v>
      </c>
      <c r="C59" s="66">
        <v>82902.63</v>
      </c>
      <c r="D59" s="46">
        <v>107477.09</v>
      </c>
      <c r="E59" s="8">
        <f t="shared" si="0"/>
        <v>22.099117662739246</v>
      </c>
      <c r="F59" s="8">
        <f t="shared" si="1"/>
        <v>77.135164340605058</v>
      </c>
    </row>
    <row r="60" spans="1:9" s="1" customFormat="1" ht="25.5">
      <c r="A60" s="11" t="s">
        <v>76</v>
      </c>
      <c r="B60" s="66">
        <v>0</v>
      </c>
      <c r="C60" s="66">
        <v>0</v>
      </c>
      <c r="D60" s="46">
        <v>75614.33</v>
      </c>
      <c r="E60" s="8" t="e">
        <f t="shared" si="0"/>
        <v>#DIV/0!</v>
      </c>
      <c r="F60" s="8">
        <f t="shared" si="1"/>
        <v>0</v>
      </c>
    </row>
    <row r="61" spans="1:9" s="1" customFormat="1" ht="31.5" customHeight="1">
      <c r="A61" s="11" t="s">
        <v>211</v>
      </c>
      <c r="B61" s="66">
        <v>2748500</v>
      </c>
      <c r="C61" s="66">
        <v>2398738.94</v>
      </c>
      <c r="D61" s="46">
        <v>1984680</v>
      </c>
      <c r="E61" s="8">
        <f t="shared" si="0"/>
        <v>87.274474804438782</v>
      </c>
      <c r="F61" s="8">
        <f t="shared" si="1"/>
        <v>120.86275570872887</v>
      </c>
    </row>
    <row r="62" spans="1:9" s="1" customFormat="1" ht="13.5" customHeight="1">
      <c r="A62" s="11" t="s">
        <v>91</v>
      </c>
      <c r="B62" s="66">
        <v>0</v>
      </c>
      <c r="C62" s="66">
        <v>0</v>
      </c>
      <c r="D62" s="49">
        <v>14800</v>
      </c>
      <c r="E62" s="8" t="e">
        <f t="shared" si="0"/>
        <v>#DIV/0!</v>
      </c>
      <c r="F62" s="8">
        <f t="shared" si="1"/>
        <v>0</v>
      </c>
    </row>
    <row r="63" spans="1:9" s="1" customFormat="1">
      <c r="A63" s="10" t="s">
        <v>123</v>
      </c>
      <c r="B63" s="48">
        <f>SUM(B64:B78)</f>
        <v>2000000</v>
      </c>
      <c r="C63" s="48">
        <f>SUM(C64:C78)</f>
        <v>3501874.2800000003</v>
      </c>
      <c r="D63" s="48">
        <f>SUM(D64:D78)</f>
        <v>3652811.3800000004</v>
      </c>
      <c r="E63" s="8">
        <f t="shared" si="0"/>
        <v>175.09371400000003</v>
      </c>
      <c r="F63" s="8">
        <f t="shared" si="1"/>
        <v>95.867919684371984</v>
      </c>
      <c r="I63" s="96"/>
    </row>
    <row r="64" spans="1:9" s="1" customFormat="1" ht="39" hidden="1" customHeight="1">
      <c r="A64" s="11" t="s">
        <v>106</v>
      </c>
      <c r="B64" s="49">
        <v>0</v>
      </c>
      <c r="C64" s="49">
        <v>0</v>
      </c>
      <c r="D64" s="49">
        <v>0</v>
      </c>
      <c r="E64" s="8" t="e">
        <f t="shared" si="0"/>
        <v>#DIV/0!</v>
      </c>
      <c r="F64" s="8" t="e">
        <f t="shared" si="1"/>
        <v>#DIV/0!</v>
      </c>
    </row>
    <row r="65" spans="1:8" s="93" customFormat="1" ht="51">
      <c r="A65" s="98" t="s">
        <v>220</v>
      </c>
      <c r="B65" s="78">
        <v>100000</v>
      </c>
      <c r="C65" s="78">
        <v>431150</v>
      </c>
      <c r="D65" s="49">
        <v>0</v>
      </c>
      <c r="E65" s="92">
        <f t="shared" si="0"/>
        <v>431.15</v>
      </c>
      <c r="F65" s="92" t="e">
        <f t="shared" si="1"/>
        <v>#DIV/0!</v>
      </c>
    </row>
    <row r="66" spans="1:8" s="93" customFormat="1" ht="51">
      <c r="A66" s="98" t="s">
        <v>272</v>
      </c>
      <c r="B66" s="78">
        <v>0</v>
      </c>
      <c r="C66" s="78">
        <v>126313.8</v>
      </c>
      <c r="D66" s="49">
        <v>0</v>
      </c>
      <c r="E66" s="92" t="e">
        <f t="shared" ref="E66" si="3">C66/B66*100</f>
        <v>#DIV/0!</v>
      </c>
      <c r="F66" s="92" t="e">
        <f t="shared" ref="F66" si="4">C66/D66*100</f>
        <v>#DIV/0!</v>
      </c>
    </row>
    <row r="67" spans="1:8" s="93" customFormat="1" ht="51">
      <c r="A67" s="98" t="s">
        <v>273</v>
      </c>
      <c r="B67" s="78">
        <v>0</v>
      </c>
      <c r="C67" s="78">
        <v>12810</v>
      </c>
      <c r="D67" s="49">
        <v>0</v>
      </c>
      <c r="E67" s="92" t="e">
        <f t="shared" ref="E67" si="5">C67/B67*100</f>
        <v>#DIV/0!</v>
      </c>
      <c r="F67" s="92" t="e">
        <f t="shared" ref="F67" si="6">C67/D67*100</f>
        <v>#DIV/0!</v>
      </c>
    </row>
    <row r="68" spans="1:8" s="93" customFormat="1" ht="25.5">
      <c r="A68" s="98" t="s">
        <v>221</v>
      </c>
      <c r="B68" s="78">
        <v>1850000</v>
      </c>
      <c r="C68" s="78">
        <v>2868799.02</v>
      </c>
      <c r="D68" s="49">
        <v>0</v>
      </c>
      <c r="E68" s="92">
        <f t="shared" si="0"/>
        <v>155.07021729729732</v>
      </c>
      <c r="F68" s="92" t="e">
        <f t="shared" si="1"/>
        <v>#DIV/0!</v>
      </c>
    </row>
    <row r="69" spans="1:8" s="1" customFormat="1" ht="52.5" customHeight="1">
      <c r="A69" s="14" t="s">
        <v>263</v>
      </c>
      <c r="B69" s="78">
        <v>50000</v>
      </c>
      <c r="C69" s="78">
        <v>59527.57</v>
      </c>
      <c r="D69" s="49">
        <v>0</v>
      </c>
      <c r="E69" s="92">
        <f t="shared" si="0"/>
        <v>119.05513999999999</v>
      </c>
      <c r="F69" s="92" t="e">
        <f t="shared" si="1"/>
        <v>#DIV/0!</v>
      </c>
      <c r="G69" s="93"/>
      <c r="H69" s="93"/>
    </row>
    <row r="70" spans="1:8" s="1" customFormat="1" ht="42.75" customHeight="1">
      <c r="A70" s="14" t="s">
        <v>222</v>
      </c>
      <c r="B70" s="78">
        <v>0</v>
      </c>
      <c r="C70" s="78">
        <v>3273.89</v>
      </c>
      <c r="D70" s="49">
        <v>0</v>
      </c>
      <c r="E70" s="92" t="e">
        <f t="shared" si="0"/>
        <v>#DIV/0!</v>
      </c>
      <c r="F70" s="92" t="e">
        <f t="shared" si="1"/>
        <v>#DIV/0!</v>
      </c>
      <c r="G70" s="93"/>
      <c r="H70" s="93"/>
    </row>
    <row r="71" spans="1:8" s="1" customFormat="1" ht="55.5" hidden="1" customHeight="1">
      <c r="A71" s="14" t="s">
        <v>220</v>
      </c>
      <c r="B71" s="62">
        <v>0</v>
      </c>
      <c r="C71" s="62">
        <v>0</v>
      </c>
      <c r="D71" s="49">
        <v>0</v>
      </c>
      <c r="E71" s="92" t="e">
        <f t="shared" si="0"/>
        <v>#DIV/0!</v>
      </c>
      <c r="F71" s="92" t="e">
        <f t="shared" si="1"/>
        <v>#DIV/0!</v>
      </c>
      <c r="G71" s="93"/>
      <c r="H71" s="93"/>
    </row>
    <row r="72" spans="1:8" s="1" customFormat="1" ht="45" customHeight="1">
      <c r="A72" s="14" t="s">
        <v>124</v>
      </c>
      <c r="B72" s="69">
        <v>0</v>
      </c>
      <c r="C72" s="66">
        <v>0</v>
      </c>
      <c r="D72" s="49">
        <v>934300</v>
      </c>
      <c r="E72" s="92" t="e">
        <f t="shared" si="0"/>
        <v>#DIV/0!</v>
      </c>
      <c r="F72" s="92">
        <f t="shared" si="1"/>
        <v>0</v>
      </c>
      <c r="G72" s="93"/>
      <c r="H72" s="93"/>
    </row>
    <row r="73" spans="1:8" s="1" customFormat="1" ht="42" hidden="1" customHeight="1">
      <c r="A73" s="14" t="s">
        <v>141</v>
      </c>
      <c r="B73" s="62">
        <v>0</v>
      </c>
      <c r="C73" s="66">
        <v>0</v>
      </c>
      <c r="D73" s="49">
        <v>0</v>
      </c>
      <c r="E73" s="92" t="e">
        <f t="shared" si="0"/>
        <v>#DIV/0!</v>
      </c>
      <c r="F73" s="92" t="e">
        <f t="shared" si="1"/>
        <v>#DIV/0!</v>
      </c>
      <c r="G73" s="93"/>
      <c r="H73" s="93"/>
    </row>
    <row r="74" spans="1:8" s="1" customFormat="1" ht="51" hidden="1">
      <c r="A74" s="14" t="s">
        <v>262</v>
      </c>
      <c r="B74" s="62">
        <v>0</v>
      </c>
      <c r="C74" s="62">
        <v>0</v>
      </c>
      <c r="D74" s="49">
        <v>0</v>
      </c>
      <c r="E74" s="92" t="e">
        <f t="shared" si="0"/>
        <v>#DIV/0!</v>
      </c>
      <c r="F74" s="92" t="e">
        <f t="shared" si="1"/>
        <v>#DIV/0!</v>
      </c>
      <c r="G74" s="93"/>
      <c r="H74" s="93"/>
    </row>
    <row r="75" spans="1:8" s="1" customFormat="1" ht="41.25" customHeight="1">
      <c r="A75" s="14" t="s">
        <v>138</v>
      </c>
      <c r="B75" s="62">
        <v>0</v>
      </c>
      <c r="C75" s="62">
        <v>0</v>
      </c>
      <c r="D75" s="49">
        <v>27200</v>
      </c>
      <c r="E75" s="92" t="e">
        <f t="shared" si="0"/>
        <v>#DIV/0!</v>
      </c>
      <c r="F75" s="92">
        <f t="shared" si="1"/>
        <v>0</v>
      </c>
      <c r="G75" s="93"/>
      <c r="H75" s="93"/>
    </row>
    <row r="76" spans="1:8" s="1" customFormat="1" ht="38.25">
      <c r="A76" s="13" t="s">
        <v>110</v>
      </c>
      <c r="B76" s="62">
        <v>0</v>
      </c>
      <c r="C76" s="62">
        <v>0</v>
      </c>
      <c r="D76" s="73">
        <v>2597078.7000000002</v>
      </c>
      <c r="E76" s="92" t="e">
        <f t="shared" si="0"/>
        <v>#DIV/0!</v>
      </c>
      <c r="F76" s="92">
        <f t="shared" si="1"/>
        <v>0</v>
      </c>
      <c r="G76" s="93"/>
      <c r="H76" s="93"/>
    </row>
    <row r="77" spans="1:8" s="1" customFormat="1" ht="38.25">
      <c r="A77" s="13" t="s">
        <v>222</v>
      </c>
      <c r="B77" s="62">
        <v>0</v>
      </c>
      <c r="C77" s="62">
        <v>0</v>
      </c>
      <c r="D77" s="49">
        <v>94232.68</v>
      </c>
      <c r="E77" s="92" t="e">
        <f t="shared" si="0"/>
        <v>#DIV/0!</v>
      </c>
      <c r="F77" s="92">
        <f t="shared" si="1"/>
        <v>0</v>
      </c>
      <c r="G77" s="93"/>
      <c r="H77" s="93"/>
    </row>
    <row r="78" spans="1:8" s="1" customFormat="1" ht="33" hidden="1" customHeight="1">
      <c r="A78" s="13" t="s">
        <v>206</v>
      </c>
      <c r="B78" s="62">
        <v>0</v>
      </c>
      <c r="C78" s="62">
        <v>0</v>
      </c>
      <c r="D78" s="49">
        <v>0</v>
      </c>
      <c r="E78" s="8" t="e">
        <f t="shared" si="0"/>
        <v>#DIV/0!</v>
      </c>
      <c r="F78" s="8" t="e">
        <f t="shared" si="1"/>
        <v>#DIV/0!</v>
      </c>
    </row>
    <row r="79" spans="1:8" s="1" customFormat="1">
      <c r="A79" s="10" t="s">
        <v>111</v>
      </c>
      <c r="B79" s="48">
        <v>1330000</v>
      </c>
      <c r="C79" s="48">
        <v>698218.85</v>
      </c>
      <c r="D79" s="48">
        <v>1216450.68</v>
      </c>
      <c r="E79" s="8">
        <f t="shared" si="0"/>
        <v>52.49765789473684</v>
      </c>
      <c r="F79" s="8">
        <f t="shared" si="1"/>
        <v>57.398040173729036</v>
      </c>
    </row>
    <row r="80" spans="1:8" s="1" customFormat="1">
      <c r="A80" s="15" t="s">
        <v>126</v>
      </c>
      <c r="B80" s="48">
        <f>SUM(B81:B87)</f>
        <v>4737280.3</v>
      </c>
      <c r="C80" s="48">
        <f>SUM(C81:C87)</f>
        <v>2390970.94</v>
      </c>
      <c r="D80" s="48">
        <f>SUM(D81:D87)</f>
        <v>1958389.87</v>
      </c>
      <c r="E80" s="8">
        <f t="shared" si="0"/>
        <v>50.471384182185716</v>
      </c>
      <c r="F80" s="8">
        <f t="shared" si="1"/>
        <v>122.08860843423378</v>
      </c>
    </row>
    <row r="81" spans="1:6" s="55" customFormat="1" ht="15" customHeight="1">
      <c r="A81" s="16" t="s">
        <v>223</v>
      </c>
      <c r="B81" s="49">
        <v>0</v>
      </c>
      <c r="C81" s="49">
        <v>0</v>
      </c>
      <c r="D81" s="49">
        <v>15712.57</v>
      </c>
      <c r="E81" s="8" t="e">
        <f t="shared" si="0"/>
        <v>#DIV/0!</v>
      </c>
      <c r="F81" s="8">
        <f t="shared" si="1"/>
        <v>0</v>
      </c>
    </row>
    <row r="82" spans="1:6" s="1" customFormat="1" ht="24" hidden="1" customHeight="1">
      <c r="A82" s="16" t="s">
        <v>261</v>
      </c>
      <c r="B82" s="49">
        <v>0</v>
      </c>
      <c r="C82" s="49">
        <v>0</v>
      </c>
      <c r="D82" s="49"/>
      <c r="E82" s="8" t="e">
        <f t="shared" ref="E82:E87" si="7">C82/B82*100</f>
        <v>#DIV/0!</v>
      </c>
      <c r="F82" s="8" t="e">
        <f t="shared" si="1"/>
        <v>#DIV/0!</v>
      </c>
    </row>
    <row r="83" spans="1:6" s="1" customFormat="1" ht="17.25" hidden="1" customHeight="1">
      <c r="A83" s="17" t="s">
        <v>127</v>
      </c>
      <c r="B83" s="49">
        <v>0</v>
      </c>
      <c r="C83" s="49">
        <v>0</v>
      </c>
      <c r="D83" s="49">
        <v>0</v>
      </c>
      <c r="E83" s="8" t="e">
        <f t="shared" si="7"/>
        <v>#DIV/0!</v>
      </c>
      <c r="F83" s="8" t="e">
        <f>C83/D83*100</f>
        <v>#DIV/0!</v>
      </c>
    </row>
    <row r="84" spans="1:6" s="1" customFormat="1">
      <c r="A84" s="17" t="s">
        <v>128</v>
      </c>
      <c r="B84" s="49">
        <v>106140</v>
      </c>
      <c r="C84" s="49">
        <v>0</v>
      </c>
      <c r="D84" s="49">
        <v>0</v>
      </c>
      <c r="E84" s="8">
        <f t="shared" si="7"/>
        <v>0</v>
      </c>
      <c r="F84" s="8" t="e">
        <f>C84/D84*100</f>
        <v>#DIV/0!</v>
      </c>
    </row>
    <row r="85" spans="1:6" s="1" customFormat="1" ht="12" customHeight="1">
      <c r="A85" s="18" t="s">
        <v>128</v>
      </c>
      <c r="B85" s="49">
        <v>0</v>
      </c>
      <c r="C85" s="49">
        <v>0</v>
      </c>
      <c r="D85" s="49">
        <v>0</v>
      </c>
      <c r="E85" s="8" t="e">
        <f t="shared" si="7"/>
        <v>#DIV/0!</v>
      </c>
      <c r="F85" s="8" t="e">
        <f>C85/D85*100</f>
        <v>#DIV/0!</v>
      </c>
    </row>
    <row r="86" spans="1:6" s="1" customFormat="1">
      <c r="A86" s="18" t="s">
        <v>266</v>
      </c>
      <c r="B86" s="49">
        <v>4631140.3</v>
      </c>
      <c r="C86" s="49">
        <v>2390970.94</v>
      </c>
      <c r="D86" s="49">
        <v>1326.8</v>
      </c>
      <c r="E86" s="8">
        <f t="shared" si="7"/>
        <v>51.628125798736868</v>
      </c>
      <c r="F86" s="8">
        <f>C86/D86*100</f>
        <v>180205.8290624058</v>
      </c>
    </row>
    <row r="87" spans="1:6" s="1" customFormat="1" ht="17.25" customHeight="1">
      <c r="A87" s="19" t="s">
        <v>186</v>
      </c>
      <c r="B87" s="49">
        <v>0</v>
      </c>
      <c r="C87" s="49">
        <v>0</v>
      </c>
      <c r="D87" s="49">
        <v>1941350.5</v>
      </c>
      <c r="E87" s="20" t="e">
        <f t="shared" si="7"/>
        <v>#DIV/0!</v>
      </c>
      <c r="F87" s="20">
        <f>C87/D87*100</f>
        <v>0</v>
      </c>
    </row>
    <row r="88" spans="1:6" s="1" customFormat="1">
      <c r="A88" s="41" t="s">
        <v>18</v>
      </c>
      <c r="B88" s="79">
        <f>B4</f>
        <v>150615693.30000001</v>
      </c>
      <c r="C88" s="79">
        <f>C4</f>
        <v>114916321.74000001</v>
      </c>
      <c r="D88" s="79">
        <f>D4</f>
        <v>119760946.61</v>
      </c>
      <c r="E88" s="6">
        <f t="shared" ref="E88:E177" si="8">C88/B88*100</f>
        <v>76.297707909564821</v>
      </c>
      <c r="F88" s="6">
        <f t="shared" ref="F88:F204" si="9">C88/D88*100</f>
        <v>95.954754026973049</v>
      </c>
    </row>
    <row r="89" spans="1:6" s="1" customFormat="1">
      <c r="A89" s="42" t="s">
        <v>17</v>
      </c>
      <c r="B89" s="79">
        <f>B90+B241+B244+B248</f>
        <v>644239753.13999999</v>
      </c>
      <c r="C89" s="79">
        <f>C90+C241+C244+C248</f>
        <v>428833529.35000002</v>
      </c>
      <c r="D89" s="79">
        <f>D90+D241+D244+D248</f>
        <v>413912023.37999994</v>
      </c>
      <c r="E89" s="6">
        <f t="shared" si="8"/>
        <v>66.564276305503</v>
      </c>
      <c r="F89" s="6">
        <f t="shared" si="9"/>
        <v>103.60499457062187</v>
      </c>
    </row>
    <row r="90" spans="1:6" s="35" customFormat="1">
      <c r="A90" s="24" t="s">
        <v>48</v>
      </c>
      <c r="B90" s="52">
        <f>B91+B95+B192+B230</f>
        <v>641739818</v>
      </c>
      <c r="C90" s="52">
        <f>C91+C95+C192+C230</f>
        <v>430301809.81</v>
      </c>
      <c r="D90" s="52">
        <f>D91+D95+D192+D230</f>
        <v>412880223.46999991</v>
      </c>
      <c r="E90" s="20">
        <f t="shared" si="8"/>
        <v>67.052378197607808</v>
      </c>
      <c r="F90" s="20">
        <f t="shared" si="9"/>
        <v>104.21952550635207</v>
      </c>
    </row>
    <row r="91" spans="1:6" s="35" customFormat="1">
      <c r="A91" s="24" t="s">
        <v>54</v>
      </c>
      <c r="B91" s="52">
        <f>B92+B93+B94</f>
        <v>85749600</v>
      </c>
      <c r="C91" s="52">
        <f>C92+C93+C94</f>
        <v>66352300</v>
      </c>
      <c r="D91" s="52">
        <f>D92+D93+D94</f>
        <v>21801600</v>
      </c>
      <c r="E91" s="20">
        <f t="shared" si="8"/>
        <v>77.379136462444137</v>
      </c>
      <c r="F91" s="20">
        <f t="shared" si="9"/>
        <v>304.34601130192277</v>
      </c>
    </row>
    <row r="92" spans="1:6" s="35" customFormat="1">
      <c r="A92" s="25" t="s">
        <v>213</v>
      </c>
      <c r="B92" s="94">
        <v>85749600</v>
      </c>
      <c r="C92" s="94">
        <v>66352300</v>
      </c>
      <c r="D92" s="49">
        <v>18216000</v>
      </c>
      <c r="E92" s="20">
        <f t="shared" si="8"/>
        <v>77.379136462444137</v>
      </c>
      <c r="F92" s="20">
        <f t="shared" si="9"/>
        <v>364.25285463328942</v>
      </c>
    </row>
    <row r="93" spans="1:6" s="35" customFormat="1" ht="13.5" customHeight="1">
      <c r="A93" s="19" t="s">
        <v>55</v>
      </c>
      <c r="B93" s="94">
        <v>0</v>
      </c>
      <c r="C93" s="94">
        <v>0</v>
      </c>
      <c r="D93" s="49">
        <v>3585600</v>
      </c>
      <c r="E93" s="20" t="e">
        <f t="shared" si="8"/>
        <v>#DIV/0!</v>
      </c>
      <c r="F93" s="20">
        <f t="shared" si="9"/>
        <v>0</v>
      </c>
    </row>
    <row r="94" spans="1:6" s="35" customFormat="1" hidden="1">
      <c r="A94" s="19" t="s">
        <v>129</v>
      </c>
      <c r="B94" s="49"/>
      <c r="C94" s="49"/>
      <c r="D94" s="49"/>
      <c r="E94" s="20" t="e">
        <f t="shared" si="8"/>
        <v>#DIV/0!</v>
      </c>
      <c r="F94" s="20" t="e">
        <f t="shared" si="9"/>
        <v>#DIV/0!</v>
      </c>
    </row>
    <row r="95" spans="1:6" s="35" customFormat="1" ht="23.25" customHeight="1">
      <c r="A95" s="24" t="s">
        <v>16</v>
      </c>
      <c r="B95" s="48">
        <f>B101+B103+B104+B105+B107+B106+B109+B115+B137+B142+B143+B110+B131+B132+B111+B119+B120+B122+B123+B125+B126+B127+B129+B128+B130+B124+B121</f>
        <v>191839411.12</v>
      </c>
      <c r="C95" s="48">
        <f>C101+C103+C104+C105+C107+C106+C109+C115+C137+C142+C143+C110+C131+C132+C111+C119+C120+C122+C123+C125+C126+C127+C129+C128+C130+C124+C121</f>
        <v>118808507.71000001</v>
      </c>
      <c r="D95" s="48">
        <f>D101+D103+D104+D105+D107+D106+D109+D115+D137+D142+D143+D110+D131+D132+D111+D119+D120+D122+D123+D125+D126+D127+D129+D128+D130+D124+D121</f>
        <v>131319184.00999999</v>
      </c>
      <c r="E95" s="20">
        <f t="shared" si="8"/>
        <v>61.931230405874494</v>
      </c>
      <c r="F95" s="20">
        <f t="shared" si="9"/>
        <v>90.473077947965862</v>
      </c>
    </row>
    <row r="96" spans="1:6" s="35" customFormat="1" hidden="1">
      <c r="A96" s="19" t="s">
        <v>86</v>
      </c>
      <c r="B96" s="49">
        <f>B98+B99+B100</f>
        <v>0</v>
      </c>
      <c r="C96" s="49">
        <f>C98+C99+C100</f>
        <v>0</v>
      </c>
      <c r="D96" s="49">
        <v>0</v>
      </c>
      <c r="E96" s="20" t="e">
        <f t="shared" si="8"/>
        <v>#DIV/0!</v>
      </c>
      <c r="F96" s="20" t="e">
        <f t="shared" si="9"/>
        <v>#DIV/0!</v>
      </c>
    </row>
    <row r="97" spans="1:6" s="35" customFormat="1" hidden="1">
      <c r="A97" s="26" t="s">
        <v>112</v>
      </c>
      <c r="B97" s="50"/>
      <c r="C97" s="50"/>
      <c r="D97" s="49"/>
      <c r="E97" s="20" t="e">
        <f t="shared" si="8"/>
        <v>#DIV/0!</v>
      </c>
      <c r="F97" s="20" t="e">
        <f t="shared" si="9"/>
        <v>#DIV/0!</v>
      </c>
    </row>
    <row r="98" spans="1:6" s="35" customFormat="1" hidden="1">
      <c r="A98" s="26" t="s">
        <v>102</v>
      </c>
      <c r="B98" s="49">
        <v>0</v>
      </c>
      <c r="C98" s="49">
        <v>0</v>
      </c>
      <c r="D98" s="49">
        <v>0</v>
      </c>
      <c r="E98" s="20" t="e">
        <f t="shared" si="8"/>
        <v>#DIV/0!</v>
      </c>
      <c r="F98" s="20" t="e">
        <f t="shared" si="9"/>
        <v>#DIV/0!</v>
      </c>
    </row>
    <row r="99" spans="1:6" s="35" customFormat="1" ht="25.5" hidden="1">
      <c r="A99" s="26" t="s">
        <v>103</v>
      </c>
      <c r="B99" s="49">
        <v>0</v>
      </c>
      <c r="C99" s="49">
        <v>0</v>
      </c>
      <c r="D99" s="49">
        <v>0</v>
      </c>
      <c r="E99" s="20" t="e">
        <f t="shared" si="8"/>
        <v>#DIV/0!</v>
      </c>
      <c r="F99" s="20" t="e">
        <f t="shared" si="9"/>
        <v>#DIV/0!</v>
      </c>
    </row>
    <row r="100" spans="1:6" s="35" customFormat="1" ht="25.5" hidden="1">
      <c r="A100" s="26" t="s">
        <v>105</v>
      </c>
      <c r="B100" s="49">
        <v>0</v>
      </c>
      <c r="C100" s="49">
        <v>0</v>
      </c>
      <c r="D100" s="49">
        <v>0</v>
      </c>
      <c r="E100" s="20" t="e">
        <f t="shared" si="8"/>
        <v>#DIV/0!</v>
      </c>
      <c r="F100" s="20" t="e">
        <f t="shared" si="9"/>
        <v>#DIV/0!</v>
      </c>
    </row>
    <row r="101" spans="1:6" s="35" customFormat="1" ht="25.5" hidden="1">
      <c r="A101" s="19" t="s">
        <v>136</v>
      </c>
      <c r="B101" s="49">
        <v>0</v>
      </c>
      <c r="C101" s="49">
        <v>0</v>
      </c>
      <c r="D101" s="49">
        <v>0</v>
      </c>
      <c r="E101" s="20" t="e">
        <f t="shared" si="8"/>
        <v>#DIV/0!</v>
      </c>
      <c r="F101" s="20" t="e">
        <f t="shared" si="9"/>
        <v>#DIV/0!</v>
      </c>
    </row>
    <row r="102" spans="1:6" s="35" customFormat="1" ht="25.5" hidden="1">
      <c r="A102" s="19" t="s">
        <v>142</v>
      </c>
      <c r="B102" s="49"/>
      <c r="C102" s="49"/>
      <c r="D102" s="49"/>
      <c r="E102" s="20" t="e">
        <f t="shared" si="8"/>
        <v>#DIV/0!</v>
      </c>
      <c r="F102" s="20" t="e">
        <f t="shared" si="9"/>
        <v>#DIV/0!</v>
      </c>
    </row>
    <row r="103" spans="1:6" s="35" customFormat="1" ht="42.75" hidden="1" customHeight="1">
      <c r="A103" s="19" t="s">
        <v>137</v>
      </c>
      <c r="B103" s="49">
        <v>0</v>
      </c>
      <c r="C103" s="49">
        <v>0</v>
      </c>
      <c r="D103" s="49">
        <v>0</v>
      </c>
      <c r="E103" s="20" t="e">
        <f t="shared" si="8"/>
        <v>#DIV/0!</v>
      </c>
      <c r="F103" s="20" t="e">
        <f t="shared" si="9"/>
        <v>#DIV/0!</v>
      </c>
    </row>
    <row r="104" spans="1:6" s="35" customFormat="1" ht="45.75" hidden="1" customHeight="1">
      <c r="A104" s="19" t="s">
        <v>145</v>
      </c>
      <c r="B104" s="49">
        <v>0</v>
      </c>
      <c r="C104" s="49">
        <v>0</v>
      </c>
      <c r="D104" s="49">
        <v>0</v>
      </c>
      <c r="E104" s="20" t="e">
        <f t="shared" si="8"/>
        <v>#DIV/0!</v>
      </c>
      <c r="F104" s="20" t="e">
        <f t="shared" si="9"/>
        <v>#DIV/0!</v>
      </c>
    </row>
    <row r="105" spans="1:6" s="35" customFormat="1" ht="51" hidden="1" customHeight="1">
      <c r="A105" s="19" t="s">
        <v>232</v>
      </c>
      <c r="B105" s="49"/>
      <c r="C105" s="49"/>
      <c r="D105" s="49">
        <v>0</v>
      </c>
      <c r="E105" s="20" t="e">
        <f t="shared" si="8"/>
        <v>#DIV/0!</v>
      </c>
      <c r="F105" s="20" t="e">
        <f t="shared" si="9"/>
        <v>#DIV/0!</v>
      </c>
    </row>
    <row r="106" spans="1:6" s="35" customFormat="1" ht="47.25" hidden="1" customHeight="1">
      <c r="A106" s="19" t="s">
        <v>203</v>
      </c>
      <c r="B106" s="49">
        <v>0</v>
      </c>
      <c r="C106" s="49">
        <v>0</v>
      </c>
      <c r="D106" s="49">
        <v>0</v>
      </c>
      <c r="E106" s="20" t="e">
        <f t="shared" si="8"/>
        <v>#DIV/0!</v>
      </c>
      <c r="F106" s="20" t="e">
        <f t="shared" si="9"/>
        <v>#DIV/0!</v>
      </c>
    </row>
    <row r="107" spans="1:6" s="35" customFormat="1" ht="48.75" hidden="1" customHeight="1">
      <c r="A107" s="19" t="s">
        <v>181</v>
      </c>
      <c r="B107" s="49">
        <v>0</v>
      </c>
      <c r="C107" s="49">
        <v>0</v>
      </c>
      <c r="D107" s="49">
        <v>0</v>
      </c>
      <c r="E107" s="20" t="e">
        <f t="shared" si="8"/>
        <v>#DIV/0!</v>
      </c>
      <c r="F107" s="20" t="e">
        <f t="shared" si="9"/>
        <v>#DIV/0!</v>
      </c>
    </row>
    <row r="108" spans="1:6" s="35" customFormat="1" ht="49.5" hidden="1" customHeight="1">
      <c r="A108" s="19" t="s">
        <v>146</v>
      </c>
      <c r="B108" s="49"/>
      <c r="C108" s="49"/>
      <c r="D108" s="49"/>
      <c r="E108" s="20" t="e">
        <f t="shared" si="8"/>
        <v>#DIV/0!</v>
      </c>
      <c r="F108" s="20" t="e">
        <f t="shared" si="9"/>
        <v>#DIV/0!</v>
      </c>
    </row>
    <row r="109" spans="1:6" s="35" customFormat="1" ht="42.75" hidden="1" customHeight="1">
      <c r="A109" s="19" t="s">
        <v>87</v>
      </c>
      <c r="B109" s="49">
        <v>0</v>
      </c>
      <c r="C109" s="49">
        <v>0</v>
      </c>
      <c r="D109" s="49">
        <v>0</v>
      </c>
      <c r="E109" s="20" t="e">
        <f t="shared" si="8"/>
        <v>#DIV/0!</v>
      </c>
      <c r="F109" s="20" t="e">
        <f t="shared" si="9"/>
        <v>#DIV/0!</v>
      </c>
    </row>
    <row r="110" spans="1:6" s="35" customFormat="1" ht="40.5" hidden="1" customHeight="1">
      <c r="A110" s="27" t="s">
        <v>108</v>
      </c>
      <c r="B110" s="49">
        <v>0</v>
      </c>
      <c r="C110" s="49">
        <v>0</v>
      </c>
      <c r="D110" s="49">
        <v>0</v>
      </c>
      <c r="E110" s="20" t="e">
        <f t="shared" si="8"/>
        <v>#DIV/0!</v>
      </c>
      <c r="F110" s="20" t="e">
        <f t="shared" si="9"/>
        <v>#DIV/0!</v>
      </c>
    </row>
    <row r="111" spans="1:6" s="35" customFormat="1" ht="51">
      <c r="A111" s="28" t="s">
        <v>224</v>
      </c>
      <c r="B111" s="49">
        <f>B112+B113+B114</f>
        <v>23215207</v>
      </c>
      <c r="C111" s="49">
        <v>16614939.880000001</v>
      </c>
      <c r="D111" s="49">
        <v>18237779.68</v>
      </c>
      <c r="E111" s="20">
        <f t="shared" si="8"/>
        <v>71.569208407230661</v>
      </c>
      <c r="F111" s="20">
        <f t="shared" si="9"/>
        <v>91.101768809173379</v>
      </c>
    </row>
    <row r="112" spans="1:6" s="57" customFormat="1" ht="25.5">
      <c r="A112" s="29" t="s">
        <v>225</v>
      </c>
      <c r="B112" s="50">
        <v>13756100</v>
      </c>
      <c r="C112" s="50">
        <v>8852840.8800000008</v>
      </c>
      <c r="D112" s="50">
        <v>11880077</v>
      </c>
      <c r="E112" s="56">
        <f t="shared" si="8"/>
        <v>64.355746759619365</v>
      </c>
      <c r="F112" s="56">
        <f t="shared" si="9"/>
        <v>74.51837963676499</v>
      </c>
    </row>
    <row r="113" spans="1:9" s="57" customFormat="1" ht="25.5">
      <c r="A113" s="29" t="s">
        <v>199</v>
      </c>
      <c r="B113" s="50">
        <v>0</v>
      </c>
      <c r="C113" s="50">
        <v>0</v>
      </c>
      <c r="D113" s="50">
        <v>5531902.6799999997</v>
      </c>
      <c r="E113" s="56" t="e">
        <f t="shared" si="8"/>
        <v>#DIV/0!</v>
      </c>
      <c r="F113" s="56">
        <f t="shared" si="9"/>
        <v>0</v>
      </c>
    </row>
    <row r="114" spans="1:9" s="57" customFormat="1" ht="25.5">
      <c r="A114" s="29" t="s">
        <v>200</v>
      </c>
      <c r="B114" s="50">
        <v>9459107</v>
      </c>
      <c r="C114" s="50">
        <v>7762099</v>
      </c>
      <c r="D114" s="50">
        <v>825800</v>
      </c>
      <c r="E114" s="56">
        <f t="shared" si="8"/>
        <v>82.059532681044828</v>
      </c>
      <c r="F114" s="56">
        <f t="shared" si="9"/>
        <v>939.94901913296189</v>
      </c>
    </row>
    <row r="115" spans="1:9" s="35" customFormat="1" ht="51" hidden="1">
      <c r="A115" s="28" t="s">
        <v>92</v>
      </c>
      <c r="B115" s="49">
        <f>B116+B117+B118</f>
        <v>0</v>
      </c>
      <c r="C115" s="49">
        <f>C116+C117+C118</f>
        <v>0</v>
      </c>
      <c r="D115" s="49">
        <v>0</v>
      </c>
      <c r="E115" s="20" t="e">
        <f t="shared" si="8"/>
        <v>#DIV/0!</v>
      </c>
      <c r="F115" s="20" t="e">
        <f t="shared" si="9"/>
        <v>#DIV/0!</v>
      </c>
      <c r="G115" s="53"/>
      <c r="H115" s="53"/>
      <c r="I115" s="54"/>
    </row>
    <row r="116" spans="1:9" s="35" customFormat="1" ht="25.5" hidden="1">
      <c r="A116" s="29" t="s">
        <v>198</v>
      </c>
      <c r="B116" s="50">
        <v>0</v>
      </c>
      <c r="C116" s="50">
        <v>0</v>
      </c>
      <c r="D116" s="49">
        <v>0</v>
      </c>
      <c r="E116" s="20" t="e">
        <f t="shared" si="8"/>
        <v>#DIV/0!</v>
      </c>
      <c r="F116" s="20" t="e">
        <f t="shared" si="9"/>
        <v>#DIV/0!</v>
      </c>
    </row>
    <row r="117" spans="1:9" s="35" customFormat="1" ht="25.5" hidden="1">
      <c r="A117" s="29" t="s">
        <v>199</v>
      </c>
      <c r="B117" s="50">
        <v>0</v>
      </c>
      <c r="C117" s="50">
        <v>0</v>
      </c>
      <c r="D117" s="50">
        <v>0</v>
      </c>
      <c r="E117" s="20" t="e">
        <f t="shared" si="8"/>
        <v>#DIV/0!</v>
      </c>
      <c r="F117" s="20" t="e">
        <f t="shared" si="9"/>
        <v>#DIV/0!</v>
      </c>
    </row>
    <row r="118" spans="1:9" s="35" customFormat="1" ht="25.5" hidden="1">
      <c r="A118" s="29" t="s">
        <v>200</v>
      </c>
      <c r="B118" s="50">
        <v>0</v>
      </c>
      <c r="C118" s="50">
        <v>0</v>
      </c>
      <c r="D118" s="49">
        <v>0</v>
      </c>
      <c r="E118" s="20" t="e">
        <f t="shared" si="8"/>
        <v>#DIV/0!</v>
      </c>
      <c r="F118" s="20" t="e">
        <f t="shared" si="9"/>
        <v>#DIV/0!</v>
      </c>
    </row>
    <row r="119" spans="1:9" s="35" customFormat="1" ht="25.5">
      <c r="A119" s="28" t="s">
        <v>226</v>
      </c>
      <c r="B119" s="49">
        <v>1252915.1000000001</v>
      </c>
      <c r="C119" s="49">
        <v>0</v>
      </c>
      <c r="D119" s="49">
        <v>8951249.2400000002</v>
      </c>
      <c r="E119" s="20">
        <f t="shared" si="8"/>
        <v>0</v>
      </c>
      <c r="F119" s="20">
        <f t="shared" si="9"/>
        <v>0</v>
      </c>
    </row>
    <row r="120" spans="1:9" s="35" customFormat="1" ht="51">
      <c r="A120" s="28" t="s">
        <v>227</v>
      </c>
      <c r="B120" s="49">
        <v>369394</v>
      </c>
      <c r="C120" s="49">
        <v>358736.58</v>
      </c>
      <c r="D120" s="49">
        <v>0</v>
      </c>
      <c r="E120" s="20">
        <f t="shared" si="8"/>
        <v>97.114890875325528</v>
      </c>
      <c r="F120" s="20" t="e">
        <f t="shared" si="9"/>
        <v>#DIV/0!</v>
      </c>
    </row>
    <row r="121" spans="1:9" s="35" customFormat="1" ht="25.5">
      <c r="A121" s="28" t="s">
        <v>257</v>
      </c>
      <c r="B121" s="49">
        <v>2971802.28</v>
      </c>
      <c r="C121" s="49">
        <v>2967479.04</v>
      </c>
      <c r="D121" s="49">
        <v>0</v>
      </c>
      <c r="E121" s="20">
        <f t="shared" si="8"/>
        <v>99.854524642197944</v>
      </c>
      <c r="F121" s="20" t="e">
        <f t="shared" si="9"/>
        <v>#DIV/0!</v>
      </c>
    </row>
    <row r="122" spans="1:9" s="35" customFormat="1" ht="38.25">
      <c r="A122" s="28" t="s">
        <v>228</v>
      </c>
      <c r="B122" s="49">
        <v>575656.56000000006</v>
      </c>
      <c r="C122" s="49">
        <v>575656.56000000006</v>
      </c>
      <c r="D122" s="49">
        <v>0</v>
      </c>
      <c r="E122" s="20">
        <f t="shared" si="8"/>
        <v>100</v>
      </c>
      <c r="F122" s="20" t="e">
        <f t="shared" si="9"/>
        <v>#DIV/0!</v>
      </c>
    </row>
    <row r="123" spans="1:9" s="35" customFormat="1" ht="38.25">
      <c r="A123" s="28" t="s">
        <v>229</v>
      </c>
      <c r="B123" s="49">
        <v>11226314</v>
      </c>
      <c r="C123" s="49">
        <v>6201784.8899999997</v>
      </c>
      <c r="D123" s="49">
        <v>6347484.3300000001</v>
      </c>
      <c r="E123" s="20">
        <f t="shared" ref="E123:E130" si="10">C123/B123*100</f>
        <v>55.243287244593361</v>
      </c>
      <c r="F123" s="20">
        <f t="shared" ref="F123:F130" si="11">C123/D123*100</f>
        <v>97.70461126920182</v>
      </c>
    </row>
    <row r="124" spans="1:9" s="35" customFormat="1" ht="25.5">
      <c r="A124" s="28" t="s">
        <v>255</v>
      </c>
      <c r="B124" s="49">
        <v>2133434.4500000002</v>
      </c>
      <c r="C124" s="49">
        <v>2133434.44</v>
      </c>
      <c r="D124" s="49"/>
      <c r="E124" s="20">
        <f t="shared" si="10"/>
        <v>99.999999531272209</v>
      </c>
      <c r="F124" s="20"/>
    </row>
    <row r="125" spans="1:9" s="35" customFormat="1" ht="25.5">
      <c r="A125" s="28" t="s">
        <v>230</v>
      </c>
      <c r="B125" s="49">
        <v>4612521.66</v>
      </c>
      <c r="C125" s="49">
        <v>4612521.66</v>
      </c>
      <c r="D125" s="49">
        <v>6384368.1500000004</v>
      </c>
      <c r="E125" s="20">
        <f t="shared" si="10"/>
        <v>100</v>
      </c>
      <c r="F125" s="20">
        <f t="shared" si="11"/>
        <v>72.247112817264451</v>
      </c>
    </row>
    <row r="126" spans="1:9" s="35" customFormat="1" ht="25.5">
      <c r="A126" s="28" t="s">
        <v>231</v>
      </c>
      <c r="B126" s="49">
        <v>5114138.8</v>
      </c>
      <c r="C126" s="49">
        <v>5113259.7699999996</v>
      </c>
      <c r="D126" s="49">
        <v>3552843.02</v>
      </c>
      <c r="E126" s="20">
        <f t="shared" si="10"/>
        <v>99.982811768816276</v>
      </c>
      <c r="F126" s="20">
        <f t="shared" si="11"/>
        <v>143.92022786303684</v>
      </c>
    </row>
    <row r="127" spans="1:9" s="35" customFormat="1" ht="25.5">
      <c r="A127" s="28" t="s">
        <v>232</v>
      </c>
      <c r="B127" s="49">
        <v>4215050.51</v>
      </c>
      <c r="C127" s="49">
        <v>929899</v>
      </c>
      <c r="D127" s="49">
        <v>958585.86</v>
      </c>
      <c r="E127" s="20">
        <f t="shared" si="10"/>
        <v>22.061396365093618</v>
      </c>
      <c r="F127" s="20">
        <f t="shared" si="11"/>
        <v>97.007377096090281</v>
      </c>
    </row>
    <row r="128" spans="1:9" s="35" customFormat="1" ht="25.5">
      <c r="A128" s="28" t="s">
        <v>233</v>
      </c>
      <c r="B128" s="49">
        <v>217396.33</v>
      </c>
      <c r="C128" s="49">
        <v>217396.33</v>
      </c>
      <c r="D128" s="49">
        <v>0</v>
      </c>
      <c r="E128" s="20">
        <f t="shared" si="10"/>
        <v>100</v>
      </c>
      <c r="F128" s="20" t="e">
        <f t="shared" si="11"/>
        <v>#DIV/0!</v>
      </c>
    </row>
    <row r="129" spans="1:6" s="35" customFormat="1" ht="25.5">
      <c r="A129" s="28" t="s">
        <v>234</v>
      </c>
      <c r="B129" s="49">
        <v>57493330.590000004</v>
      </c>
      <c r="C129" s="49">
        <v>15260011.73</v>
      </c>
      <c r="D129" s="49">
        <v>23962690.620000001</v>
      </c>
      <c r="E129" s="20">
        <f t="shared" si="10"/>
        <v>26.542229461053736</v>
      </c>
      <c r="F129" s="20">
        <f t="shared" si="11"/>
        <v>63.682380129982249</v>
      </c>
    </row>
    <row r="130" spans="1:6" s="35" customFormat="1" ht="37.5" customHeight="1">
      <c r="A130" s="28" t="s">
        <v>235</v>
      </c>
      <c r="B130" s="49">
        <v>6512121.21</v>
      </c>
      <c r="C130" s="49">
        <v>6235947.5099999998</v>
      </c>
      <c r="D130" s="49">
        <v>8746813.8399999999</v>
      </c>
      <c r="E130" s="20">
        <f t="shared" si="10"/>
        <v>95.75908231597549</v>
      </c>
      <c r="F130" s="20">
        <f t="shared" si="11"/>
        <v>71.293931985638324</v>
      </c>
    </row>
    <row r="131" spans="1:6" s="35" customFormat="1" ht="39" hidden="1" customHeight="1">
      <c r="A131" s="28" t="s">
        <v>196</v>
      </c>
      <c r="B131" s="49">
        <v>0</v>
      </c>
      <c r="C131" s="49">
        <v>0</v>
      </c>
      <c r="D131" s="49">
        <v>0</v>
      </c>
      <c r="E131" s="20" t="e">
        <f t="shared" si="8"/>
        <v>#DIV/0!</v>
      </c>
      <c r="F131" s="20" t="e">
        <f t="shared" si="9"/>
        <v>#DIV/0!</v>
      </c>
    </row>
    <row r="132" spans="1:6" s="35" customFormat="1" ht="32.25" customHeight="1">
      <c r="A132" s="28" t="s">
        <v>197</v>
      </c>
      <c r="B132" s="49">
        <v>0</v>
      </c>
      <c r="C132" s="49">
        <v>0</v>
      </c>
      <c r="D132" s="49">
        <v>5945480.2300000004</v>
      </c>
      <c r="E132" s="20" t="e">
        <f t="shared" si="8"/>
        <v>#DIV/0!</v>
      </c>
      <c r="F132" s="20">
        <f t="shared" si="9"/>
        <v>0</v>
      </c>
    </row>
    <row r="133" spans="1:6" s="35" customFormat="1" ht="29.25" hidden="1" customHeight="1">
      <c r="A133" s="29" t="s">
        <v>161</v>
      </c>
      <c r="B133" s="50"/>
      <c r="C133" s="50">
        <v>0</v>
      </c>
      <c r="D133" s="50">
        <v>0</v>
      </c>
      <c r="E133" s="20" t="e">
        <f t="shared" si="8"/>
        <v>#DIV/0!</v>
      </c>
      <c r="F133" s="20" t="e">
        <f t="shared" si="9"/>
        <v>#DIV/0!</v>
      </c>
    </row>
    <row r="134" spans="1:6" s="35" customFormat="1" ht="25.5" hidden="1" customHeight="1">
      <c r="A134" s="29" t="s">
        <v>162</v>
      </c>
      <c r="B134" s="50"/>
      <c r="C134" s="50">
        <v>0</v>
      </c>
      <c r="D134" s="50">
        <v>0</v>
      </c>
      <c r="E134" s="20" t="e">
        <f t="shared" si="8"/>
        <v>#DIV/0!</v>
      </c>
      <c r="F134" s="20" t="e">
        <f t="shared" si="9"/>
        <v>#DIV/0!</v>
      </c>
    </row>
    <row r="135" spans="1:6" s="35" customFormat="1" ht="33.75" hidden="1" customHeight="1">
      <c r="A135" s="30" t="s">
        <v>93</v>
      </c>
      <c r="B135" s="49">
        <v>0</v>
      </c>
      <c r="C135" s="49">
        <v>0</v>
      </c>
      <c r="D135" s="49">
        <v>0</v>
      </c>
      <c r="E135" s="20" t="e">
        <f t="shared" si="8"/>
        <v>#DIV/0!</v>
      </c>
      <c r="F135" s="20" t="e">
        <f t="shared" si="9"/>
        <v>#DIV/0!</v>
      </c>
    </row>
    <row r="136" spans="1:6" s="35" customFormat="1" ht="27.75" hidden="1" customHeight="1">
      <c r="A136" s="19" t="s">
        <v>88</v>
      </c>
      <c r="B136" s="49">
        <v>0</v>
      </c>
      <c r="C136" s="49">
        <v>0</v>
      </c>
      <c r="D136" s="49">
        <v>0</v>
      </c>
      <c r="E136" s="20" t="e">
        <f t="shared" si="8"/>
        <v>#DIV/0!</v>
      </c>
      <c r="F136" s="20" t="e">
        <f t="shared" si="9"/>
        <v>#DIV/0!</v>
      </c>
    </row>
    <row r="137" spans="1:6" s="35" customFormat="1">
      <c r="A137" s="19" t="s">
        <v>267</v>
      </c>
      <c r="B137" s="49">
        <f>B138+B139+B140+B141</f>
        <v>0</v>
      </c>
      <c r="C137" s="49">
        <f>C138+C139+C140+C141</f>
        <v>0</v>
      </c>
      <c r="D137" s="49">
        <f>D138+D139+D140+D141</f>
        <v>300000</v>
      </c>
      <c r="E137" s="20" t="e">
        <f t="shared" si="8"/>
        <v>#DIV/0!</v>
      </c>
      <c r="F137" s="20">
        <f t="shared" si="9"/>
        <v>0</v>
      </c>
    </row>
    <row r="138" spans="1:6" s="35" customFormat="1">
      <c r="A138" s="31" t="s">
        <v>104</v>
      </c>
      <c r="B138" s="50"/>
      <c r="C138" s="50"/>
      <c r="D138" s="50"/>
      <c r="E138" s="20" t="e">
        <f t="shared" si="8"/>
        <v>#DIV/0!</v>
      </c>
      <c r="F138" s="20" t="e">
        <f t="shared" si="9"/>
        <v>#DIV/0!</v>
      </c>
    </row>
    <row r="139" spans="1:6" s="35" customFormat="1">
      <c r="A139" s="26" t="s">
        <v>189</v>
      </c>
      <c r="B139" s="50">
        <v>0</v>
      </c>
      <c r="C139" s="50">
        <v>0</v>
      </c>
      <c r="D139" s="50">
        <v>300000</v>
      </c>
      <c r="E139" s="20" t="e">
        <f t="shared" si="8"/>
        <v>#DIV/0!</v>
      </c>
      <c r="F139" s="20">
        <f t="shared" si="9"/>
        <v>0</v>
      </c>
    </row>
    <row r="140" spans="1:6" s="35" customFormat="1" hidden="1">
      <c r="A140" s="32" t="s">
        <v>190</v>
      </c>
      <c r="B140" s="50">
        <v>0</v>
      </c>
      <c r="C140" s="50">
        <v>0</v>
      </c>
      <c r="D140" s="50">
        <v>0</v>
      </c>
      <c r="E140" s="20" t="e">
        <f t="shared" si="8"/>
        <v>#DIV/0!</v>
      </c>
      <c r="F140" s="20" t="e">
        <f t="shared" si="9"/>
        <v>#DIV/0!</v>
      </c>
    </row>
    <row r="141" spans="1:6" s="35" customFormat="1" ht="38.25" hidden="1">
      <c r="A141" s="32" t="s">
        <v>163</v>
      </c>
      <c r="B141" s="50">
        <v>0</v>
      </c>
      <c r="C141" s="50">
        <v>0</v>
      </c>
      <c r="D141" s="50">
        <v>0</v>
      </c>
      <c r="E141" s="20" t="e">
        <f t="shared" si="8"/>
        <v>#DIV/0!</v>
      </c>
      <c r="F141" s="20" t="e">
        <f t="shared" si="9"/>
        <v>#DIV/0!</v>
      </c>
    </row>
    <row r="142" spans="1:6" s="35" customFormat="1" ht="42.75" customHeight="1">
      <c r="A142" s="25" t="s">
        <v>268</v>
      </c>
      <c r="B142" s="49">
        <v>0</v>
      </c>
      <c r="C142" s="49">
        <v>0</v>
      </c>
      <c r="D142" s="49">
        <v>0</v>
      </c>
      <c r="E142" s="20" t="e">
        <f t="shared" si="8"/>
        <v>#DIV/0!</v>
      </c>
      <c r="F142" s="20" t="e">
        <f t="shared" si="9"/>
        <v>#DIV/0!</v>
      </c>
    </row>
    <row r="143" spans="1:6" s="35" customFormat="1">
      <c r="A143" s="19" t="s">
        <v>49</v>
      </c>
      <c r="B143" s="49">
        <f>SUM(B145:B191)</f>
        <v>71930128.629999995</v>
      </c>
      <c r="C143" s="49">
        <f>SUM(C145:C191)</f>
        <v>57587440.32</v>
      </c>
      <c r="D143" s="49">
        <f>SUM(D145:D191)</f>
        <v>47931889.039999999</v>
      </c>
      <c r="E143" s="20">
        <f t="shared" si="8"/>
        <v>80.060249323649799</v>
      </c>
      <c r="F143" s="20">
        <f t="shared" si="9"/>
        <v>120.14431618153476</v>
      </c>
    </row>
    <row r="144" spans="1:6" s="35" customFormat="1">
      <c r="A144" s="19" t="s">
        <v>22</v>
      </c>
      <c r="B144" s="49"/>
      <c r="C144" s="49"/>
      <c r="D144" s="49"/>
      <c r="E144" s="20" t="e">
        <f t="shared" si="8"/>
        <v>#DIV/0!</v>
      </c>
      <c r="F144" s="20" t="e">
        <f t="shared" si="9"/>
        <v>#DIV/0!</v>
      </c>
    </row>
    <row r="145" spans="1:6" s="35" customFormat="1" ht="21" customHeight="1">
      <c r="A145" s="26" t="s">
        <v>187</v>
      </c>
      <c r="B145" s="50">
        <v>57800</v>
      </c>
      <c r="C145" s="50">
        <v>57800</v>
      </c>
      <c r="D145" s="50">
        <v>67000</v>
      </c>
      <c r="E145" s="20">
        <f t="shared" si="8"/>
        <v>100</v>
      </c>
      <c r="F145" s="20">
        <f t="shared" si="9"/>
        <v>86.268656716417908</v>
      </c>
    </row>
    <row r="146" spans="1:6" s="35" customFormat="1" ht="48.75" customHeight="1">
      <c r="A146" s="26" t="s">
        <v>236</v>
      </c>
      <c r="B146" s="50">
        <v>0</v>
      </c>
      <c r="C146" s="50">
        <v>0</v>
      </c>
      <c r="D146" s="50">
        <v>0</v>
      </c>
      <c r="E146" s="20" t="e">
        <f t="shared" si="8"/>
        <v>#DIV/0!</v>
      </c>
      <c r="F146" s="20"/>
    </row>
    <row r="147" spans="1:6" s="35" customFormat="1" ht="45.75" customHeight="1">
      <c r="A147" s="26" t="s">
        <v>253</v>
      </c>
      <c r="B147" s="50">
        <v>0</v>
      </c>
      <c r="C147" s="50"/>
      <c r="D147" s="50"/>
      <c r="E147" s="20"/>
      <c r="F147" s="20"/>
    </row>
    <row r="148" spans="1:6" s="35" customFormat="1" ht="33.75" customHeight="1">
      <c r="A148" s="26" t="s">
        <v>155</v>
      </c>
      <c r="B148" s="50"/>
      <c r="C148" s="50">
        <v>0</v>
      </c>
      <c r="D148" s="50">
        <v>0</v>
      </c>
      <c r="E148" s="20" t="e">
        <f t="shared" si="8"/>
        <v>#DIV/0!</v>
      </c>
      <c r="F148" s="20" t="e">
        <f t="shared" si="9"/>
        <v>#DIV/0!</v>
      </c>
    </row>
    <row r="149" spans="1:6" s="35" customFormat="1" ht="36" customHeight="1">
      <c r="A149" s="26" t="s">
        <v>237</v>
      </c>
      <c r="B149" s="50">
        <v>10859800</v>
      </c>
      <c r="C149" s="50">
        <v>9418165</v>
      </c>
      <c r="D149" s="50">
        <v>8645811</v>
      </c>
      <c r="E149" s="20">
        <f t="shared" si="8"/>
        <v>86.725031768540859</v>
      </c>
      <c r="F149" s="20">
        <f t="shared" si="9"/>
        <v>108.93327416016842</v>
      </c>
    </row>
    <row r="150" spans="1:6" s="35" customFormat="1" ht="29.25" customHeight="1">
      <c r="A150" s="26" t="s">
        <v>201</v>
      </c>
      <c r="B150" s="50"/>
      <c r="C150" s="50">
        <v>0</v>
      </c>
      <c r="D150" s="50">
        <v>0</v>
      </c>
      <c r="E150" s="20" t="e">
        <f t="shared" si="8"/>
        <v>#DIV/0!</v>
      </c>
      <c r="F150" s="20" t="e">
        <f t="shared" si="9"/>
        <v>#DIV/0!</v>
      </c>
    </row>
    <row r="151" spans="1:6" s="35" customFormat="1">
      <c r="A151" s="26" t="s">
        <v>239</v>
      </c>
      <c r="B151" s="49">
        <v>1215000</v>
      </c>
      <c r="C151" s="49">
        <v>607500</v>
      </c>
      <c r="D151" s="50">
        <v>0</v>
      </c>
      <c r="E151" s="20">
        <f t="shared" si="8"/>
        <v>50</v>
      </c>
      <c r="F151" s="20" t="e">
        <f t="shared" si="9"/>
        <v>#DIV/0!</v>
      </c>
    </row>
    <row r="152" spans="1:6" s="35" customFormat="1" ht="25.5">
      <c r="A152" s="26" t="s">
        <v>258</v>
      </c>
      <c r="B152" s="49">
        <v>976610</v>
      </c>
      <c r="C152" s="49">
        <v>488305</v>
      </c>
      <c r="D152" s="50">
        <v>0</v>
      </c>
      <c r="E152" s="20">
        <f t="shared" si="8"/>
        <v>50</v>
      </c>
      <c r="F152" s="20" t="e">
        <f t="shared" si="9"/>
        <v>#DIV/0!</v>
      </c>
    </row>
    <row r="153" spans="1:6" s="35" customFormat="1" ht="49.5" customHeight="1">
      <c r="A153" s="26" t="s">
        <v>188</v>
      </c>
      <c r="B153" s="49">
        <v>319800</v>
      </c>
      <c r="C153" s="49">
        <v>0</v>
      </c>
      <c r="D153" s="50">
        <v>16106.76</v>
      </c>
      <c r="E153" s="20">
        <f t="shared" si="8"/>
        <v>0</v>
      </c>
      <c r="F153" s="20">
        <f t="shared" si="9"/>
        <v>0</v>
      </c>
    </row>
    <row r="154" spans="1:6" s="35" customFormat="1" ht="49.5" customHeight="1">
      <c r="A154" s="26" t="s">
        <v>202</v>
      </c>
      <c r="B154" s="50"/>
      <c r="C154" s="50">
        <v>0</v>
      </c>
      <c r="D154" s="50">
        <v>0</v>
      </c>
      <c r="E154" s="20" t="e">
        <f t="shared" si="8"/>
        <v>#DIV/0!</v>
      </c>
      <c r="F154" s="20" t="e">
        <f t="shared" si="9"/>
        <v>#DIV/0!</v>
      </c>
    </row>
    <row r="155" spans="1:6" s="35" customFormat="1" ht="49.5" customHeight="1">
      <c r="A155" s="26" t="s">
        <v>180</v>
      </c>
      <c r="B155" s="49">
        <v>2055858</v>
      </c>
      <c r="C155" s="49">
        <v>0</v>
      </c>
      <c r="D155" s="50">
        <v>1274257.8</v>
      </c>
      <c r="E155" s="20">
        <f t="shared" si="8"/>
        <v>0</v>
      </c>
      <c r="F155" s="20">
        <f t="shared" si="9"/>
        <v>0</v>
      </c>
    </row>
    <row r="156" spans="1:6" s="35" customFormat="1" ht="49.5" customHeight="1">
      <c r="A156" s="26" t="s">
        <v>238</v>
      </c>
      <c r="B156" s="49">
        <v>2618300</v>
      </c>
      <c r="C156" s="49">
        <v>1957499</v>
      </c>
      <c r="D156" s="50">
        <v>2046704</v>
      </c>
      <c r="E156" s="20">
        <f t="shared" si="8"/>
        <v>74.762212122369476</v>
      </c>
      <c r="F156" s="20">
        <f t="shared" si="9"/>
        <v>95.641529014454463</v>
      </c>
    </row>
    <row r="157" spans="1:6" s="35" customFormat="1" ht="24.75" customHeight="1">
      <c r="A157" s="26" t="s">
        <v>164</v>
      </c>
      <c r="B157" s="49"/>
      <c r="C157" s="49">
        <v>0</v>
      </c>
      <c r="D157" s="50">
        <v>0</v>
      </c>
      <c r="E157" s="20" t="e">
        <f t="shared" si="8"/>
        <v>#DIV/0!</v>
      </c>
      <c r="F157" s="20" t="e">
        <f t="shared" si="9"/>
        <v>#DIV/0!</v>
      </c>
    </row>
    <row r="158" spans="1:6" s="35" customFormat="1" ht="23.25" customHeight="1">
      <c r="A158" s="26" t="s">
        <v>182</v>
      </c>
      <c r="B158" s="49"/>
      <c r="C158" s="49">
        <v>0</v>
      </c>
      <c r="D158" s="50">
        <v>0</v>
      </c>
      <c r="E158" s="20" t="e">
        <f t="shared" si="8"/>
        <v>#DIV/0!</v>
      </c>
      <c r="F158" s="20" t="e">
        <f t="shared" si="9"/>
        <v>#DIV/0!</v>
      </c>
    </row>
    <row r="159" spans="1:6" s="35" customFormat="1" ht="25.5">
      <c r="A159" s="26" t="s">
        <v>165</v>
      </c>
      <c r="B159" s="49">
        <v>0</v>
      </c>
      <c r="C159" s="49">
        <v>0</v>
      </c>
      <c r="D159" s="50">
        <v>5212500</v>
      </c>
      <c r="E159" s="20" t="e">
        <f t="shared" si="8"/>
        <v>#DIV/0!</v>
      </c>
      <c r="F159" s="20">
        <f t="shared" si="9"/>
        <v>0</v>
      </c>
    </row>
    <row r="160" spans="1:6" s="35" customFormat="1" ht="29.25" customHeight="1">
      <c r="A160" s="26" t="s">
        <v>208</v>
      </c>
      <c r="B160" s="50"/>
      <c r="C160" s="50">
        <v>0</v>
      </c>
      <c r="D160" s="50">
        <v>0</v>
      </c>
      <c r="E160" s="20" t="e">
        <f t="shared" si="8"/>
        <v>#DIV/0!</v>
      </c>
      <c r="F160" s="20" t="e">
        <f t="shared" si="9"/>
        <v>#DIV/0!</v>
      </c>
    </row>
    <row r="161" spans="1:6" s="35" customFormat="1" ht="33.75" customHeight="1">
      <c r="A161" s="26" t="s">
        <v>209</v>
      </c>
      <c r="B161" s="50"/>
      <c r="C161" s="50">
        <v>0</v>
      </c>
      <c r="D161" s="50"/>
      <c r="E161" s="20" t="e">
        <f t="shared" si="8"/>
        <v>#DIV/0!</v>
      </c>
      <c r="F161" s="20" t="e">
        <f t="shared" si="9"/>
        <v>#DIV/0!</v>
      </c>
    </row>
    <row r="162" spans="1:6" s="35" customFormat="1" ht="38.25">
      <c r="A162" s="26" t="s">
        <v>240</v>
      </c>
      <c r="B162" s="50">
        <v>7508575</v>
      </c>
      <c r="C162" s="50">
        <v>7471035.3099999996</v>
      </c>
      <c r="D162" s="50">
        <v>0</v>
      </c>
      <c r="E162" s="20">
        <f t="shared" si="8"/>
        <v>99.500042418168562</v>
      </c>
      <c r="F162" s="20" t="e">
        <f t="shared" si="9"/>
        <v>#DIV/0!</v>
      </c>
    </row>
    <row r="163" spans="1:6" s="35" customFormat="1" ht="25.5" hidden="1">
      <c r="A163" s="26" t="s">
        <v>116</v>
      </c>
      <c r="B163" s="50"/>
      <c r="C163" s="50"/>
      <c r="D163" s="50"/>
      <c r="E163" s="20" t="e">
        <f t="shared" si="8"/>
        <v>#DIV/0!</v>
      </c>
      <c r="F163" s="20" t="e">
        <f t="shared" si="9"/>
        <v>#DIV/0!</v>
      </c>
    </row>
    <row r="164" spans="1:6" s="35" customFormat="1" ht="82.5" customHeight="1">
      <c r="A164" s="26" t="s">
        <v>174</v>
      </c>
      <c r="B164" s="49">
        <v>0</v>
      </c>
      <c r="C164" s="49">
        <v>0</v>
      </c>
      <c r="D164" s="50">
        <v>2192117</v>
      </c>
      <c r="E164" s="20" t="e">
        <f t="shared" si="8"/>
        <v>#DIV/0!</v>
      </c>
      <c r="F164" s="20">
        <f t="shared" si="9"/>
        <v>0</v>
      </c>
    </row>
    <row r="165" spans="1:6" s="35" customFormat="1" ht="17.25" customHeight="1">
      <c r="A165" s="26" t="s">
        <v>109</v>
      </c>
      <c r="B165" s="50">
        <v>16594752.300000001</v>
      </c>
      <c r="C165" s="50">
        <v>9769246.9000000004</v>
      </c>
      <c r="D165" s="50">
        <v>12746456.18</v>
      </c>
      <c r="E165" s="20">
        <f t="shared" si="8"/>
        <v>58.869495147571435</v>
      </c>
      <c r="F165" s="20">
        <f t="shared" si="9"/>
        <v>76.642846937555632</v>
      </c>
    </row>
    <row r="166" spans="1:6" s="35" customFormat="1" ht="18" customHeight="1">
      <c r="A166" s="26" t="s">
        <v>194</v>
      </c>
      <c r="B166" s="50">
        <v>0</v>
      </c>
      <c r="C166" s="50">
        <v>0</v>
      </c>
      <c r="D166" s="50">
        <v>0</v>
      </c>
      <c r="E166" s="20" t="e">
        <f t="shared" si="8"/>
        <v>#DIV/0!</v>
      </c>
      <c r="F166" s="20" t="e">
        <f t="shared" si="9"/>
        <v>#DIV/0!</v>
      </c>
    </row>
    <row r="167" spans="1:6" s="35" customFormat="1" ht="25.5" hidden="1" customHeight="1">
      <c r="A167" s="26" t="s">
        <v>131</v>
      </c>
      <c r="B167" s="50"/>
      <c r="C167" s="50"/>
      <c r="D167" s="50"/>
      <c r="E167" s="20" t="e">
        <f t="shared" si="8"/>
        <v>#DIV/0!</v>
      </c>
      <c r="F167" s="20" t="e">
        <f t="shared" si="9"/>
        <v>#DIV/0!</v>
      </c>
    </row>
    <row r="168" spans="1:6" s="35" customFormat="1" ht="25.5" hidden="1" customHeight="1">
      <c r="A168" s="26" t="s">
        <v>144</v>
      </c>
      <c r="B168" s="50"/>
      <c r="C168" s="50"/>
      <c r="D168" s="50"/>
      <c r="E168" s="20" t="e">
        <f t="shared" si="8"/>
        <v>#DIV/0!</v>
      </c>
      <c r="F168" s="20" t="e">
        <f t="shared" si="9"/>
        <v>#DIV/0!</v>
      </c>
    </row>
    <row r="169" spans="1:6" s="35" customFormat="1" ht="23.25" hidden="1" customHeight="1">
      <c r="A169" s="26" t="s">
        <v>130</v>
      </c>
      <c r="B169" s="50"/>
      <c r="C169" s="50"/>
      <c r="D169" s="50"/>
      <c r="E169" s="20" t="e">
        <f t="shared" si="8"/>
        <v>#DIV/0!</v>
      </c>
      <c r="F169" s="20" t="e">
        <f t="shared" si="9"/>
        <v>#DIV/0!</v>
      </c>
    </row>
    <row r="170" spans="1:6" s="35" customFormat="1" ht="24" customHeight="1">
      <c r="A170" s="33" t="s">
        <v>113</v>
      </c>
      <c r="B170" s="50">
        <v>0</v>
      </c>
      <c r="C170" s="50">
        <v>0</v>
      </c>
      <c r="D170" s="50">
        <v>3908500</v>
      </c>
      <c r="E170" s="20" t="e">
        <f t="shared" si="8"/>
        <v>#DIV/0!</v>
      </c>
      <c r="F170" s="20">
        <f t="shared" si="9"/>
        <v>0</v>
      </c>
    </row>
    <row r="171" spans="1:6" s="35" customFormat="1" ht="24.75" customHeight="1">
      <c r="A171" s="33" t="s">
        <v>115</v>
      </c>
      <c r="B171" s="50"/>
      <c r="C171" s="50"/>
      <c r="D171" s="50"/>
      <c r="E171" s="20" t="e">
        <f t="shared" si="8"/>
        <v>#DIV/0!</v>
      </c>
      <c r="F171" s="20" t="e">
        <f t="shared" si="9"/>
        <v>#DIV/0!</v>
      </c>
    </row>
    <row r="172" spans="1:6" s="35" customFormat="1" ht="24" customHeight="1">
      <c r="A172" s="33" t="s">
        <v>195</v>
      </c>
      <c r="B172" s="50"/>
      <c r="C172" s="50">
        <v>0</v>
      </c>
      <c r="D172" s="50">
        <v>0</v>
      </c>
      <c r="E172" s="20" t="e">
        <f t="shared" si="8"/>
        <v>#DIV/0!</v>
      </c>
      <c r="F172" s="20" t="e">
        <f t="shared" si="9"/>
        <v>#DIV/0!</v>
      </c>
    </row>
    <row r="173" spans="1:6" s="35" customFormat="1" ht="27.75" customHeight="1">
      <c r="A173" s="33" t="s">
        <v>154</v>
      </c>
      <c r="B173" s="50"/>
      <c r="C173" s="50"/>
      <c r="D173" s="50"/>
      <c r="E173" s="20" t="e">
        <f t="shared" si="8"/>
        <v>#DIV/0!</v>
      </c>
      <c r="F173" s="20" t="e">
        <f t="shared" si="9"/>
        <v>#DIV/0!</v>
      </c>
    </row>
    <row r="174" spans="1:6" s="35" customFormat="1" ht="27" customHeight="1">
      <c r="A174" s="33" t="s">
        <v>173</v>
      </c>
      <c r="B174" s="50"/>
      <c r="C174" s="50">
        <v>0</v>
      </c>
      <c r="D174" s="50">
        <v>0</v>
      </c>
      <c r="E174" s="20" t="e">
        <f t="shared" si="8"/>
        <v>#DIV/0!</v>
      </c>
      <c r="F174" s="20" t="e">
        <f t="shared" si="9"/>
        <v>#DIV/0!</v>
      </c>
    </row>
    <row r="175" spans="1:6" s="35" customFormat="1" ht="30.75" customHeight="1">
      <c r="A175" s="33" t="s">
        <v>191</v>
      </c>
      <c r="B175" s="50"/>
      <c r="C175" s="50">
        <v>0</v>
      </c>
      <c r="D175" s="50">
        <v>0</v>
      </c>
      <c r="E175" s="20" t="e">
        <f t="shared" si="8"/>
        <v>#DIV/0!</v>
      </c>
      <c r="F175" s="20" t="e">
        <f t="shared" si="9"/>
        <v>#DIV/0!</v>
      </c>
    </row>
    <row r="176" spans="1:6" s="35" customFormat="1" ht="27" customHeight="1">
      <c r="A176" s="33" t="s">
        <v>192</v>
      </c>
      <c r="B176" s="50"/>
      <c r="C176" s="50">
        <v>0</v>
      </c>
      <c r="D176" s="50">
        <v>0</v>
      </c>
      <c r="E176" s="20" t="e">
        <f t="shared" si="8"/>
        <v>#DIV/0!</v>
      </c>
      <c r="F176" s="20" t="e">
        <f t="shared" si="9"/>
        <v>#DIV/0!</v>
      </c>
    </row>
    <row r="177" spans="1:6" s="35" customFormat="1" ht="26.25" customHeight="1">
      <c r="A177" s="33" t="s">
        <v>132</v>
      </c>
      <c r="B177" s="50">
        <v>0</v>
      </c>
      <c r="C177" s="50">
        <v>0</v>
      </c>
      <c r="D177" s="50">
        <v>1763100</v>
      </c>
      <c r="E177" s="20" t="e">
        <f t="shared" si="8"/>
        <v>#DIV/0!</v>
      </c>
      <c r="F177" s="20">
        <f t="shared" si="9"/>
        <v>0</v>
      </c>
    </row>
    <row r="178" spans="1:6" s="35" customFormat="1" ht="23.25" customHeight="1">
      <c r="A178" s="33" t="s">
        <v>152</v>
      </c>
      <c r="B178" s="50"/>
      <c r="C178" s="50">
        <v>0</v>
      </c>
      <c r="D178" s="50">
        <v>0</v>
      </c>
      <c r="E178" s="20" t="e">
        <f t="shared" ref="E178:E247" si="12">C178/B178*100</f>
        <v>#DIV/0!</v>
      </c>
      <c r="F178" s="20" t="e">
        <f t="shared" si="9"/>
        <v>#DIV/0!</v>
      </c>
    </row>
    <row r="179" spans="1:6" s="35" customFormat="1" ht="27.75" customHeight="1">
      <c r="A179" s="33" t="s">
        <v>148</v>
      </c>
      <c r="B179" s="50"/>
      <c r="C179" s="50"/>
      <c r="D179" s="49"/>
      <c r="E179" s="20" t="e">
        <f t="shared" si="12"/>
        <v>#DIV/0!</v>
      </c>
      <c r="F179" s="20" t="e">
        <f t="shared" si="9"/>
        <v>#DIV/0!</v>
      </c>
    </row>
    <row r="180" spans="1:6" s="35" customFormat="1" ht="29.25" customHeight="1">
      <c r="A180" s="33" t="s">
        <v>147</v>
      </c>
      <c r="B180" s="50"/>
      <c r="C180" s="50"/>
      <c r="D180" s="50"/>
      <c r="E180" s="20" t="e">
        <f t="shared" si="12"/>
        <v>#DIV/0!</v>
      </c>
      <c r="F180" s="20" t="e">
        <f t="shared" si="9"/>
        <v>#DIV/0!</v>
      </c>
    </row>
    <row r="181" spans="1:6" s="35" customFormat="1" ht="26.25" customHeight="1">
      <c r="A181" s="33" t="s">
        <v>175</v>
      </c>
      <c r="B181" s="50"/>
      <c r="C181" s="50">
        <v>0</v>
      </c>
      <c r="D181" s="50">
        <v>0</v>
      </c>
      <c r="E181" s="20" t="e">
        <f t="shared" si="12"/>
        <v>#DIV/0!</v>
      </c>
      <c r="F181" s="20" t="e">
        <f t="shared" si="9"/>
        <v>#DIV/0!</v>
      </c>
    </row>
    <row r="182" spans="1:6" s="35" customFormat="1" ht="31.5" customHeight="1">
      <c r="A182" s="33" t="s">
        <v>156</v>
      </c>
      <c r="B182" s="50">
        <v>19521400</v>
      </c>
      <c r="C182" s="50">
        <v>19521400</v>
      </c>
      <c r="D182" s="50">
        <v>9450200</v>
      </c>
      <c r="E182" s="20">
        <f t="shared" si="12"/>
        <v>100</v>
      </c>
      <c r="F182" s="20">
        <f t="shared" si="9"/>
        <v>206.5712894965186</v>
      </c>
    </row>
    <row r="183" spans="1:6" s="35" customFormat="1" ht="33" customHeight="1">
      <c r="A183" s="33" t="s">
        <v>157</v>
      </c>
      <c r="B183" s="50"/>
      <c r="C183" s="50"/>
      <c r="D183" s="50"/>
      <c r="E183" s="20" t="e">
        <f t="shared" si="12"/>
        <v>#DIV/0!</v>
      </c>
      <c r="F183" s="20" t="e">
        <f t="shared" si="9"/>
        <v>#DIV/0!</v>
      </c>
    </row>
    <row r="184" spans="1:6" s="35" customFormat="1" ht="40.5" customHeight="1">
      <c r="A184" s="34" t="s">
        <v>259</v>
      </c>
      <c r="B184" s="50">
        <v>840233.33</v>
      </c>
      <c r="C184" s="50">
        <v>840233.33</v>
      </c>
      <c r="D184" s="50">
        <v>0</v>
      </c>
      <c r="E184" s="20">
        <f t="shared" si="12"/>
        <v>100</v>
      </c>
      <c r="F184" s="20" t="e">
        <f t="shared" si="9"/>
        <v>#DIV/0!</v>
      </c>
    </row>
    <row r="185" spans="1:6" s="35" customFormat="1" ht="48" hidden="1" customHeight="1">
      <c r="A185" s="33" t="s">
        <v>176</v>
      </c>
      <c r="B185" s="50"/>
      <c r="C185" s="50">
        <v>0</v>
      </c>
      <c r="D185" s="50">
        <v>0</v>
      </c>
      <c r="E185" s="20" t="e">
        <f t="shared" si="12"/>
        <v>#DIV/0!</v>
      </c>
      <c r="F185" s="20" t="e">
        <f t="shared" si="9"/>
        <v>#DIV/0!</v>
      </c>
    </row>
    <row r="186" spans="1:6" s="35" customFormat="1" ht="39" hidden="1" customHeight="1">
      <c r="A186" s="33" t="s">
        <v>177</v>
      </c>
      <c r="B186" s="50"/>
      <c r="C186" s="50"/>
      <c r="D186" s="50"/>
      <c r="E186" s="20" t="e">
        <f t="shared" si="12"/>
        <v>#DIV/0!</v>
      </c>
      <c r="F186" s="20" t="e">
        <f t="shared" si="9"/>
        <v>#DIV/0!</v>
      </c>
    </row>
    <row r="187" spans="1:6" s="35" customFormat="1" ht="39" hidden="1" customHeight="1">
      <c r="A187" s="33" t="s">
        <v>166</v>
      </c>
      <c r="B187" s="50"/>
      <c r="C187" s="50">
        <v>0</v>
      </c>
      <c r="D187" s="50">
        <v>0</v>
      </c>
      <c r="E187" s="20" t="e">
        <f t="shared" si="12"/>
        <v>#DIV/0!</v>
      </c>
      <c r="F187" s="20" t="e">
        <f t="shared" si="9"/>
        <v>#DIV/0!</v>
      </c>
    </row>
    <row r="188" spans="1:6" s="35" customFormat="1" ht="31.5" hidden="1" customHeight="1">
      <c r="A188" s="33" t="s">
        <v>179</v>
      </c>
      <c r="B188" s="50"/>
      <c r="C188" s="50">
        <v>0</v>
      </c>
      <c r="D188" s="50">
        <v>0</v>
      </c>
      <c r="E188" s="20" t="e">
        <f t="shared" si="12"/>
        <v>#DIV/0!</v>
      </c>
      <c r="F188" s="20" t="e">
        <f t="shared" si="9"/>
        <v>#DIV/0!</v>
      </c>
    </row>
    <row r="189" spans="1:6" s="35" customFormat="1" ht="51">
      <c r="A189" s="34" t="s">
        <v>183</v>
      </c>
      <c r="B189" s="50">
        <v>5413500</v>
      </c>
      <c r="C189" s="50">
        <v>5413500</v>
      </c>
      <c r="D189" s="50">
        <v>0</v>
      </c>
      <c r="E189" s="20">
        <f t="shared" si="12"/>
        <v>100</v>
      </c>
      <c r="F189" s="20" t="e">
        <f t="shared" si="9"/>
        <v>#DIV/0!</v>
      </c>
    </row>
    <row r="190" spans="1:6" s="35" customFormat="1" ht="38.25">
      <c r="A190" s="34" t="s">
        <v>193</v>
      </c>
      <c r="B190" s="50">
        <v>1759500</v>
      </c>
      <c r="C190" s="50">
        <v>582755.78</v>
      </c>
      <c r="D190" s="50">
        <v>609136.30000000005</v>
      </c>
      <c r="E190" s="20">
        <f t="shared" si="12"/>
        <v>33.120533105996024</v>
      </c>
      <c r="F190" s="20">
        <f t="shared" si="9"/>
        <v>95.669192592856476</v>
      </c>
    </row>
    <row r="191" spans="1:6" s="1" customFormat="1" ht="51">
      <c r="A191" s="22" t="s">
        <v>184</v>
      </c>
      <c r="B191" s="50">
        <v>2189000</v>
      </c>
      <c r="C191" s="50">
        <v>1460000</v>
      </c>
      <c r="D191" s="50">
        <v>0</v>
      </c>
      <c r="E191" s="8">
        <f t="shared" si="12"/>
        <v>66.697121973503883</v>
      </c>
      <c r="F191" s="8" t="e">
        <f t="shared" si="9"/>
        <v>#DIV/0!</v>
      </c>
    </row>
    <row r="192" spans="1:6" s="1" customFormat="1" ht="23.25" customHeight="1">
      <c r="A192" s="10" t="s">
        <v>19</v>
      </c>
      <c r="B192" s="48">
        <f>B193+B194+B195+B196+B198+B202+B204</f>
        <v>323718758.5</v>
      </c>
      <c r="C192" s="48">
        <f>C193+C194+C195+C196+C198+C202+C204</f>
        <v>218843930.01999998</v>
      </c>
      <c r="D192" s="48">
        <f>D194+D199+D203+D204+D225+D226+D227+D229+D195+D196+D198+D202+D193</f>
        <v>239436520.42999998</v>
      </c>
      <c r="E192" s="8">
        <f t="shared" si="12"/>
        <v>67.603104322420663</v>
      </c>
      <c r="F192" s="8">
        <f t="shared" si="9"/>
        <v>91.399561615321616</v>
      </c>
    </row>
    <row r="193" spans="1:6" s="1" customFormat="1" ht="47.25" customHeight="1">
      <c r="A193" s="11" t="s">
        <v>241</v>
      </c>
      <c r="B193" s="49">
        <v>1187500</v>
      </c>
      <c r="C193" s="49">
        <v>1009630</v>
      </c>
      <c r="D193" s="49">
        <v>820000</v>
      </c>
      <c r="E193" s="8">
        <f t="shared" si="12"/>
        <v>85.02147368421052</v>
      </c>
      <c r="F193" s="8">
        <f t="shared" si="9"/>
        <v>123.12560975609756</v>
      </c>
    </row>
    <row r="194" spans="1:6" s="1" customFormat="1" ht="25.5" hidden="1" customHeight="1">
      <c r="A194" s="11" t="s">
        <v>241</v>
      </c>
      <c r="B194" s="49">
        <v>0</v>
      </c>
      <c r="C194" s="49">
        <v>0</v>
      </c>
      <c r="D194" s="49">
        <v>0</v>
      </c>
      <c r="E194" s="8" t="e">
        <f t="shared" si="12"/>
        <v>#DIV/0!</v>
      </c>
      <c r="F194" s="8" t="e">
        <f t="shared" si="9"/>
        <v>#DIV/0!</v>
      </c>
    </row>
    <row r="195" spans="1:6" s="1" customFormat="1" ht="38.25">
      <c r="A195" s="11" t="s">
        <v>244</v>
      </c>
      <c r="B195" s="49">
        <v>0</v>
      </c>
      <c r="C195" s="49">
        <v>0</v>
      </c>
      <c r="D195" s="49">
        <v>0</v>
      </c>
      <c r="E195" s="8" t="e">
        <f t="shared" ref="E195:E198" si="13">C195/B195*100</f>
        <v>#DIV/0!</v>
      </c>
      <c r="F195" s="8" t="e">
        <f t="shared" ref="F195:F198" si="14">C195/D195*100</f>
        <v>#DIV/0!</v>
      </c>
    </row>
    <row r="196" spans="1:6" s="1" customFormat="1" ht="42" customHeight="1">
      <c r="A196" s="11" t="s">
        <v>245</v>
      </c>
      <c r="B196" s="49">
        <v>5705601</v>
      </c>
      <c r="C196" s="49">
        <v>1434939</v>
      </c>
      <c r="D196" s="49">
        <v>7202316</v>
      </c>
      <c r="E196" s="8">
        <f t="shared" si="13"/>
        <v>25.149655575284708</v>
      </c>
      <c r="F196" s="8">
        <f t="shared" si="14"/>
        <v>19.92329967193886</v>
      </c>
    </row>
    <row r="197" spans="1:6" s="1" customFormat="1" ht="6" hidden="1" customHeight="1">
      <c r="A197" s="11" t="s">
        <v>61</v>
      </c>
      <c r="B197" s="49"/>
      <c r="C197" s="49"/>
      <c r="D197" s="49"/>
      <c r="E197" s="8" t="e">
        <f t="shared" si="13"/>
        <v>#DIV/0!</v>
      </c>
      <c r="F197" s="8" t="e">
        <f t="shared" si="14"/>
        <v>#DIV/0!</v>
      </c>
    </row>
    <row r="198" spans="1:6" s="1" customFormat="1" ht="25.5">
      <c r="A198" s="11" t="s">
        <v>242</v>
      </c>
      <c r="B198" s="49">
        <v>1490500</v>
      </c>
      <c r="C198" s="49">
        <v>701682.41</v>
      </c>
      <c r="D198" s="49">
        <v>1181900</v>
      </c>
      <c r="E198" s="8">
        <f t="shared" si="13"/>
        <v>47.0769815498155</v>
      </c>
      <c r="F198" s="8">
        <f t="shared" si="14"/>
        <v>59.369016837295888</v>
      </c>
    </row>
    <row r="199" spans="1:6" s="1" customFormat="1" ht="25.5" hidden="1">
      <c r="A199" s="11" t="s">
        <v>56</v>
      </c>
      <c r="B199" s="49">
        <v>0</v>
      </c>
      <c r="C199" s="49">
        <v>0</v>
      </c>
      <c r="D199" s="49">
        <v>0</v>
      </c>
      <c r="E199" s="8" t="e">
        <f t="shared" si="12"/>
        <v>#DIV/0!</v>
      </c>
      <c r="F199" s="8" t="e">
        <f t="shared" si="9"/>
        <v>#DIV/0!</v>
      </c>
    </row>
    <row r="200" spans="1:6" s="1" customFormat="1" ht="25.5" hidden="1">
      <c r="A200" s="11" t="s">
        <v>58</v>
      </c>
      <c r="B200" s="49"/>
      <c r="C200" s="49"/>
      <c r="D200" s="49"/>
      <c r="E200" s="8" t="e">
        <f t="shared" si="12"/>
        <v>#DIV/0!</v>
      </c>
      <c r="F200" s="8" t="e">
        <f t="shared" si="9"/>
        <v>#DIV/0!</v>
      </c>
    </row>
    <row r="201" spans="1:6" s="1" customFormat="1" ht="25.5" hidden="1">
      <c r="A201" s="11" t="s">
        <v>80</v>
      </c>
      <c r="B201" s="49"/>
      <c r="C201" s="49"/>
      <c r="D201" s="49"/>
      <c r="E201" s="8" t="e">
        <f t="shared" si="12"/>
        <v>#DIV/0!</v>
      </c>
      <c r="F201" s="8" t="e">
        <f t="shared" si="9"/>
        <v>#DIV/0!</v>
      </c>
    </row>
    <row r="202" spans="1:6" s="1" customFormat="1" ht="38.25">
      <c r="A202" s="11" t="s">
        <v>243</v>
      </c>
      <c r="B202" s="49">
        <v>1300</v>
      </c>
      <c r="C202" s="49">
        <v>1300</v>
      </c>
      <c r="D202" s="49">
        <v>28100</v>
      </c>
      <c r="E202" s="8">
        <f t="shared" si="12"/>
        <v>100</v>
      </c>
      <c r="F202" s="8">
        <f t="shared" si="9"/>
        <v>4.6263345195729535</v>
      </c>
    </row>
    <row r="203" spans="1:6" s="1" customFormat="1" ht="25.5" hidden="1">
      <c r="A203" s="11" t="s">
        <v>61</v>
      </c>
      <c r="B203" s="49">
        <v>0</v>
      </c>
      <c r="C203" s="49">
        <v>0</v>
      </c>
      <c r="D203" s="49">
        <v>0</v>
      </c>
      <c r="E203" s="8" t="e">
        <f t="shared" si="12"/>
        <v>#DIV/0!</v>
      </c>
      <c r="F203" s="8" t="e">
        <f t="shared" si="9"/>
        <v>#DIV/0!</v>
      </c>
    </row>
    <row r="204" spans="1:6" s="1" customFormat="1" ht="25.5">
      <c r="A204" s="11" t="s">
        <v>269</v>
      </c>
      <c r="B204" s="49">
        <f>SUM(B207:B225)</f>
        <v>315333857.5</v>
      </c>
      <c r="C204" s="49">
        <f>SUM(C207:C225)</f>
        <v>215696378.60999998</v>
      </c>
      <c r="D204" s="49">
        <f>SUM(D206:D224)</f>
        <v>230174484.41999999</v>
      </c>
      <c r="E204" s="8">
        <f t="shared" si="12"/>
        <v>68.402543361522788</v>
      </c>
      <c r="F204" s="8">
        <f t="shared" si="9"/>
        <v>93.709943199619914</v>
      </c>
    </row>
    <row r="205" spans="1:6" s="1" customFormat="1">
      <c r="A205" s="11" t="s">
        <v>22</v>
      </c>
      <c r="B205" s="49"/>
      <c r="C205" s="49"/>
      <c r="D205" s="49"/>
      <c r="E205" s="8"/>
      <c r="F205" s="8"/>
    </row>
    <row r="206" spans="1:6" s="1" customFormat="1" ht="38.25" hidden="1">
      <c r="A206" s="21" t="s">
        <v>143</v>
      </c>
      <c r="B206" s="50"/>
      <c r="C206" s="50"/>
      <c r="D206" s="50"/>
      <c r="E206" s="8" t="e">
        <f t="shared" si="12"/>
        <v>#DIV/0!</v>
      </c>
      <c r="F206" s="8" t="e">
        <f t="shared" ref="F206:F251" si="15">C206/D206*100</f>
        <v>#DIV/0!</v>
      </c>
    </row>
    <row r="207" spans="1:6" s="1" customFormat="1" ht="29.25" customHeight="1">
      <c r="A207" s="22" t="s">
        <v>107</v>
      </c>
      <c r="B207" s="50">
        <v>1500</v>
      </c>
      <c r="C207" s="50">
        <v>750</v>
      </c>
      <c r="D207" s="50">
        <v>0</v>
      </c>
      <c r="E207" s="8">
        <f t="shared" si="12"/>
        <v>50</v>
      </c>
      <c r="F207" s="8" t="e">
        <f t="shared" si="15"/>
        <v>#DIV/0!</v>
      </c>
    </row>
    <row r="208" spans="1:6" s="1" customFormat="1" ht="25.5">
      <c r="A208" s="21" t="s">
        <v>133</v>
      </c>
      <c r="B208" s="50">
        <v>900</v>
      </c>
      <c r="C208" s="50">
        <v>900</v>
      </c>
      <c r="D208" s="50">
        <v>700</v>
      </c>
      <c r="E208" s="8">
        <f t="shared" si="12"/>
        <v>100</v>
      </c>
      <c r="F208" s="8">
        <f t="shared" si="15"/>
        <v>128.57142857142858</v>
      </c>
    </row>
    <row r="209" spans="1:6" s="1" customFormat="1" ht="36" hidden="1" customHeight="1">
      <c r="A209" s="21" t="s">
        <v>134</v>
      </c>
      <c r="B209" s="50"/>
      <c r="C209" s="50"/>
      <c r="D209" s="50"/>
      <c r="E209" s="8" t="e">
        <f t="shared" si="12"/>
        <v>#DIV/0!</v>
      </c>
      <c r="F209" s="8" t="e">
        <f t="shared" si="15"/>
        <v>#DIV/0!</v>
      </c>
    </row>
    <row r="210" spans="1:6" s="35" customFormat="1" ht="38.25">
      <c r="A210" s="26" t="s">
        <v>246</v>
      </c>
      <c r="B210" s="50">
        <v>6631157.5</v>
      </c>
      <c r="C210" s="50">
        <v>2278509.2000000002</v>
      </c>
      <c r="D210" s="50">
        <v>0</v>
      </c>
      <c r="E210" s="20">
        <f t="shared" si="12"/>
        <v>34.360655737704917</v>
      </c>
      <c r="F210" s="20" t="e">
        <f t="shared" si="15"/>
        <v>#DIV/0!</v>
      </c>
    </row>
    <row r="211" spans="1:6" s="35" customFormat="1">
      <c r="A211" s="26" t="s">
        <v>94</v>
      </c>
      <c r="B211" s="50">
        <v>80900</v>
      </c>
      <c r="C211" s="50">
        <v>49025.11</v>
      </c>
      <c r="D211" s="50">
        <v>39713.269999999997</v>
      </c>
      <c r="E211" s="20">
        <f t="shared" si="12"/>
        <v>60.599641532756486</v>
      </c>
      <c r="F211" s="20">
        <f t="shared" si="15"/>
        <v>123.4476788237282</v>
      </c>
    </row>
    <row r="212" spans="1:6" s="35" customFormat="1" ht="25.5">
      <c r="A212" s="26" t="s">
        <v>95</v>
      </c>
      <c r="B212" s="50">
        <v>904000</v>
      </c>
      <c r="C212" s="50">
        <v>513624.59</v>
      </c>
      <c r="D212" s="50">
        <v>451018.56</v>
      </c>
      <c r="E212" s="20">
        <f t="shared" si="12"/>
        <v>56.816879424778769</v>
      </c>
      <c r="F212" s="20">
        <f t="shared" si="15"/>
        <v>113.88103185820113</v>
      </c>
    </row>
    <row r="213" spans="1:6" s="35" customFormat="1">
      <c r="A213" s="26" t="s">
        <v>96</v>
      </c>
      <c r="B213" s="50">
        <v>1197600</v>
      </c>
      <c r="C213" s="50">
        <v>740342.89</v>
      </c>
      <c r="D213" s="50">
        <v>590846.68000000005</v>
      </c>
      <c r="E213" s="20">
        <f t="shared" si="12"/>
        <v>61.818878590514359</v>
      </c>
      <c r="F213" s="20">
        <f t="shared" si="15"/>
        <v>125.30203097697019</v>
      </c>
    </row>
    <row r="214" spans="1:6" s="35" customFormat="1" ht="38.25">
      <c r="A214" s="26" t="s">
        <v>97</v>
      </c>
      <c r="B214" s="50">
        <v>52433900</v>
      </c>
      <c r="C214" s="50">
        <v>40693000</v>
      </c>
      <c r="D214" s="50">
        <v>32362500</v>
      </c>
      <c r="E214" s="20">
        <f t="shared" si="12"/>
        <v>77.608188595546011</v>
      </c>
      <c r="F214" s="20">
        <f t="shared" si="15"/>
        <v>125.74121282348396</v>
      </c>
    </row>
    <row r="215" spans="1:6" s="35" customFormat="1" ht="38.25">
      <c r="A215" s="26" t="s">
        <v>101</v>
      </c>
      <c r="B215" s="50">
        <v>244876100</v>
      </c>
      <c r="C215" s="50">
        <v>165958506</v>
      </c>
      <c r="D215" s="50">
        <v>160762254.31</v>
      </c>
      <c r="E215" s="20">
        <f t="shared" si="12"/>
        <v>67.772439204969373</v>
      </c>
      <c r="F215" s="20">
        <f t="shared" si="15"/>
        <v>103.23225853749227</v>
      </c>
    </row>
    <row r="216" spans="1:6" s="35" customFormat="1" ht="25.5">
      <c r="A216" s="26" t="s">
        <v>114</v>
      </c>
      <c r="B216" s="50">
        <v>300000</v>
      </c>
      <c r="C216" s="50">
        <v>0</v>
      </c>
      <c r="D216" s="50">
        <v>0</v>
      </c>
      <c r="E216" s="20">
        <f t="shared" si="12"/>
        <v>0</v>
      </c>
      <c r="F216" s="20" t="e">
        <f t="shared" si="15"/>
        <v>#DIV/0!</v>
      </c>
    </row>
    <row r="217" spans="1:6" s="35" customFormat="1" ht="38.25">
      <c r="A217" s="26" t="s">
        <v>167</v>
      </c>
      <c r="B217" s="50">
        <v>285900</v>
      </c>
      <c r="C217" s="50">
        <v>285852</v>
      </c>
      <c r="D217" s="50">
        <v>164361.1</v>
      </c>
      <c r="E217" s="20">
        <f t="shared" si="12"/>
        <v>99.9832109129066</v>
      </c>
      <c r="F217" s="20">
        <f t="shared" si="15"/>
        <v>173.91706431753011</v>
      </c>
    </row>
    <row r="218" spans="1:6" s="35" customFormat="1" ht="30" customHeight="1">
      <c r="A218" s="26" t="s">
        <v>98</v>
      </c>
      <c r="B218" s="50">
        <v>0</v>
      </c>
      <c r="C218" s="50">
        <v>0</v>
      </c>
      <c r="D218" s="50">
        <v>30840300</v>
      </c>
      <c r="E218" s="20" t="e">
        <f t="shared" si="12"/>
        <v>#DIV/0!</v>
      </c>
      <c r="F218" s="20">
        <f t="shared" si="15"/>
        <v>0</v>
      </c>
    </row>
    <row r="219" spans="1:6" s="35" customFormat="1" ht="25.5" hidden="1">
      <c r="A219" s="26" t="s">
        <v>210</v>
      </c>
      <c r="B219" s="50"/>
      <c r="C219" s="50"/>
      <c r="D219" s="50"/>
      <c r="E219" s="20"/>
      <c r="F219" s="20"/>
    </row>
    <row r="220" spans="1:6" s="57" customFormat="1" ht="63.75" hidden="1">
      <c r="A220" s="58" t="s">
        <v>247</v>
      </c>
      <c r="B220" s="50"/>
      <c r="C220" s="50"/>
      <c r="D220" s="50"/>
      <c r="E220" s="56" t="e">
        <f t="shared" si="12"/>
        <v>#DIV/0!</v>
      </c>
      <c r="F220" s="56" t="e">
        <f t="shared" si="15"/>
        <v>#DIV/0!</v>
      </c>
    </row>
    <row r="221" spans="1:6" s="57" customFormat="1" ht="76.5">
      <c r="A221" s="58" t="s">
        <v>248</v>
      </c>
      <c r="B221" s="50">
        <v>288500</v>
      </c>
      <c r="C221" s="50">
        <v>115197</v>
      </c>
      <c r="D221" s="50">
        <v>0</v>
      </c>
      <c r="E221" s="56">
        <f t="shared" ref="E221:E222" si="16">C221/B221*100</f>
        <v>39.929636048526859</v>
      </c>
      <c r="F221" s="56" t="e">
        <f t="shared" ref="F221:F222" si="17">C221/D221*100</f>
        <v>#DIV/0!</v>
      </c>
    </row>
    <row r="222" spans="1:6" s="57" customFormat="1" ht="38.25">
      <c r="A222" s="59" t="s">
        <v>260</v>
      </c>
      <c r="B222" s="50">
        <v>208500</v>
      </c>
      <c r="C222" s="50">
        <v>0</v>
      </c>
      <c r="D222" s="50">
        <v>0</v>
      </c>
      <c r="E222" s="56">
        <f t="shared" si="16"/>
        <v>0</v>
      </c>
      <c r="F222" s="56" t="e">
        <f t="shared" si="17"/>
        <v>#DIV/0!</v>
      </c>
    </row>
    <row r="223" spans="1:6" s="57" customFormat="1" ht="25.5">
      <c r="A223" s="26" t="s">
        <v>99</v>
      </c>
      <c r="B223" s="50">
        <v>1015500</v>
      </c>
      <c r="C223" s="50">
        <v>731545.5</v>
      </c>
      <c r="D223" s="50">
        <v>667447.5</v>
      </c>
      <c r="E223" s="56">
        <f t="shared" si="12"/>
        <v>72.037961595273273</v>
      </c>
      <c r="F223" s="56">
        <f t="shared" si="15"/>
        <v>109.6034519568955</v>
      </c>
    </row>
    <row r="224" spans="1:6" s="35" customFormat="1" ht="37.5" customHeight="1">
      <c r="A224" s="26" t="s">
        <v>100</v>
      </c>
      <c r="B224" s="50">
        <v>6896000</v>
      </c>
      <c r="C224" s="50">
        <v>4250116.5</v>
      </c>
      <c r="D224" s="50">
        <v>4295343</v>
      </c>
      <c r="E224" s="20">
        <f t="shared" si="12"/>
        <v>61.631619779582373</v>
      </c>
      <c r="F224" s="20">
        <f t="shared" si="15"/>
        <v>98.947080594029387</v>
      </c>
    </row>
    <row r="225" spans="1:6" s="35" customFormat="1" ht="41.25" customHeight="1">
      <c r="A225" s="19" t="s">
        <v>270</v>
      </c>
      <c r="B225" s="49">
        <v>213400</v>
      </c>
      <c r="C225" s="49">
        <v>79009.820000000007</v>
      </c>
      <c r="D225" s="49">
        <v>29720.01</v>
      </c>
      <c r="E225" s="20">
        <f t="shared" si="12"/>
        <v>37.024283036551083</v>
      </c>
      <c r="F225" s="20">
        <f t="shared" si="15"/>
        <v>265.8472187593477</v>
      </c>
    </row>
    <row r="226" spans="1:6" s="35" customFormat="1" ht="25.5" hidden="1" customHeight="1">
      <c r="A226" s="36" t="s">
        <v>57</v>
      </c>
      <c r="B226" s="49"/>
      <c r="C226" s="49"/>
      <c r="D226" s="49"/>
      <c r="E226" s="20" t="e">
        <f t="shared" si="12"/>
        <v>#DIV/0!</v>
      </c>
      <c r="F226" s="20" t="e">
        <f t="shared" si="15"/>
        <v>#DIV/0!</v>
      </c>
    </row>
    <row r="227" spans="1:6" s="35" customFormat="1" ht="31.5" hidden="1" customHeight="1">
      <c r="A227" s="36" t="s">
        <v>151</v>
      </c>
      <c r="B227" s="49">
        <v>0</v>
      </c>
      <c r="C227" s="49">
        <v>0</v>
      </c>
      <c r="D227" s="49">
        <v>0</v>
      </c>
      <c r="E227" s="20" t="e">
        <f t="shared" si="12"/>
        <v>#DIV/0!</v>
      </c>
      <c r="F227" s="20" t="e">
        <f t="shared" si="15"/>
        <v>#DIV/0!</v>
      </c>
    </row>
    <row r="228" spans="1:6" s="1" customFormat="1" ht="31.5" hidden="1" customHeight="1">
      <c r="A228" s="11" t="s">
        <v>46</v>
      </c>
      <c r="B228" s="51"/>
      <c r="C228" s="49"/>
      <c r="D228" s="49"/>
      <c r="E228" s="8" t="e">
        <f t="shared" si="12"/>
        <v>#DIV/0!</v>
      </c>
      <c r="F228" s="8" t="e">
        <f t="shared" si="15"/>
        <v>#DIV/0!</v>
      </c>
    </row>
    <row r="229" spans="1:6" s="1" customFormat="1" ht="27.75" hidden="1" customHeight="1">
      <c r="A229" s="11" t="s">
        <v>205</v>
      </c>
      <c r="B229" s="51"/>
      <c r="C229" s="49"/>
      <c r="D229" s="49"/>
      <c r="E229" s="8"/>
      <c r="F229" s="8"/>
    </row>
    <row r="230" spans="1:6" s="1" customFormat="1">
      <c r="A230" s="10" t="s">
        <v>20</v>
      </c>
      <c r="B230" s="48">
        <f>B231+B232+B234+B240+B235+B236+B237+B239+B238</f>
        <v>40432048.379999995</v>
      </c>
      <c r="C230" s="48">
        <f>C231+C232+C234+C240+C235+C236+C237+C239+C238</f>
        <v>26297072.079999998</v>
      </c>
      <c r="D230" s="48">
        <f t="shared" ref="D230" si="18">D231+D232+D234+D240+D235+D236+D237+D239+D238</f>
        <v>20322919.030000001</v>
      </c>
      <c r="E230" s="8">
        <f t="shared" si="12"/>
        <v>65.040167722513985</v>
      </c>
      <c r="F230" s="8">
        <f t="shared" si="15"/>
        <v>129.3961366533083</v>
      </c>
    </row>
    <row r="231" spans="1:6" s="1" customFormat="1" ht="25.5">
      <c r="A231" s="11" t="s">
        <v>251</v>
      </c>
      <c r="B231" s="49">
        <v>10000000</v>
      </c>
      <c r="C231" s="49">
        <v>8533500</v>
      </c>
      <c r="D231" s="49">
        <v>0</v>
      </c>
      <c r="E231" s="8">
        <f t="shared" si="12"/>
        <v>85.335000000000008</v>
      </c>
      <c r="F231" s="8" t="e">
        <f t="shared" si="15"/>
        <v>#DIV/0!</v>
      </c>
    </row>
    <row r="232" spans="1:6" s="1" customFormat="1" ht="54.75" hidden="1" customHeight="1">
      <c r="A232" s="11" t="s">
        <v>77</v>
      </c>
      <c r="B232" s="49"/>
      <c r="C232" s="49"/>
      <c r="D232" s="49"/>
      <c r="E232" s="8" t="e">
        <f t="shared" si="12"/>
        <v>#DIV/0!</v>
      </c>
      <c r="F232" s="8" t="e">
        <f t="shared" si="15"/>
        <v>#DIV/0!</v>
      </c>
    </row>
    <row r="233" spans="1:6" s="1" customFormat="1" ht="48.75" hidden="1" customHeight="1">
      <c r="A233" s="11" t="s">
        <v>72</v>
      </c>
      <c r="B233" s="49"/>
      <c r="C233" s="49"/>
      <c r="D233" s="49"/>
      <c r="E233" s="8" t="e">
        <f t="shared" si="12"/>
        <v>#DIV/0!</v>
      </c>
      <c r="F233" s="8" t="e">
        <f t="shared" si="15"/>
        <v>#DIV/0!</v>
      </c>
    </row>
    <row r="234" spans="1:6" s="1" customFormat="1" ht="51.75" hidden="1" customHeight="1">
      <c r="A234" s="11" t="s">
        <v>70</v>
      </c>
      <c r="B234" s="49"/>
      <c r="C234" s="49"/>
      <c r="D234" s="49"/>
      <c r="E234" s="8" t="e">
        <f t="shared" si="12"/>
        <v>#DIV/0!</v>
      </c>
      <c r="F234" s="8" t="e">
        <f t="shared" si="15"/>
        <v>#DIV/0!</v>
      </c>
    </row>
    <row r="235" spans="1:6" s="1" customFormat="1" ht="39.75" hidden="1" customHeight="1">
      <c r="A235" s="11" t="s">
        <v>77</v>
      </c>
      <c r="B235" s="49"/>
      <c r="C235" s="49"/>
      <c r="D235" s="49"/>
      <c r="E235" s="8" t="e">
        <f t="shared" si="12"/>
        <v>#DIV/0!</v>
      </c>
      <c r="F235" s="8" t="e">
        <f t="shared" si="15"/>
        <v>#DIV/0!</v>
      </c>
    </row>
    <row r="236" spans="1:6" s="1" customFormat="1" ht="40.5" hidden="1" customHeight="1">
      <c r="A236" s="11" t="s">
        <v>78</v>
      </c>
      <c r="B236" s="49"/>
      <c r="C236" s="49"/>
      <c r="D236" s="49"/>
      <c r="E236" s="8" t="e">
        <f t="shared" si="12"/>
        <v>#DIV/0!</v>
      </c>
      <c r="F236" s="8" t="e">
        <f t="shared" si="15"/>
        <v>#DIV/0!</v>
      </c>
    </row>
    <row r="237" spans="1:6" s="1" customFormat="1" ht="1.5" hidden="1" customHeight="1">
      <c r="A237" s="11" t="s">
        <v>207</v>
      </c>
      <c r="B237" s="49">
        <v>0</v>
      </c>
      <c r="C237" s="49">
        <v>0</v>
      </c>
      <c r="D237" s="49">
        <v>0</v>
      </c>
      <c r="E237" s="8" t="e">
        <f t="shared" si="12"/>
        <v>#DIV/0!</v>
      </c>
      <c r="F237" s="8" t="e">
        <f t="shared" si="15"/>
        <v>#DIV/0!</v>
      </c>
    </row>
    <row r="238" spans="1:6" s="1" customFormat="1" ht="63.75">
      <c r="A238" s="11" t="s">
        <v>249</v>
      </c>
      <c r="B238" s="49">
        <v>16170800</v>
      </c>
      <c r="C238" s="49">
        <v>11916570</v>
      </c>
      <c r="D238" s="49">
        <v>13144639</v>
      </c>
      <c r="E238" s="8">
        <f t="shared" si="12"/>
        <v>73.691901451999897</v>
      </c>
      <c r="F238" s="8">
        <f t="shared" si="15"/>
        <v>90.657263390801376</v>
      </c>
    </row>
    <row r="239" spans="1:6" s="1" customFormat="1" ht="38.25">
      <c r="A239" s="11" t="s">
        <v>254</v>
      </c>
      <c r="B239" s="49">
        <v>2457477.81</v>
      </c>
      <c r="C239" s="49">
        <v>1843231.51</v>
      </c>
      <c r="D239" s="49">
        <v>0</v>
      </c>
      <c r="E239" s="8">
        <f t="shared" si="12"/>
        <v>75.005011337213261</v>
      </c>
      <c r="F239" s="8" t="e">
        <f t="shared" si="15"/>
        <v>#DIV/0!</v>
      </c>
    </row>
    <row r="240" spans="1:6" s="1" customFormat="1">
      <c r="A240" s="11" t="s">
        <v>250</v>
      </c>
      <c r="B240" s="49">
        <v>11803770.57</v>
      </c>
      <c r="C240" s="49">
        <v>4003770.57</v>
      </c>
      <c r="D240" s="49">
        <v>7178280.0300000003</v>
      </c>
      <c r="E240" s="8">
        <f t="shared" si="12"/>
        <v>33.919420461931253</v>
      </c>
      <c r="F240" s="8">
        <f t="shared" si="15"/>
        <v>55.776182501478701</v>
      </c>
    </row>
    <row r="241" spans="1:7" s="1" customFormat="1">
      <c r="A241" s="10" t="s">
        <v>149</v>
      </c>
      <c r="B241" s="48">
        <f>B242</f>
        <v>4086876.27</v>
      </c>
      <c r="C241" s="48">
        <f>C242</f>
        <v>1046796.54</v>
      </c>
      <c r="D241" s="48">
        <f>D242</f>
        <v>1053566.1100000001</v>
      </c>
      <c r="E241" s="8">
        <f t="shared" si="12"/>
        <v>25.61360978026379</v>
      </c>
      <c r="F241" s="8">
        <f t="shared" si="15"/>
        <v>99.35746129875038</v>
      </c>
    </row>
    <row r="242" spans="1:7" s="1" customFormat="1">
      <c r="A242" s="11" t="s">
        <v>252</v>
      </c>
      <c r="B242" s="49">
        <v>4086876.27</v>
      </c>
      <c r="C242" s="49">
        <v>1046796.54</v>
      </c>
      <c r="D242" s="49">
        <v>1053566.1100000001</v>
      </c>
      <c r="E242" s="8">
        <f t="shared" si="12"/>
        <v>25.61360978026379</v>
      </c>
      <c r="F242" s="8">
        <f t="shared" si="15"/>
        <v>99.35746129875038</v>
      </c>
    </row>
    <row r="243" spans="1:7" s="1" customFormat="1" ht="54.75" customHeight="1">
      <c r="A243" s="10" t="s">
        <v>71</v>
      </c>
      <c r="B243" s="48">
        <v>0</v>
      </c>
      <c r="C243" s="48">
        <v>0</v>
      </c>
      <c r="D243" s="48">
        <v>0</v>
      </c>
      <c r="E243" s="8" t="e">
        <f t="shared" si="12"/>
        <v>#DIV/0!</v>
      </c>
      <c r="F243" s="8" t="e">
        <f t="shared" si="15"/>
        <v>#DIV/0!</v>
      </c>
    </row>
    <row r="244" spans="1:7" s="1" customFormat="1" ht="26.25" customHeight="1">
      <c r="A244" s="10" t="s">
        <v>168</v>
      </c>
      <c r="B244" s="52">
        <f>B246+B247+B245</f>
        <v>0</v>
      </c>
      <c r="C244" s="52">
        <f>C246+C247+C245</f>
        <v>0</v>
      </c>
      <c r="D244" s="48">
        <f>D246+D247+D245</f>
        <v>2319394.2599999998</v>
      </c>
      <c r="E244" s="8" t="e">
        <f t="shared" si="12"/>
        <v>#DIV/0!</v>
      </c>
      <c r="F244" s="8">
        <f t="shared" si="15"/>
        <v>0</v>
      </c>
    </row>
    <row r="245" spans="1:7" s="1" customFormat="1" ht="25.5">
      <c r="A245" s="11" t="s">
        <v>271</v>
      </c>
      <c r="B245" s="46">
        <v>0</v>
      </c>
      <c r="C245" s="49">
        <v>0</v>
      </c>
      <c r="D245" s="49">
        <v>2319394.2599999998</v>
      </c>
      <c r="E245" s="8" t="e">
        <f t="shared" si="12"/>
        <v>#DIV/0!</v>
      </c>
      <c r="F245" s="8">
        <f t="shared" si="15"/>
        <v>0</v>
      </c>
    </row>
    <row r="246" spans="1:7" s="1" customFormat="1" ht="28.5" hidden="1" customHeight="1">
      <c r="A246" s="11" t="s">
        <v>171</v>
      </c>
      <c r="B246" s="49"/>
      <c r="C246" s="49"/>
      <c r="D246" s="49"/>
      <c r="E246" s="8" t="e">
        <f t="shared" si="12"/>
        <v>#DIV/0!</v>
      </c>
      <c r="F246" s="8" t="e">
        <f t="shared" si="15"/>
        <v>#DIV/0!</v>
      </c>
    </row>
    <row r="247" spans="1:7" s="1" customFormat="1" ht="31.5" hidden="1" customHeight="1">
      <c r="A247" s="11" t="s">
        <v>150</v>
      </c>
      <c r="B247" s="49">
        <v>0</v>
      </c>
      <c r="C247" s="49">
        <v>0</v>
      </c>
      <c r="D247" s="49">
        <v>0</v>
      </c>
      <c r="E247" s="8" t="e">
        <f t="shared" si="12"/>
        <v>#DIV/0!</v>
      </c>
      <c r="F247" s="8" t="e">
        <f t="shared" si="15"/>
        <v>#DIV/0!</v>
      </c>
    </row>
    <row r="248" spans="1:7" s="1" customFormat="1" ht="25.5">
      <c r="A248" s="10" t="s">
        <v>169</v>
      </c>
      <c r="B248" s="48">
        <f>B249+B250+B251</f>
        <v>-1586941.13</v>
      </c>
      <c r="C248" s="48">
        <f>C249+C250+C251</f>
        <v>-2515077</v>
      </c>
      <c r="D248" s="48">
        <f>SUM(D251)</f>
        <v>-2341160.46</v>
      </c>
      <c r="E248" s="8">
        <f>C248/B248*100</f>
        <v>158.48584124856603</v>
      </c>
      <c r="F248" s="8">
        <f t="shared" si="15"/>
        <v>107.42864673188612</v>
      </c>
    </row>
    <row r="249" spans="1:7" s="1" customFormat="1" ht="28.5" hidden="1" customHeight="1">
      <c r="A249" s="11" t="s">
        <v>74</v>
      </c>
      <c r="B249" s="49">
        <v>0</v>
      </c>
      <c r="C249" s="49">
        <v>0</v>
      </c>
      <c r="D249" s="49">
        <v>0</v>
      </c>
      <c r="E249" s="8" t="e">
        <f>C249/B249*100</f>
        <v>#DIV/0!</v>
      </c>
      <c r="F249" s="8" t="e">
        <f t="shared" si="15"/>
        <v>#DIV/0!</v>
      </c>
    </row>
    <row r="250" spans="1:7" s="1" customFormat="1" ht="25.5" hidden="1" customHeight="1">
      <c r="A250" s="11" t="s">
        <v>75</v>
      </c>
      <c r="B250" s="49">
        <v>0</v>
      </c>
      <c r="C250" s="49">
        <v>0</v>
      </c>
      <c r="D250" s="49">
        <v>0</v>
      </c>
      <c r="E250" s="8" t="e">
        <f>C250/B250*100</f>
        <v>#DIV/0!</v>
      </c>
      <c r="F250" s="8" t="e">
        <f t="shared" si="15"/>
        <v>#DIV/0!</v>
      </c>
    </row>
    <row r="251" spans="1:7" s="1" customFormat="1" ht="25.5">
      <c r="A251" s="11" t="s">
        <v>170</v>
      </c>
      <c r="B251" s="46">
        <v>-1586941.13</v>
      </c>
      <c r="C251" s="46">
        <v>-2515077</v>
      </c>
      <c r="D251" s="49">
        <v>-2341160.46</v>
      </c>
      <c r="E251" s="8">
        <f>C251/B251*100</f>
        <v>158.48584124856603</v>
      </c>
      <c r="F251" s="8">
        <f t="shared" si="15"/>
        <v>107.42864673188612</v>
      </c>
    </row>
    <row r="252" spans="1:7" s="1" customFormat="1">
      <c r="A252" s="43" t="s">
        <v>84</v>
      </c>
      <c r="B252" s="44">
        <f>B88+B89</f>
        <v>794855446.44000006</v>
      </c>
      <c r="C252" s="44">
        <f>C88+C89</f>
        <v>543749851.09000003</v>
      </c>
      <c r="D252" s="99">
        <f>D88+D89</f>
        <v>533672969.98999995</v>
      </c>
      <c r="E252" s="6">
        <f>C252/B252*100</f>
        <v>68.40864631743392</v>
      </c>
      <c r="F252" s="6">
        <f>C252/D252*100</f>
        <v>101.88821275699777</v>
      </c>
      <c r="G252" s="96"/>
    </row>
    <row r="253" spans="1:7" s="1" customFormat="1">
      <c r="A253" s="11" t="s">
        <v>23</v>
      </c>
      <c r="B253" s="60"/>
      <c r="C253" s="60"/>
      <c r="D253" s="46"/>
      <c r="E253" s="8"/>
      <c r="F253" s="8"/>
    </row>
    <row r="254" spans="1:7" s="1" customFormat="1">
      <c r="A254" s="10" t="s">
        <v>24</v>
      </c>
      <c r="B254" s="61">
        <v>86919072.400000006</v>
      </c>
      <c r="C254" s="61">
        <v>57177848.420000002</v>
      </c>
      <c r="D254" s="81">
        <v>48854500.689999998</v>
      </c>
      <c r="E254" s="8">
        <f t="shared" ref="E254:E284" si="19">C254/B254*100</f>
        <v>65.782856214650536</v>
      </c>
      <c r="F254" s="8">
        <f t="shared" ref="F254:F282" si="20">C254/D254*100</f>
        <v>117.03701319723794</v>
      </c>
    </row>
    <row r="255" spans="1:7" s="1" customFormat="1">
      <c r="A255" s="11" t="s">
        <v>25</v>
      </c>
      <c r="B255" s="100">
        <v>71921173</v>
      </c>
      <c r="C255" s="65">
        <v>48459520.420000002</v>
      </c>
      <c r="D255" s="46">
        <v>39608973.079999998</v>
      </c>
      <c r="E255" s="8">
        <f t="shared" si="19"/>
        <v>67.378656935976281</v>
      </c>
      <c r="F255" s="8">
        <f t="shared" si="20"/>
        <v>122.34480384564417</v>
      </c>
    </row>
    <row r="256" spans="1:7" s="1" customFormat="1">
      <c r="A256" s="11" t="s">
        <v>26</v>
      </c>
      <c r="B256" s="101">
        <v>3422425</v>
      </c>
      <c r="C256" s="65">
        <v>1038605.41</v>
      </c>
      <c r="D256" s="46">
        <v>1221210.94</v>
      </c>
      <c r="E256" s="8">
        <f t="shared" si="19"/>
        <v>30.347061221210108</v>
      </c>
      <c r="F256" s="8">
        <f t="shared" si="20"/>
        <v>85.047175388061959</v>
      </c>
    </row>
    <row r="257" spans="1:6" s="1" customFormat="1">
      <c r="A257" s="11" t="s">
        <v>27</v>
      </c>
      <c r="B257" s="101">
        <f>B254-B255-B256</f>
        <v>11575474.400000006</v>
      </c>
      <c r="C257" s="46">
        <f>C254-C255-C256</f>
        <v>7679722.5899999999</v>
      </c>
      <c r="D257" s="46">
        <f>D254-D255-D256</f>
        <v>8024316.6699999999</v>
      </c>
      <c r="E257" s="8">
        <f t="shared" si="19"/>
        <v>66.344776245196442</v>
      </c>
      <c r="F257" s="8">
        <f t="shared" si="20"/>
        <v>95.705627106064853</v>
      </c>
    </row>
    <row r="258" spans="1:6" s="1" customFormat="1">
      <c r="A258" s="10" t="s">
        <v>28</v>
      </c>
      <c r="B258" s="102">
        <v>1490500</v>
      </c>
      <c r="C258" s="102">
        <v>701682.41</v>
      </c>
      <c r="D258" s="52">
        <v>1181900</v>
      </c>
      <c r="E258" s="8">
        <f t="shared" si="19"/>
        <v>47.0769815498155</v>
      </c>
      <c r="F258" s="8">
        <f t="shared" si="20"/>
        <v>59.369016837295888</v>
      </c>
    </row>
    <row r="259" spans="1:6" s="1" customFormat="1">
      <c r="A259" s="10" t="s">
        <v>29</v>
      </c>
      <c r="B259" s="102">
        <v>7416436</v>
      </c>
      <c r="C259" s="102">
        <v>4696184.25</v>
      </c>
      <c r="D259" s="52">
        <v>3840671.63</v>
      </c>
      <c r="E259" s="8">
        <f t="shared" si="19"/>
        <v>63.321307566060035</v>
      </c>
      <c r="F259" s="8">
        <f t="shared" si="20"/>
        <v>122.27507848672812</v>
      </c>
    </row>
    <row r="260" spans="1:6" s="1" customFormat="1">
      <c r="A260" s="10" t="s">
        <v>30</v>
      </c>
      <c r="B260" s="82">
        <f>SUM(B261:B265)</f>
        <v>79281146.090000004</v>
      </c>
      <c r="C260" s="82">
        <f>SUM(C261:C265)</f>
        <v>47996559.68</v>
      </c>
      <c r="D260" s="82">
        <f>SUM(D261:D265)</f>
        <v>57648113.530000001</v>
      </c>
      <c r="E260" s="8">
        <f t="shared" si="19"/>
        <v>60.539689506398254</v>
      </c>
      <c r="F260" s="8">
        <f t="shared" si="20"/>
        <v>83.25781494137297</v>
      </c>
    </row>
    <row r="261" spans="1:6" s="1" customFormat="1">
      <c r="A261" s="11" t="s">
        <v>153</v>
      </c>
      <c r="B261" s="46">
        <v>365000</v>
      </c>
      <c r="C261" s="46">
        <v>349174.61</v>
      </c>
      <c r="D261" s="46">
        <v>176318.13</v>
      </c>
      <c r="E261" s="8">
        <f t="shared" si="19"/>
        <v>95.664276712328771</v>
      </c>
      <c r="F261" s="8">
        <f t="shared" si="20"/>
        <v>198.03670218144893</v>
      </c>
    </row>
    <row r="262" spans="1:6" s="1" customFormat="1">
      <c r="A262" s="11" t="s">
        <v>31</v>
      </c>
      <c r="B262" s="46">
        <v>847866.95</v>
      </c>
      <c r="C262" s="46">
        <v>503411.96</v>
      </c>
      <c r="D262" s="46">
        <v>693231.09</v>
      </c>
      <c r="E262" s="8">
        <f t="shared" si="19"/>
        <v>59.373933610692106</v>
      </c>
      <c r="F262" s="8">
        <f t="shared" si="20"/>
        <v>72.618202971825752</v>
      </c>
    </row>
    <row r="263" spans="1:6" s="1" customFormat="1">
      <c r="A263" s="11" t="s">
        <v>32</v>
      </c>
      <c r="B263" s="46">
        <v>71240907.989999995</v>
      </c>
      <c r="C263" s="46">
        <v>44188288.170000002</v>
      </c>
      <c r="D263" s="46">
        <v>46595898.649999999</v>
      </c>
      <c r="E263" s="8">
        <f t="shared" si="19"/>
        <v>62.026565096843875</v>
      </c>
      <c r="F263" s="8">
        <f t="shared" si="20"/>
        <v>94.832999148520557</v>
      </c>
    </row>
    <row r="264" spans="1:6" s="1" customFormat="1">
      <c r="A264" s="11" t="s">
        <v>59</v>
      </c>
      <c r="B264" s="63">
        <v>2178299.54</v>
      </c>
      <c r="C264" s="63">
        <v>96000</v>
      </c>
      <c r="D264" s="46">
        <v>9387417.1699999999</v>
      </c>
      <c r="E264" s="8">
        <f t="shared" si="19"/>
        <v>4.4071073898312445</v>
      </c>
      <c r="F264" s="8">
        <f t="shared" si="20"/>
        <v>1.0226455079336803</v>
      </c>
    </row>
    <row r="265" spans="1:6" s="1" customFormat="1">
      <c r="A265" s="11" t="s">
        <v>33</v>
      </c>
      <c r="B265" s="63">
        <v>4649071.6100000003</v>
      </c>
      <c r="C265" s="65">
        <v>2859684.94</v>
      </c>
      <c r="D265" s="46">
        <v>795248.49</v>
      </c>
      <c r="E265" s="8">
        <f t="shared" si="19"/>
        <v>61.510881739246855</v>
      </c>
      <c r="F265" s="8">
        <f t="shared" si="20"/>
        <v>359.59639986238767</v>
      </c>
    </row>
    <row r="266" spans="1:6" s="1" customFormat="1">
      <c r="A266" s="10" t="s">
        <v>34</v>
      </c>
      <c r="B266" s="82">
        <f>SUM(B267:B270)</f>
        <v>114101775.28999999</v>
      </c>
      <c r="C266" s="82">
        <f>SUM(C267:C270)</f>
        <v>42954106.18</v>
      </c>
      <c r="D266" s="82">
        <f>D267+D268+D269+D270</f>
        <v>49769155.919999994</v>
      </c>
      <c r="E266" s="8">
        <f t="shared" si="19"/>
        <v>37.645431958291844</v>
      </c>
      <c r="F266" s="8">
        <f t="shared" si="20"/>
        <v>86.306680083233374</v>
      </c>
    </row>
    <row r="267" spans="1:6" s="1" customFormat="1">
      <c r="A267" s="11" t="s">
        <v>35</v>
      </c>
      <c r="B267" s="63">
        <v>200000</v>
      </c>
      <c r="C267" s="65">
        <v>45577.89</v>
      </c>
      <c r="D267" s="46">
        <v>176127.04</v>
      </c>
      <c r="E267" s="8">
        <f t="shared" si="19"/>
        <v>22.788944999999998</v>
      </c>
      <c r="F267" s="8">
        <f t="shared" si="20"/>
        <v>25.877849306954797</v>
      </c>
    </row>
    <row r="268" spans="1:6" s="1" customFormat="1">
      <c r="A268" s="11" t="s">
        <v>36</v>
      </c>
      <c r="B268" s="63">
        <v>68847252.25</v>
      </c>
      <c r="C268" s="65">
        <v>11484228.449999999</v>
      </c>
      <c r="D268" s="46">
        <v>10508141.67</v>
      </c>
      <c r="E268" s="8">
        <f t="shared" si="19"/>
        <v>16.680736085585753</v>
      </c>
      <c r="F268" s="8">
        <f t="shared" si="20"/>
        <v>109.28886201436224</v>
      </c>
    </row>
    <row r="269" spans="1:6" s="1" customFormat="1">
      <c r="A269" s="11" t="s">
        <v>37</v>
      </c>
      <c r="B269" s="63">
        <v>34396132.829999998</v>
      </c>
      <c r="C269" s="65">
        <v>22411243.059999999</v>
      </c>
      <c r="D269" s="46">
        <v>27800739.809999999</v>
      </c>
      <c r="E269" s="8">
        <f t="shared" si="19"/>
        <v>65.156287105779271</v>
      </c>
      <c r="F269" s="8">
        <f t="shared" si="20"/>
        <v>80.613836945226254</v>
      </c>
    </row>
    <row r="270" spans="1:6" s="1" customFormat="1">
      <c r="A270" s="11" t="s">
        <v>79</v>
      </c>
      <c r="B270" s="63">
        <v>10658390.210000001</v>
      </c>
      <c r="C270" s="65">
        <v>9013056.7799999993</v>
      </c>
      <c r="D270" s="46">
        <v>11284147.4</v>
      </c>
      <c r="E270" s="8">
        <f t="shared" si="19"/>
        <v>84.56302126697986</v>
      </c>
      <c r="F270" s="8">
        <f t="shared" si="20"/>
        <v>79.873617921722641</v>
      </c>
    </row>
    <row r="271" spans="1:6" s="1" customFormat="1">
      <c r="A271" s="10" t="s">
        <v>89</v>
      </c>
      <c r="B271" s="82">
        <v>1958548</v>
      </c>
      <c r="C271" s="52">
        <v>0</v>
      </c>
      <c r="D271" s="52">
        <v>0</v>
      </c>
      <c r="E271" s="8">
        <f t="shared" si="19"/>
        <v>0</v>
      </c>
      <c r="F271" s="8" t="e">
        <f t="shared" si="20"/>
        <v>#DIV/0!</v>
      </c>
    </row>
    <row r="272" spans="1:6" s="1" customFormat="1">
      <c r="A272" s="10" t="s">
        <v>38</v>
      </c>
      <c r="B272" s="102">
        <v>434941126.70999998</v>
      </c>
      <c r="C272" s="81">
        <v>310566739.35000002</v>
      </c>
      <c r="D272" s="81">
        <v>285232492.73000002</v>
      </c>
      <c r="E272" s="8">
        <f t="shared" si="19"/>
        <v>71.404316648370795</v>
      </c>
      <c r="F272" s="8">
        <f t="shared" si="20"/>
        <v>108.8819637543824</v>
      </c>
    </row>
    <row r="273" spans="1:6" s="1" customFormat="1">
      <c r="A273" s="11" t="s">
        <v>47</v>
      </c>
      <c r="B273" s="101">
        <v>426049427.72000003</v>
      </c>
      <c r="C273" s="46">
        <v>304763051.97000003</v>
      </c>
      <c r="D273" s="46">
        <v>274051931.94</v>
      </c>
      <c r="E273" s="8">
        <f t="shared" si="19"/>
        <v>71.532322810744503</v>
      </c>
      <c r="F273" s="8">
        <f t="shared" si="20"/>
        <v>111.20631400501269</v>
      </c>
    </row>
    <row r="274" spans="1:6" s="1" customFormat="1">
      <c r="A274" s="11" t="s">
        <v>25</v>
      </c>
      <c r="B274" s="100">
        <v>6146447</v>
      </c>
      <c r="C274" s="65">
        <v>4029784.56</v>
      </c>
      <c r="D274" s="46">
        <v>3597094.79</v>
      </c>
      <c r="E274" s="8">
        <f t="shared" si="19"/>
        <v>65.562829387449369</v>
      </c>
      <c r="F274" s="8">
        <f t="shared" si="20"/>
        <v>112.02886760735042</v>
      </c>
    </row>
    <row r="275" spans="1:6" s="1" customFormat="1">
      <c r="A275" s="10" t="s">
        <v>45</v>
      </c>
      <c r="B275" s="102">
        <v>83132834.420000002</v>
      </c>
      <c r="C275" s="81">
        <v>59225095.770000003</v>
      </c>
      <c r="D275" s="52">
        <v>57545535.450000003</v>
      </c>
      <c r="E275" s="8">
        <f t="shared" si="19"/>
        <v>71.241521094764565</v>
      </c>
      <c r="F275" s="8">
        <f t="shared" si="20"/>
        <v>102.91866311932981</v>
      </c>
    </row>
    <row r="276" spans="1:6" s="1" customFormat="1">
      <c r="A276" s="11" t="s">
        <v>47</v>
      </c>
      <c r="B276" s="101">
        <v>61170839.210000001</v>
      </c>
      <c r="C276" s="46">
        <v>41170978.770000003</v>
      </c>
      <c r="D276" s="46">
        <v>30473296.219999999</v>
      </c>
      <c r="E276" s="8">
        <f t="shared" si="19"/>
        <v>67.304910806699397</v>
      </c>
      <c r="F276" s="8">
        <f t="shared" si="20"/>
        <v>135.10510472109343</v>
      </c>
    </row>
    <row r="277" spans="1:6" s="1" customFormat="1">
      <c r="A277" s="10" t="s">
        <v>39</v>
      </c>
      <c r="B277" s="82">
        <f>SUM(B278:B281)</f>
        <v>27394219.16</v>
      </c>
      <c r="C277" s="82">
        <f>SUM(C278:C281)</f>
        <v>15282673.279999999</v>
      </c>
      <c r="D277" s="82">
        <f>D278+D279+D280+D281</f>
        <v>20619012.630000003</v>
      </c>
      <c r="E277" s="8">
        <f t="shared" si="19"/>
        <v>55.787949971266862</v>
      </c>
      <c r="F277" s="8">
        <f t="shared" si="20"/>
        <v>74.119326440317508</v>
      </c>
    </row>
    <row r="278" spans="1:6" s="1" customFormat="1" hidden="1">
      <c r="A278" s="11" t="s">
        <v>40</v>
      </c>
      <c r="B278" s="63">
        <v>0</v>
      </c>
      <c r="C278" s="65">
        <v>0</v>
      </c>
      <c r="D278" s="46">
        <v>0</v>
      </c>
      <c r="E278" s="8" t="e">
        <f t="shared" si="19"/>
        <v>#DIV/0!</v>
      </c>
      <c r="F278" s="8" t="e">
        <f t="shared" si="20"/>
        <v>#DIV/0!</v>
      </c>
    </row>
    <row r="279" spans="1:6" s="1" customFormat="1">
      <c r="A279" s="11" t="s">
        <v>41</v>
      </c>
      <c r="B279" s="63">
        <v>9156269</v>
      </c>
      <c r="C279" s="64">
        <v>5926415.2699999996</v>
      </c>
      <c r="D279" s="46">
        <v>5935070.4500000002</v>
      </c>
      <c r="E279" s="8">
        <f t="shared" si="19"/>
        <v>64.725220174287145</v>
      </c>
      <c r="F279" s="8">
        <f t="shared" si="20"/>
        <v>99.854168875114183</v>
      </c>
    </row>
    <row r="280" spans="1:6" s="1" customFormat="1">
      <c r="A280" s="11" t="s">
        <v>42</v>
      </c>
      <c r="B280" s="63">
        <v>17852680.16</v>
      </c>
      <c r="C280" s="64">
        <v>9084458.0099999998</v>
      </c>
      <c r="D280" s="46">
        <v>14288036.01</v>
      </c>
      <c r="E280" s="8">
        <f t="shared" si="19"/>
        <v>50.885681749647162</v>
      </c>
      <c r="F280" s="8">
        <f t="shared" si="20"/>
        <v>63.580872862035854</v>
      </c>
    </row>
    <row r="281" spans="1:6" s="1" customFormat="1">
      <c r="A281" s="11" t="s">
        <v>62</v>
      </c>
      <c r="B281" s="63">
        <v>385270</v>
      </c>
      <c r="C281" s="64">
        <v>271800</v>
      </c>
      <c r="D281" s="46">
        <v>395906.17</v>
      </c>
      <c r="E281" s="8">
        <f t="shared" si="19"/>
        <v>70.54792742751836</v>
      </c>
      <c r="F281" s="8">
        <f t="shared" si="20"/>
        <v>68.6526304957561</v>
      </c>
    </row>
    <row r="282" spans="1:6" s="1" customFormat="1">
      <c r="A282" s="10" t="s">
        <v>43</v>
      </c>
      <c r="B282" s="102">
        <v>39179586.539999999</v>
      </c>
      <c r="C282" s="81">
        <v>38761034.75</v>
      </c>
      <c r="D282" s="52">
        <v>16232976.550000001</v>
      </c>
      <c r="E282" s="8">
        <f t="shared" si="19"/>
        <v>98.931709527938267</v>
      </c>
      <c r="F282" s="8">
        <f t="shared" si="20"/>
        <v>238.7795893785111</v>
      </c>
    </row>
    <row r="283" spans="1:6" s="1" customFormat="1" ht="16.5" hidden="1" customHeight="1">
      <c r="A283" s="19" t="s">
        <v>90</v>
      </c>
      <c r="B283" s="39">
        <v>0</v>
      </c>
      <c r="C283" s="39">
        <v>0</v>
      </c>
      <c r="D283" s="46">
        <v>0</v>
      </c>
      <c r="E283" s="8" t="e">
        <f t="shared" si="19"/>
        <v>#DIV/0!</v>
      </c>
      <c r="F283" s="8" t="e">
        <f>C283/D283*100</f>
        <v>#DIV/0!</v>
      </c>
    </row>
    <row r="284" spans="1:6" s="1" customFormat="1">
      <c r="A284" s="43" t="s">
        <v>83</v>
      </c>
      <c r="B284" s="23">
        <f>B283+B282+B277+B275+B272+B271+B266+B260+B259+B258+B254</f>
        <v>875815244.6099999</v>
      </c>
      <c r="C284" s="23">
        <f>C283+C282+C277+C275+C272+C271+C266+C260+C259+C258+C254</f>
        <v>577361924.09000003</v>
      </c>
      <c r="D284" s="79">
        <f>D283+D282+D277+D275+D272+D271+D266+D260+D259+D258+D254</f>
        <v>540924359.13000011</v>
      </c>
      <c r="E284" s="6">
        <f t="shared" si="19"/>
        <v>65.922799088419509</v>
      </c>
      <c r="F284" s="6">
        <f>C284/D284*100</f>
        <v>106.7361664057068</v>
      </c>
    </row>
    <row r="285" spans="1:6" s="1" customFormat="1">
      <c r="A285" s="83" t="s">
        <v>44</v>
      </c>
      <c r="B285" s="49">
        <f>B252-B284</f>
        <v>-80959798.169999838</v>
      </c>
      <c r="C285" s="49">
        <f>C252-C284</f>
        <v>-33612073</v>
      </c>
      <c r="D285" s="49">
        <f>D252-D284</f>
        <v>-7251389.1400001645</v>
      </c>
      <c r="E285" s="84"/>
      <c r="F285" s="84"/>
    </row>
    <row r="286" spans="1:6">
      <c r="A286" s="85"/>
      <c r="B286" s="86"/>
      <c r="C286" s="87"/>
      <c r="D286" s="88"/>
      <c r="E286" s="89"/>
      <c r="F286" s="89"/>
    </row>
    <row r="287" spans="1:6">
      <c r="A287" s="105" t="s">
        <v>204</v>
      </c>
      <c r="B287" s="105"/>
      <c r="C287" s="105"/>
      <c r="D287" s="105"/>
      <c r="E287" s="105"/>
      <c r="F287" s="105"/>
    </row>
    <row r="288" spans="1:6">
      <c r="A288" s="90"/>
      <c r="B288" s="90"/>
      <c r="C288" s="90"/>
      <c r="E288" s="90"/>
      <c r="F288" s="90"/>
    </row>
    <row r="289" spans="1:6">
      <c r="A289" s="90"/>
      <c r="B289" s="90"/>
      <c r="C289" s="90"/>
      <c r="E289" s="90"/>
      <c r="F289" s="90"/>
    </row>
    <row r="290" spans="1:6">
      <c r="A290" s="90"/>
      <c r="B290" s="90"/>
      <c r="C290" s="90"/>
      <c r="E290" s="90"/>
      <c r="F290" s="90"/>
    </row>
    <row r="291" spans="1:6">
      <c r="A291" s="90"/>
      <c r="B291" s="90"/>
      <c r="C291" s="90"/>
      <c r="E291" s="90"/>
      <c r="F291" s="90"/>
    </row>
    <row r="292" spans="1:6">
      <c r="A292" s="90"/>
      <c r="B292" s="90"/>
      <c r="C292" s="90"/>
      <c r="E292" s="90"/>
      <c r="F292" s="90"/>
    </row>
    <row r="293" spans="1:6">
      <c r="A293" s="90"/>
      <c r="B293" s="90"/>
      <c r="C293" s="90"/>
      <c r="E293" s="90"/>
      <c r="F293" s="90"/>
    </row>
    <row r="294" spans="1:6">
      <c r="A294" s="90"/>
      <c r="B294" s="90"/>
      <c r="C294" s="90"/>
      <c r="E294" s="90"/>
      <c r="F294" s="90"/>
    </row>
    <row r="295" spans="1:6">
      <c r="A295" s="90"/>
      <c r="B295" s="90"/>
      <c r="C295" s="90"/>
      <c r="E295" s="90"/>
      <c r="F295" s="90"/>
    </row>
    <row r="296" spans="1:6">
      <c r="A296" s="90"/>
      <c r="B296" s="90"/>
      <c r="C296" s="90"/>
      <c r="E296" s="90"/>
      <c r="F296" s="90"/>
    </row>
    <row r="297" spans="1:6">
      <c r="A297" s="90"/>
      <c r="B297" s="90"/>
      <c r="C297" s="90"/>
      <c r="E297" s="90"/>
      <c r="F297" s="90"/>
    </row>
    <row r="298" spans="1:6">
      <c r="A298" s="90"/>
      <c r="B298" s="90"/>
      <c r="C298" s="90"/>
      <c r="E298" s="90"/>
      <c r="F298" s="90"/>
    </row>
    <row r="299" spans="1:6">
      <c r="A299" s="90"/>
      <c r="B299" s="90"/>
      <c r="C299" s="90"/>
      <c r="E299" s="90"/>
      <c r="F299" s="90"/>
    </row>
    <row r="300" spans="1:6">
      <c r="A300" s="90"/>
      <c r="B300" s="90"/>
      <c r="C300" s="90"/>
      <c r="E300" s="90"/>
      <c r="F300" s="90"/>
    </row>
    <row r="301" spans="1:6">
      <c r="A301" s="90"/>
      <c r="B301" s="90"/>
      <c r="C301" s="90"/>
      <c r="E301" s="90"/>
      <c r="F301" s="90"/>
    </row>
    <row r="302" spans="1:6">
      <c r="A302" s="90"/>
      <c r="B302" s="90"/>
      <c r="C302" s="90"/>
      <c r="E302" s="90"/>
      <c r="F302" s="90"/>
    </row>
    <row r="303" spans="1:6">
      <c r="A303" s="90"/>
      <c r="B303" s="90"/>
      <c r="C303" s="90"/>
      <c r="E303" s="90"/>
      <c r="F303" s="90"/>
    </row>
    <row r="304" spans="1:6">
      <c r="A304" s="90"/>
      <c r="B304" s="90"/>
      <c r="C304" s="90"/>
      <c r="E304" s="90"/>
      <c r="F304" s="90"/>
    </row>
    <row r="305" spans="1:6">
      <c r="A305" s="90"/>
      <c r="B305" s="90"/>
      <c r="C305" s="90"/>
      <c r="E305" s="90"/>
      <c r="F305" s="90"/>
    </row>
  </sheetData>
  <autoFilter ref="B1:B305"/>
  <mergeCells count="3">
    <mergeCell ref="A1:F1"/>
    <mergeCell ref="E2:F2"/>
    <mergeCell ref="A287:F287"/>
  </mergeCells>
  <phoneticPr fontId="0" type="noConversion"/>
  <pageMargins left="0.70866141732283472" right="0.39370078740157483" top="0.27559055118110237" bottom="0.31496062992125984" header="0.31496062992125984" footer="0.31496062992125984"/>
  <pageSetup paperSize="9"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01.09.2023</vt:lpstr>
      <vt:lpstr>'01.09.2023'!Область_печати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дима</dc:creator>
  <cp:lastModifiedBy>RePack by SPecialiST</cp:lastModifiedBy>
  <cp:lastPrinted>2023-05-04T04:49:52Z</cp:lastPrinted>
  <dcterms:created xsi:type="dcterms:W3CDTF">2006-03-13T07:15:44Z</dcterms:created>
  <dcterms:modified xsi:type="dcterms:W3CDTF">2023-10-17T07:59:18Z</dcterms:modified>
</cp:coreProperties>
</file>