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5" windowHeight="14085"/>
  </bookViews>
  <sheets>
    <sheet name="03" sheetId="18" r:id="rId1"/>
  </sheets>
  <definedNames>
    <definedName name="_xlnm.Print_Titles" localSheetId="0">'03'!$3:$3</definedName>
    <definedName name="_xlnm.Print_Area" localSheetId="0">'03'!$A$1:$D$101</definedName>
  </definedNames>
  <calcPr calcId="152511"/>
</workbook>
</file>

<file path=xl/calcChain.xml><?xml version="1.0" encoding="utf-8"?>
<calcChain xmlns="http://schemas.openxmlformats.org/spreadsheetml/2006/main">
  <c r="B40" i="18" l="1"/>
  <c r="C34" i="18"/>
  <c r="B34" i="18"/>
  <c r="B33" i="18"/>
  <c r="C30" i="18"/>
  <c r="B30" i="18"/>
  <c r="C14" i="18"/>
  <c r="B14" i="18"/>
  <c r="C9" i="18"/>
  <c r="B9" i="18"/>
  <c r="C38" i="18" l="1"/>
  <c r="B38" i="18"/>
  <c r="D98" i="18" l="1"/>
  <c r="D99" i="18"/>
  <c r="B88" i="18" l="1"/>
  <c r="C88" i="18"/>
  <c r="D90" i="18"/>
  <c r="B70" i="18"/>
  <c r="C70" i="18"/>
  <c r="D74" i="18"/>
  <c r="D100" i="18" l="1"/>
  <c r="C84" i="18" l="1"/>
  <c r="B84" i="18"/>
  <c r="C79" i="18"/>
  <c r="B79" i="18"/>
  <c r="C77" i="18"/>
  <c r="B77" i="18"/>
  <c r="C67" i="18"/>
  <c r="B67" i="18"/>
  <c r="C62" i="18"/>
  <c r="B62" i="18"/>
  <c r="C57" i="18"/>
  <c r="B57" i="18"/>
  <c r="C53" i="18"/>
  <c r="B53" i="18"/>
  <c r="C45" i="18" l="1"/>
  <c r="B45" i="18"/>
  <c r="B93" i="18" s="1"/>
  <c r="D36" i="18"/>
  <c r="D12" i="18" l="1"/>
  <c r="D94" i="18" l="1"/>
  <c r="D92" i="18"/>
  <c r="D91" i="18"/>
  <c r="D89" i="18"/>
  <c r="D87" i="18"/>
  <c r="D86" i="18"/>
  <c r="D85" i="18"/>
  <c r="D83" i="18"/>
  <c r="D82" i="18"/>
  <c r="D81" i="18"/>
  <c r="D80" i="18"/>
  <c r="D78" i="18"/>
  <c r="D76" i="18"/>
  <c r="D75" i="18"/>
  <c r="D73" i="18"/>
  <c r="D72" i="18"/>
  <c r="D71" i="18"/>
  <c r="D69" i="18"/>
  <c r="D68" i="18"/>
  <c r="D66" i="18"/>
  <c r="D65" i="18"/>
  <c r="D64" i="18"/>
  <c r="D63" i="18"/>
  <c r="D61" i="18"/>
  <c r="D60" i="18"/>
  <c r="D59" i="18"/>
  <c r="D58" i="18"/>
  <c r="D55" i="18"/>
  <c r="D54" i="18"/>
  <c r="D52" i="18"/>
  <c r="D51" i="18"/>
  <c r="D49" i="18"/>
  <c r="D48" i="18"/>
  <c r="D47" i="18"/>
  <c r="D46" i="18"/>
  <c r="D40" i="18"/>
  <c r="D39" i="18"/>
  <c r="D33" i="18"/>
  <c r="D32" i="18"/>
  <c r="D31" i="18"/>
  <c r="D29" i="18"/>
  <c r="D28" i="18"/>
  <c r="D27" i="18"/>
  <c r="D26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D57" i="18"/>
  <c r="D67" i="18"/>
  <c r="D88" i="18"/>
  <c r="D9" i="18"/>
  <c r="D22" i="18"/>
  <c r="D34" i="18"/>
  <c r="D79" i="18"/>
  <c r="D14" i="18"/>
  <c r="D30" i="18"/>
  <c r="C93" i="18"/>
  <c r="D53" i="18"/>
  <c r="D62" i="18"/>
  <c r="D70" i="18"/>
  <c r="D77" i="18"/>
  <c r="D84" i="18"/>
  <c r="D6" i="18"/>
  <c r="D45" i="18"/>
  <c r="C21" i="18"/>
  <c r="D38" i="18"/>
  <c r="D5" i="18" l="1"/>
  <c r="B4" i="18"/>
  <c r="D93" i="18"/>
  <c r="D21" i="18"/>
  <c r="B43" i="18"/>
  <c r="C4" i="18"/>
  <c r="C43" i="18"/>
  <c r="C95" i="18" l="1"/>
  <c r="B95" i="18"/>
  <c r="D4" i="18"/>
  <c r="D43" i="18"/>
  <c r="D95" i="18" l="1"/>
</calcChain>
</file>

<file path=xl/sharedStrings.xml><?xml version="1.0" encoding="utf-8"?>
<sst xmlns="http://schemas.openxmlformats.org/spreadsheetml/2006/main" count="101" uniqueCount="100">
  <si>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</si>
  <si>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</si>
  <si>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</si>
  <si>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</si>
  <si>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</si>
  <si>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</si>
  <si>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</si>
  <si>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</si>
  <si>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</si>
  <si>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</si>
  <si>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</si>
  <si>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</si>
  <si>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</si>
  <si>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</si>
  <si>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</si>
  <si>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</si>
  <si>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</si>
  <si>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</si>
  <si>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</si>
  <si>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</si>
  <si>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</si>
  <si>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</si>
  <si>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</si>
  <si>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</si>
  <si>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</si>
  <si>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</si>
  <si>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</si>
  <si>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</si>
  <si>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</si>
  <si>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</si>
  <si>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</si>
  <si>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</si>
  <si>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</si>
  <si>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</si>
  <si>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</si>
  <si>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прошлых лет в местный бюджет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</si>
  <si>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</si>
  <si>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</si>
  <si>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</si>
  <si>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</si>
  <si>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</si>
  <si>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</si>
  <si>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</si>
  <si>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</si>
  <si>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</si>
  <si>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</si>
  <si>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</si>
  <si>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</si>
  <si>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</si>
  <si>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</si>
  <si>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</si>
  <si>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</si>
  <si>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</si>
  <si>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</si>
  <si>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</si>
  <si>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</si>
  <si>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</si>
  <si>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</si>
  <si>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</si>
  <si>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</si>
  <si>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</si>
  <si>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</si>
  <si>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</si>
  <si>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</si>
  <si>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</si>
  <si>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</si>
  <si>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</si>
  <si>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</si>
  <si>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</si>
  <si>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</si>
  <si>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</si>
  <si>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</si>
  <si>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</si>
  <si>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</si>
  <si>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</si>
  <si>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</si>
  <si>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</si>
  <si>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</si>
  <si>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</si>
  <si>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</si>
  <si>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</si>
  <si>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</si>
  <si>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</si>
  <si>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</si>
  <si>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</si>
  <si>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</si>
  <si>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</si>
  <si>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</si>
  <si>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</si>
  <si>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</si>
  <si>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</si>
  <si>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Утвержденный план</t>
  </si>
  <si>
    <t>Источники финансирования дефицита бюджета, в том числе: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</si>
  <si>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</si>
  <si>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</si>
  <si>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</si>
  <si>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</si>
  <si>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</si>
  <si>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 xml:space="preserve"> Сводка об исполнении бюджета города Новочебоксарска на 1 марта 2023 года                                                        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</si>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</sst>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4" fontId="2" fillId="0" borderId="5" xfId="1" applyNumberFormat="1" applyFont="1" applyFill="1" applyBorder="1" applyAlignment="1"/>
    <xf numFmtId="4" fontId="3" fillId="0" borderId="5" xfId="1" applyNumberFormat="1" applyFont="1" applyFill="1" applyBorder="1" applyAlignment="1"/>
    <xf numFmtId="4" fontId="2" fillId="0" borderId="5" xfId="1" applyNumberFormat="1" applyFont="1" applyFill="1" applyBorder="1" applyAlignment="1">
      <alignment wrapText="1"/>
    </xf>
    <xf numFmtId="4" fontId="3" fillId="0" borderId="5" xfId="1" applyNumberFormat="1" applyFont="1" applyFill="1" applyBorder="1" applyAlignment="1">
      <alignment wrapText="1"/>
    </xf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4" fontId="2" fillId="0" borderId="9" xfId="1" applyNumberFormat="1" applyFont="1" applyFill="1" applyBorder="1" applyAlignment="1">
      <alignment wrapText="1"/>
    </xf>
    <xf numFmtId="4" fontId="3" fillId="0" borderId="16" xfId="1" applyNumberFormat="1" applyFont="1" applyFill="1" applyBorder="1" applyAlignment="1"/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3" fillId="0" borderId="9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4" fontId="2" fillId="0" borderId="16" xfId="1" applyNumberFormat="1" applyFont="1" applyFill="1" applyBorder="1" applyAlignment="1">
      <alignment wrapText="1"/>
    </xf>
    <xf numFmtId="4" fontId="3" fillId="0" borderId="16" xfId="1" applyNumberFormat="1" applyFont="1" applyFill="1" applyBorder="1" applyAlignment="1">
      <alignment wrapText="1"/>
    </xf>
    <xf numFmtId="4" fontId="2" fillId="0" borderId="16" xfId="1" applyNumberFormat="1" applyFont="1" applyFill="1" applyBorder="1" applyAlignment="1"/>
    <xf numFmtId="4" fontId="2" fillId="0" borderId="9" xfId="1" applyNumberFormat="1" applyFont="1" applyFill="1" applyBorder="1" applyAlignment="1"/>
    <xf numFmtId="4" fontId="2" fillId="0" borderId="5" xfId="0" applyNumberFormat="1" applyFont="1" applyFill="1" applyBorder="1"/>
    <xf numFmtId="4" fontId="3" fillId="0" borderId="14" xfId="0" applyNumberFormat="1" applyFont="1" applyFill="1" applyBorder="1" applyAlignment="1">
      <alignment wrapText="1"/>
    </xf>
    <xf numFmtId="0" fontId="3" fillId="0" borderId="22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 shrinkToFit="1"/>
    </xf>
    <xf numFmtId="0" fontId="3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 shrinkToFit="1"/>
    </xf>
    <xf numFmtId="0" fontId="2" fillId="0" borderId="2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4" fontId="3" fillId="0" borderId="7" xfId="1" applyNumberFormat="1" applyFont="1" applyFill="1" applyBorder="1" applyAlignment="1"/>
    <xf numFmtId="4" fontId="3" fillId="0" borderId="3" xfId="0" applyNumberFormat="1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/>
    </xf>
    <xf numFmtId="4" fontId="3" fillId="0" borderId="16" xfId="0" applyNumberFormat="1" applyFont="1" applyFill="1" applyBorder="1" applyAlignment="1">
      <alignment wrapText="1"/>
    </xf>
    <xf numFmtId="4" fontId="2" fillId="0" borderId="19" xfId="1" applyNumberFormat="1" applyFont="1" applyFill="1" applyBorder="1" applyAlignment="1"/>
    <xf numFmtId="4" fontId="3" fillId="0" borderId="25" xfId="0" applyNumberFormat="1" applyFont="1" applyFill="1" applyBorder="1" applyAlignment="1">
      <alignment wrapText="1"/>
    </xf>
    <xf numFmtId="4" fontId="3" fillId="0" borderId="26" xfId="0" applyNumberFormat="1" applyFont="1" applyFill="1" applyBorder="1" applyAlignment="1">
      <alignment wrapText="1"/>
    </xf>
    <xf numFmtId="164" fontId="3" fillId="0" borderId="13" xfId="2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2" fillId="2" borderId="6" xfId="2" applyNumberFormat="1" applyFont="1" applyFill="1" applyBorder="1" applyAlignment="1">
      <alignment horizontal="right"/>
    </xf>
    <xf numFmtId="164" fontId="3" fillId="2" borderId="6" xfId="2" applyNumberFormat="1" applyFont="1" applyFill="1" applyBorder="1" applyAlignment="1">
      <alignment horizontal="right"/>
    </xf>
    <xf numFmtId="164" fontId="3" fillId="2" borderId="8" xfId="2" applyNumberFormat="1" applyFont="1" applyFill="1" applyBorder="1" applyAlignment="1">
      <alignment horizontal="right"/>
    </xf>
    <xf numFmtId="164" fontId="3" fillId="2" borderId="4" xfId="2" applyNumberFormat="1" applyFont="1" applyFill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2" borderId="10" xfId="2" applyNumberFormat="1" applyFont="1" applyFill="1" applyBorder="1" applyAlignment="1">
      <alignment horizontal="right"/>
    </xf>
    <xf numFmtId="164" fontId="3" fillId="0" borderId="15" xfId="2" applyNumberFormat="1" applyFont="1" applyBorder="1" applyAlignment="1">
      <alignment horizontal="right"/>
    </xf>
    <xf numFmtId="164" fontId="2" fillId="0" borderId="10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3" borderId="28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15" xfId="0" applyNumberFormat="1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4" fontId="3" fillId="0" borderId="29" xfId="0" applyNumberFormat="1" applyFont="1" applyFill="1" applyBorder="1" applyAlignment="1">
      <alignment wrapText="1"/>
    </xf>
    <xf numFmtId="4" fontId="3" fillId="0" borderId="18" xfId="0" applyNumberFormat="1" applyFont="1" applyFill="1" applyBorder="1" applyAlignment="1">
      <alignment wrapText="1" shrinkToFit="1"/>
    </xf>
    <xf numFmtId="4" fontId="3" fillId="0" borderId="16" xfId="0" applyNumberFormat="1" applyFont="1" applyFill="1" applyBorder="1" applyAlignment="1">
      <alignment wrapText="1" shrinkToFit="1"/>
    </xf>
    <xf numFmtId="4" fontId="3" fillId="0" borderId="30" xfId="1" applyNumberFormat="1" applyFont="1" applyFill="1" applyBorder="1" applyAlignment="1"/>
    <xf numFmtId="4" fontId="2" fillId="0" borderId="16" xfId="0" applyNumberFormat="1" applyFont="1" applyFill="1" applyBorder="1" applyAlignment="1">
      <alignment wrapText="1"/>
    </xf>
    <xf numFmtId="4" fontId="2" fillId="0" borderId="16" xfId="0" applyNumberFormat="1" applyFont="1" applyFill="1" applyBorder="1"/>
    <xf numFmtId="4" fontId="3" fillId="0" borderId="16" xfId="0" applyNumberFormat="1" applyFont="1" applyFill="1" applyBorder="1" applyAlignment="1">
      <alignment horizontal="right"/>
    </xf>
    <xf numFmtId="4" fontId="2" fillId="0" borderId="30" xfId="0" applyNumberFormat="1" applyFont="1" applyFill="1" applyBorder="1" applyAlignment="1">
      <alignment wrapText="1"/>
    </xf>
    <xf numFmtId="4" fontId="3" fillId="0" borderId="19" xfId="0" applyNumberFormat="1" applyFont="1" applyFill="1" applyBorder="1" applyAlignment="1">
      <alignment wrapText="1"/>
    </xf>
    <xf numFmtId="4" fontId="3" fillId="0" borderId="31" xfId="0" applyNumberFormat="1" applyFont="1" applyFill="1" applyBorder="1" applyAlignment="1">
      <alignment wrapText="1"/>
    </xf>
    <xf numFmtId="4" fontId="2" fillId="0" borderId="25" xfId="0" applyNumberFormat="1" applyFont="1" applyFill="1" applyBorder="1" applyAlignment="1">
      <alignment wrapText="1"/>
    </xf>
    <xf numFmtId="4" fontId="3" fillId="0" borderId="30" xfId="0" applyNumberFormat="1" applyFont="1" applyFill="1" applyBorder="1" applyAlignment="1">
      <alignment wrapText="1"/>
    </xf>
    <xf numFmtId="4" fontId="2" fillId="0" borderId="18" xfId="0" applyNumberFormat="1" applyFont="1" applyFill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1" xfId="0" applyFont="1" applyBorder="1"/>
    <xf numFmtId="0" fontId="3" fillId="0" borderId="27" xfId="0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3" fillId="3" borderId="23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3" fillId="3" borderId="32" xfId="0" applyFont="1" applyFill="1" applyBorder="1" applyAlignment="1">
      <alignment wrapText="1"/>
    </xf>
    <xf numFmtId="0" fontId="3" fillId="3" borderId="17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wrapText="1"/>
    </xf>
    <xf numFmtId="0" fontId="3" fillId="3" borderId="24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4" fontId="2" fillId="0" borderId="19" xfId="0" applyNumberFormat="1" applyFont="1" applyFill="1" applyBorder="1" applyAlignment="1">
      <alignment wrapText="1"/>
    </xf>
    <xf numFmtId="4" fontId="2" fillId="0" borderId="9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4" fillId="0" borderId="17" xfId="0" applyFont="1" applyBorder="1" applyAlignment="1">
      <alignment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" fontId="3" fillId="0" borderId="18" xfId="0" applyNumberFormat="1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zoomScaleNormal="100" zoomScaleSheetLayoutView="100" workbookViewId="0">
      <selection activeCell="B95" sqref="B95"/>
    </sheetView>
  </sheetViews>
  <sheetFormatPr defaultColWidth="9.140625" defaultRowHeight="15.75" x14ac:dyDescent="0.25"/>
  <cols>
    <col min="1" max="1" width="64.140625" style="7" customWidth="1"/>
    <col min="2" max="2" width="20.5703125" style="32" customWidth="1"/>
    <col min="3" max="3" width="17.140625" style="32" customWidth="1"/>
    <col min="4" max="4" width="13.42578125" style="7" customWidth="1"/>
    <col min="5" max="5" width="9.140625" style="7"/>
    <col min="6" max="6" width="17.85546875" style="7" customWidth="1"/>
    <col min="7" max="7" width="9.140625" style="7"/>
    <col min="8" max="8" width="15" style="7" bestFit="1" customWidth="1"/>
    <col min="9" max="10" width="9.140625" style="7"/>
    <col min="11" max="11" width="15" style="7" bestFit="1" customWidth="1"/>
    <col min="12" max="16384" width="9.140625" style="7"/>
  </cols>
  <sheetData>
    <row r="1" spans="1:4" ht="27.75" customHeight="1" x14ac:dyDescent="0.3">
      <c r="A1" s="112" t="s">
        <v>98</v>
      </c>
      <c r="B1" s="112"/>
      <c r="C1" s="112"/>
      <c r="D1" s="112"/>
    </row>
    <row r="2" spans="1:4" ht="16.5" thickBot="1" x14ac:dyDescent="0.3">
      <c r="A2" s="1"/>
      <c r="B2" s="17"/>
      <c r="C2" s="116" t="s">
        <v>0</v>
      </c>
      <c r="D2" s="117"/>
    </row>
    <row r="3" spans="1:4" ht="42" customHeight="1" thickBot="1" x14ac:dyDescent="0.3">
      <c r="A3" s="108"/>
      <c r="B3" s="109" t="s">
        <v>91</v>
      </c>
      <c r="C3" s="110" t="s">
        <v>99</v>
      </c>
      <c r="D3" s="111" t="s">
        <v>97</v>
      </c>
    </row>
    <row r="4" spans="1:4" ht="30.75" customHeight="1" thickBot="1" x14ac:dyDescent="0.3">
      <c r="A4" s="39" t="s">
        <v>1</v>
      </c>
      <c r="B4" s="77">
        <f>B5+B21</f>
        <v>783337560.24000001</v>
      </c>
      <c r="C4" s="18">
        <f>C5+C21</f>
        <v>45194632.629999995</v>
      </c>
      <c r="D4" s="53">
        <f t="shared" ref="D4:D10" si="0">C4/B4*100</f>
        <v>5.7694964372898454</v>
      </c>
    </row>
    <row r="5" spans="1:4" ht="29.25" customHeight="1" x14ac:dyDescent="0.25">
      <c r="A5" s="40" t="s">
        <v>2</v>
      </c>
      <c r="B5" s="78">
        <f t="shared" ref="B5:C5" si="1">B6+B8+B9+B14+B18+B19+B20</f>
        <v>663461750</v>
      </c>
      <c r="C5" s="19">
        <f t="shared" si="1"/>
        <v>13644535.98</v>
      </c>
      <c r="D5" s="54">
        <f t="shared" si="0"/>
        <v>2.0565670861960017</v>
      </c>
    </row>
    <row r="6" spans="1:4" ht="21.75" customHeight="1" x14ac:dyDescent="0.25">
      <c r="A6" s="41" t="s">
        <v>3</v>
      </c>
      <c r="B6" s="79">
        <f>B7</f>
        <v>406526000</v>
      </c>
      <c r="C6" s="20">
        <f>C7</f>
        <v>11357527.310000001</v>
      </c>
      <c r="D6" s="55">
        <f t="shared" si="0"/>
        <v>2.7938009647599418</v>
      </c>
    </row>
    <row r="7" spans="1:4" x14ac:dyDescent="0.25">
      <c r="A7" s="42" t="s">
        <v>4</v>
      </c>
      <c r="B7" s="35">
        <v>406526000</v>
      </c>
      <c r="C7" s="3">
        <v>11357527.310000001</v>
      </c>
      <c r="D7" s="56">
        <f t="shared" si="0"/>
        <v>2.7938009647599418</v>
      </c>
    </row>
    <row r="8" spans="1:4" x14ac:dyDescent="0.25">
      <c r="A8" s="41" t="s">
        <v>5</v>
      </c>
      <c r="B8" s="14">
        <v>3032750</v>
      </c>
      <c r="C8" s="4">
        <v>348986.47</v>
      </c>
      <c r="D8" s="57">
        <f t="shared" si="0"/>
        <v>11.507261396422388</v>
      </c>
    </row>
    <row r="9" spans="1:4" x14ac:dyDescent="0.25">
      <c r="A9" s="41" t="s">
        <v>6</v>
      </c>
      <c r="B9" s="14">
        <f>B10+B11+B12+B13</f>
        <v>100777000</v>
      </c>
      <c r="C9" s="4">
        <f>C10+C11+C12+C13</f>
        <v>-663215.30000000005</v>
      </c>
      <c r="D9" s="57">
        <f t="shared" si="0"/>
        <v>-0.65810184863609755</v>
      </c>
    </row>
    <row r="10" spans="1:4" ht="32.25" customHeight="1" x14ac:dyDescent="0.25">
      <c r="A10" s="42" t="s">
        <v>89</v>
      </c>
      <c r="B10" s="35">
        <v>80677000</v>
      </c>
      <c r="C10" s="3">
        <v>1046345.7</v>
      </c>
      <c r="D10" s="56">
        <f t="shared" si="0"/>
        <v>1.2969566295226644</v>
      </c>
    </row>
    <row r="11" spans="1:4" ht="33.75" customHeight="1" x14ac:dyDescent="0.25">
      <c r="A11" s="42" t="s">
        <v>7</v>
      </c>
      <c r="B11" s="35">
        <v>0</v>
      </c>
      <c r="C11" s="3">
        <v>-401769.22</v>
      </c>
      <c r="D11" s="56">
        <v>0</v>
      </c>
    </row>
    <row r="12" spans="1:4" ht="20.25" customHeight="1" x14ac:dyDescent="0.25">
      <c r="A12" s="42" t="s">
        <v>8</v>
      </c>
      <c r="B12" s="35">
        <v>120000</v>
      </c>
      <c r="C12" s="3">
        <v>0</v>
      </c>
      <c r="D12" s="56">
        <f t="shared" ref="D12:D19" si="2">C12/B12*100</f>
        <v>0</v>
      </c>
    </row>
    <row r="13" spans="1:4" ht="31.5" x14ac:dyDescent="0.25">
      <c r="A13" s="42" t="s">
        <v>9</v>
      </c>
      <c r="B13" s="35">
        <v>19980000</v>
      </c>
      <c r="C13" s="3">
        <v>-1307791.78</v>
      </c>
      <c r="D13" s="56">
        <f t="shared" si="2"/>
        <v>-6.5455044044044053</v>
      </c>
    </row>
    <row r="14" spans="1:4" x14ac:dyDescent="0.25">
      <c r="A14" s="41" t="s">
        <v>10</v>
      </c>
      <c r="B14" s="14">
        <f>B15+B16+B17</f>
        <v>138295000</v>
      </c>
      <c r="C14" s="4">
        <f>C15+C16+C17</f>
        <v>1259920.4099999999</v>
      </c>
      <c r="D14" s="57">
        <f t="shared" si="2"/>
        <v>0.91103829494920263</v>
      </c>
    </row>
    <row r="15" spans="1:4" x14ac:dyDescent="0.25">
      <c r="A15" s="42" t="s">
        <v>11</v>
      </c>
      <c r="B15" s="35">
        <v>38500000</v>
      </c>
      <c r="C15" s="3">
        <v>362992.75</v>
      </c>
      <c r="D15" s="56">
        <f t="shared" si="2"/>
        <v>0.94283831168831167</v>
      </c>
    </row>
    <row r="16" spans="1:4" x14ac:dyDescent="0.25">
      <c r="A16" s="42" t="s">
        <v>12</v>
      </c>
      <c r="B16" s="35">
        <v>10212000</v>
      </c>
      <c r="C16" s="3">
        <v>291758.43</v>
      </c>
      <c r="D16" s="56">
        <f t="shared" si="2"/>
        <v>2.8570155699177437</v>
      </c>
    </row>
    <row r="17" spans="1:4" x14ac:dyDescent="0.25">
      <c r="A17" s="43" t="s">
        <v>13</v>
      </c>
      <c r="B17" s="35">
        <v>89583000</v>
      </c>
      <c r="C17" s="3">
        <v>605169.23</v>
      </c>
      <c r="D17" s="56">
        <f t="shared" si="2"/>
        <v>0.67554025875445123</v>
      </c>
    </row>
    <row r="18" spans="1:4" ht="33" customHeight="1" x14ac:dyDescent="0.25">
      <c r="A18" s="44" t="s">
        <v>14</v>
      </c>
      <c r="B18" s="14">
        <v>8000</v>
      </c>
      <c r="C18" s="4">
        <v>591.6</v>
      </c>
      <c r="D18" s="57">
        <f t="shared" si="2"/>
        <v>7.3950000000000005</v>
      </c>
    </row>
    <row r="19" spans="1:4" ht="21.75" customHeight="1" x14ac:dyDescent="0.25">
      <c r="A19" s="44" t="s">
        <v>15</v>
      </c>
      <c r="B19" s="14">
        <v>14823000</v>
      </c>
      <c r="C19" s="4">
        <v>1340725.6499999999</v>
      </c>
      <c r="D19" s="57">
        <f t="shared" si="2"/>
        <v>9.0449008297915405</v>
      </c>
    </row>
    <row r="20" spans="1:4" ht="21.75" customHeight="1" thickBot="1" x14ac:dyDescent="0.3">
      <c r="A20" s="45" t="s">
        <v>94</v>
      </c>
      <c r="B20" s="80">
        <v>0</v>
      </c>
      <c r="C20" s="46">
        <v>-0.16</v>
      </c>
      <c r="D20" s="58">
        <v>0</v>
      </c>
    </row>
    <row r="21" spans="1:4" ht="30.2" customHeight="1" x14ac:dyDescent="0.25">
      <c r="A21" s="90" t="s">
        <v>16</v>
      </c>
      <c r="B21" s="48">
        <f>B22+B28+B29+B30+B33+B34</f>
        <v>119875810.23999999</v>
      </c>
      <c r="C21" s="47">
        <f>C22+C28+C29+C30+C33+C34</f>
        <v>31550096.649999999</v>
      </c>
      <c r="D21" s="59">
        <f t="shared" ref="D21:D34" si="3">C21/B21*100</f>
        <v>26.318985112037563</v>
      </c>
    </row>
    <row r="22" spans="1:4" ht="33.75" customHeight="1" x14ac:dyDescent="0.25">
      <c r="A22" s="44" t="s">
        <v>17</v>
      </c>
      <c r="B22" s="49">
        <f>B23+B24+B25+B26+B27</f>
        <v>94524800</v>
      </c>
      <c r="C22" s="21">
        <f>C23+C24+C25+C26+C27</f>
        <v>19259534.780000001</v>
      </c>
      <c r="D22" s="57">
        <f t="shared" si="3"/>
        <v>20.375112965063138</v>
      </c>
    </row>
    <row r="23" spans="1:4" ht="50.25" customHeight="1" x14ac:dyDescent="0.25">
      <c r="A23" s="43" t="s">
        <v>18</v>
      </c>
      <c r="B23" s="33">
        <v>261000</v>
      </c>
      <c r="C23" s="5">
        <v>0</v>
      </c>
      <c r="D23" s="56">
        <f t="shared" si="3"/>
        <v>0</v>
      </c>
    </row>
    <row r="24" spans="1:4" ht="23.25" customHeight="1" x14ac:dyDescent="0.25">
      <c r="A24" s="43" t="s">
        <v>19</v>
      </c>
      <c r="B24" s="33">
        <v>76526800</v>
      </c>
      <c r="C24" s="5">
        <v>16039585.58</v>
      </c>
      <c r="D24" s="56">
        <f t="shared" si="3"/>
        <v>20.959435883899495</v>
      </c>
    </row>
    <row r="25" spans="1:4" ht="20.25" customHeight="1" x14ac:dyDescent="0.25">
      <c r="A25" s="43" t="s">
        <v>20</v>
      </c>
      <c r="B25" s="33">
        <v>3100000</v>
      </c>
      <c r="C25" s="5">
        <v>590426.35</v>
      </c>
      <c r="D25" s="56">
        <f t="shared" si="3"/>
        <v>19.046011290322578</v>
      </c>
    </row>
    <row r="26" spans="1:4" ht="37.5" customHeight="1" x14ac:dyDescent="0.25">
      <c r="A26" s="43" t="s">
        <v>21</v>
      </c>
      <c r="B26" s="33">
        <v>1137000</v>
      </c>
      <c r="C26" s="5">
        <v>0</v>
      </c>
      <c r="D26" s="56">
        <f t="shared" si="3"/>
        <v>0</v>
      </c>
    </row>
    <row r="27" spans="1:4" ht="31.5" x14ac:dyDescent="0.25">
      <c r="A27" s="43" t="s">
        <v>22</v>
      </c>
      <c r="B27" s="33">
        <v>13500000</v>
      </c>
      <c r="C27" s="5">
        <v>2629522.85</v>
      </c>
      <c r="D27" s="60">
        <f t="shared" si="3"/>
        <v>19.477947037037037</v>
      </c>
    </row>
    <row r="28" spans="1:4" ht="22.7" customHeight="1" x14ac:dyDescent="0.25">
      <c r="A28" s="44" t="s">
        <v>23</v>
      </c>
      <c r="B28" s="14">
        <v>12250045.57</v>
      </c>
      <c r="C28" s="4">
        <v>2587516.7000000002</v>
      </c>
      <c r="D28" s="57">
        <f t="shared" si="3"/>
        <v>21.122506730397415</v>
      </c>
    </row>
    <row r="29" spans="1:4" ht="30.75" customHeight="1" x14ac:dyDescent="0.25">
      <c r="A29" s="44" t="s">
        <v>24</v>
      </c>
      <c r="B29" s="34">
        <v>2245275</v>
      </c>
      <c r="C29" s="6">
        <v>420652.2</v>
      </c>
      <c r="D29" s="57">
        <f t="shared" si="3"/>
        <v>18.734996826669338</v>
      </c>
    </row>
    <row r="30" spans="1:4" ht="31.5" x14ac:dyDescent="0.25">
      <c r="A30" s="44" t="s">
        <v>25</v>
      </c>
      <c r="B30" s="34">
        <f>B31+B32</f>
        <v>2100000</v>
      </c>
      <c r="C30" s="4">
        <f>C31+C32</f>
        <v>8692844.1800000016</v>
      </c>
      <c r="D30" s="57">
        <f t="shared" si="3"/>
        <v>413.944960952381</v>
      </c>
    </row>
    <row r="31" spans="1:4" ht="21.75" customHeight="1" x14ac:dyDescent="0.25">
      <c r="A31" s="43" t="s">
        <v>26</v>
      </c>
      <c r="B31" s="33">
        <v>1700000</v>
      </c>
      <c r="C31" s="5">
        <v>281372.46000000002</v>
      </c>
      <c r="D31" s="56">
        <f t="shared" si="3"/>
        <v>16.551321176470591</v>
      </c>
    </row>
    <row r="32" spans="1:4" ht="18.75" customHeight="1" x14ac:dyDescent="0.25">
      <c r="A32" s="43" t="s">
        <v>27</v>
      </c>
      <c r="B32" s="33">
        <v>400000</v>
      </c>
      <c r="C32" s="5">
        <v>8411471.7200000007</v>
      </c>
      <c r="D32" s="56">
        <f t="shared" si="3"/>
        <v>2102.8679299999999</v>
      </c>
    </row>
    <row r="33" spans="1:4" ht="21.75" customHeight="1" x14ac:dyDescent="0.25">
      <c r="A33" s="44" t="s">
        <v>28</v>
      </c>
      <c r="B33" s="34">
        <f>5927150-0.33</f>
        <v>5927149.6699999999</v>
      </c>
      <c r="C33" s="6">
        <v>510296.49</v>
      </c>
      <c r="D33" s="57">
        <f t="shared" si="3"/>
        <v>8.609475353437464</v>
      </c>
    </row>
    <row r="34" spans="1:4" ht="21.75" customHeight="1" x14ac:dyDescent="0.25">
      <c r="A34" s="44" t="s">
        <v>29</v>
      </c>
      <c r="B34" s="34">
        <f>B35+B36+B37</f>
        <v>2828540</v>
      </c>
      <c r="C34" s="4">
        <f>C35+C36+C37</f>
        <v>79252.3</v>
      </c>
      <c r="D34" s="57">
        <f t="shared" si="3"/>
        <v>2.8018801219003442</v>
      </c>
    </row>
    <row r="35" spans="1:4" ht="21.2" customHeight="1" x14ac:dyDescent="0.25">
      <c r="A35" s="43" t="s">
        <v>30</v>
      </c>
      <c r="B35" s="33">
        <v>0</v>
      </c>
      <c r="C35" s="5">
        <v>79252.3</v>
      </c>
      <c r="D35" s="56">
        <v>0</v>
      </c>
    </row>
    <row r="36" spans="1:4" ht="21.2" customHeight="1" x14ac:dyDescent="0.25">
      <c r="A36" s="43" t="s">
        <v>29</v>
      </c>
      <c r="B36" s="35">
        <v>1228500</v>
      </c>
      <c r="C36" s="3">
        <v>0</v>
      </c>
      <c r="D36" s="56">
        <f>C36/B36*100</f>
        <v>0</v>
      </c>
    </row>
    <row r="37" spans="1:4" ht="24" customHeight="1" thickBot="1" x14ac:dyDescent="0.3">
      <c r="A37" s="91" t="s">
        <v>93</v>
      </c>
      <c r="B37" s="50">
        <v>1600040</v>
      </c>
      <c r="C37" s="36">
        <v>0</v>
      </c>
      <c r="D37" s="61">
        <v>0</v>
      </c>
    </row>
    <row r="38" spans="1:4" ht="30.2" customHeight="1" x14ac:dyDescent="0.25">
      <c r="A38" s="92" t="s">
        <v>31</v>
      </c>
      <c r="B38" s="51">
        <f>B39+B40+B41+B42</f>
        <v>2072488203.5899999</v>
      </c>
      <c r="C38" s="38">
        <f>C39+C40+C41+C42</f>
        <v>328336546.82999998</v>
      </c>
      <c r="D38" s="62">
        <f>C38/B38*100</f>
        <v>15.84262560632431</v>
      </c>
    </row>
    <row r="39" spans="1:4" ht="31.7" customHeight="1" x14ac:dyDescent="0.25">
      <c r="A39" s="43" t="s">
        <v>32</v>
      </c>
      <c r="B39" s="33">
        <v>75939500</v>
      </c>
      <c r="C39" s="5">
        <v>33714400</v>
      </c>
      <c r="D39" s="60">
        <f>C39/B39*100</f>
        <v>44.396394498251894</v>
      </c>
    </row>
    <row r="40" spans="1:4" ht="18.75" customHeight="1" x14ac:dyDescent="0.25">
      <c r="A40" s="43" t="s">
        <v>33</v>
      </c>
      <c r="B40" s="33">
        <f>1875388000.09+10000000+111160703.5</f>
        <v>1996548703.5899999</v>
      </c>
      <c r="C40" s="5">
        <v>291877828.61000001</v>
      </c>
      <c r="D40" s="60">
        <f>C40/B40*100</f>
        <v>14.61911888676563</v>
      </c>
    </row>
    <row r="41" spans="1:4" ht="47.25" customHeight="1" x14ac:dyDescent="0.25">
      <c r="A41" s="43" t="s">
        <v>34</v>
      </c>
      <c r="B41" s="33">
        <v>0</v>
      </c>
      <c r="C41" s="5">
        <v>-21275890.68</v>
      </c>
      <c r="D41" s="60">
        <v>0</v>
      </c>
    </row>
    <row r="42" spans="1:4" ht="19.5" customHeight="1" thickBot="1" x14ac:dyDescent="0.3">
      <c r="A42" s="93" t="s">
        <v>35</v>
      </c>
      <c r="B42" s="33">
        <v>0</v>
      </c>
      <c r="C42" s="13">
        <v>24020208.899999999</v>
      </c>
      <c r="D42" s="63">
        <v>100</v>
      </c>
    </row>
    <row r="43" spans="1:4" ht="29.25" customHeight="1" thickBot="1" x14ac:dyDescent="0.3">
      <c r="A43" s="94" t="s">
        <v>36</v>
      </c>
      <c r="B43" s="52">
        <f>B5+B21+B38</f>
        <v>2855825763.8299999</v>
      </c>
      <c r="C43" s="22">
        <f>C5+C21+C38</f>
        <v>373531179.45999998</v>
      </c>
      <c r="D43" s="64">
        <f>C43/B43*100</f>
        <v>13.079620759462948</v>
      </c>
    </row>
    <row r="44" spans="1:4" ht="19.5" customHeight="1" x14ac:dyDescent="0.25">
      <c r="A44" s="90" t="s">
        <v>37</v>
      </c>
      <c r="B44" s="113"/>
      <c r="C44" s="114"/>
      <c r="D44" s="115"/>
    </row>
    <row r="45" spans="1:4" ht="24" customHeight="1" x14ac:dyDescent="0.25">
      <c r="A45" s="95" t="s">
        <v>38</v>
      </c>
      <c r="B45" s="49">
        <f>B46+B47+B48+B49+B50+B51+B52</f>
        <v>165844700</v>
      </c>
      <c r="C45" s="21">
        <f>C46+C47+C48+C49+C50+C51+C52</f>
        <v>25414152.260000002</v>
      </c>
      <c r="D45" s="65">
        <f t="shared" ref="D45:D100" si="4">C45/B45*100</f>
        <v>15.324066587596711</v>
      </c>
    </row>
    <row r="46" spans="1:4" ht="49.7" customHeight="1" x14ac:dyDescent="0.25">
      <c r="A46" s="96" t="s">
        <v>39</v>
      </c>
      <c r="B46" s="81">
        <v>3650600</v>
      </c>
      <c r="C46" s="15">
        <v>513074.48</v>
      </c>
      <c r="D46" s="66">
        <f t="shared" si="4"/>
        <v>14.054524735659889</v>
      </c>
    </row>
    <row r="47" spans="1:4" ht="46.5" customHeight="1" x14ac:dyDescent="0.25">
      <c r="A47" s="96" t="s">
        <v>40</v>
      </c>
      <c r="B47" s="81">
        <v>68856000</v>
      </c>
      <c r="C47" s="15">
        <v>9776012.1500000004</v>
      </c>
      <c r="D47" s="66">
        <f t="shared" si="4"/>
        <v>14.197763666201929</v>
      </c>
    </row>
    <row r="48" spans="1:4" x14ac:dyDescent="0.25">
      <c r="A48" s="96" t="s">
        <v>41</v>
      </c>
      <c r="B48" s="81">
        <v>12400</v>
      </c>
      <c r="C48" s="15">
        <v>0</v>
      </c>
      <c r="D48" s="66">
        <f t="shared" si="4"/>
        <v>0</v>
      </c>
    </row>
    <row r="49" spans="1:4" ht="30.2" customHeight="1" x14ac:dyDescent="0.25">
      <c r="A49" s="96" t="s">
        <v>42</v>
      </c>
      <c r="B49" s="81">
        <v>8762900</v>
      </c>
      <c r="C49" s="15">
        <v>1407945.3</v>
      </c>
      <c r="D49" s="66">
        <f t="shared" si="4"/>
        <v>16.067115909116843</v>
      </c>
    </row>
    <row r="50" spans="1:4" ht="19.5" hidden="1" customHeight="1" x14ac:dyDescent="0.25">
      <c r="A50" s="96" t="s">
        <v>43</v>
      </c>
      <c r="B50" s="81"/>
      <c r="C50" s="15"/>
      <c r="D50" s="66">
        <v>0</v>
      </c>
    </row>
    <row r="51" spans="1:4" x14ac:dyDescent="0.25">
      <c r="A51" s="96" t="s">
        <v>44</v>
      </c>
      <c r="B51" s="81">
        <v>1414083.24</v>
      </c>
      <c r="C51" s="15">
        <v>0</v>
      </c>
      <c r="D51" s="66">
        <f t="shared" si="4"/>
        <v>0</v>
      </c>
    </row>
    <row r="52" spans="1:4" x14ac:dyDescent="0.25">
      <c r="A52" s="96" t="s">
        <v>45</v>
      </c>
      <c r="B52" s="81">
        <v>83148716.760000005</v>
      </c>
      <c r="C52" s="15">
        <v>13717120.33</v>
      </c>
      <c r="D52" s="66">
        <f t="shared" si="4"/>
        <v>16.497092035218078</v>
      </c>
    </row>
    <row r="53" spans="1:4" ht="31.5" x14ac:dyDescent="0.25">
      <c r="A53" s="95" t="s">
        <v>46</v>
      </c>
      <c r="B53" s="49">
        <f>B54+B55+B56</f>
        <v>26477500</v>
      </c>
      <c r="C53" s="21">
        <f>C54+C55+C56</f>
        <v>2404774.89</v>
      </c>
      <c r="D53" s="65">
        <f t="shared" si="4"/>
        <v>9.0823336417713154</v>
      </c>
    </row>
    <row r="54" spans="1:4" x14ac:dyDescent="0.25">
      <c r="A54" s="96" t="s">
        <v>47</v>
      </c>
      <c r="B54" s="81">
        <v>3659500</v>
      </c>
      <c r="C54" s="15">
        <v>703489.88</v>
      </c>
      <c r="D54" s="66">
        <f t="shared" si="4"/>
        <v>19.223661155895613</v>
      </c>
    </row>
    <row r="55" spans="1:4" ht="18.75" customHeight="1" x14ac:dyDescent="0.25">
      <c r="A55" s="96" t="s">
        <v>90</v>
      </c>
      <c r="B55" s="81">
        <v>22818000</v>
      </c>
      <c r="C55" s="15">
        <v>1701285.01</v>
      </c>
      <c r="D55" s="66">
        <f t="shared" si="4"/>
        <v>7.4558901305986494</v>
      </c>
    </row>
    <row r="56" spans="1:4" ht="32.25" hidden="1" customHeight="1" x14ac:dyDescent="0.25">
      <c r="A56" s="96" t="s">
        <v>48</v>
      </c>
      <c r="B56" s="81"/>
      <c r="C56" s="15"/>
      <c r="D56" s="66">
        <v>0</v>
      </c>
    </row>
    <row r="57" spans="1:4" x14ac:dyDescent="0.25">
      <c r="A57" s="95" t="s">
        <v>49</v>
      </c>
      <c r="B57" s="49">
        <f>B58+B59+B60+B61</f>
        <v>261710700.64000002</v>
      </c>
      <c r="C57" s="21">
        <f>C58+C59+C60+C61</f>
        <v>27349398.560000002</v>
      </c>
      <c r="D57" s="65">
        <f t="shared" si="4"/>
        <v>10.450240854928156</v>
      </c>
    </row>
    <row r="58" spans="1:4" x14ac:dyDescent="0.25">
      <c r="A58" s="96" t="s">
        <v>50</v>
      </c>
      <c r="B58" s="81">
        <v>450200</v>
      </c>
      <c r="C58" s="16">
        <v>0</v>
      </c>
      <c r="D58" s="66">
        <f t="shared" si="4"/>
        <v>0</v>
      </c>
    </row>
    <row r="59" spans="1:4" x14ac:dyDescent="0.25">
      <c r="A59" s="96" t="s">
        <v>51</v>
      </c>
      <c r="B59" s="81">
        <v>4118459.56</v>
      </c>
      <c r="C59" s="16">
        <v>2251719.1</v>
      </c>
      <c r="D59" s="66">
        <f t="shared" si="4"/>
        <v>54.673818382715886</v>
      </c>
    </row>
    <row r="60" spans="1:4" x14ac:dyDescent="0.25">
      <c r="A60" s="96" t="s">
        <v>52</v>
      </c>
      <c r="B60" s="82">
        <v>255799141.08000001</v>
      </c>
      <c r="C60" s="15">
        <v>25077679.460000001</v>
      </c>
      <c r="D60" s="66">
        <f t="shared" si="4"/>
        <v>9.8036605416736222</v>
      </c>
    </row>
    <row r="61" spans="1:4" ht="20.25" customHeight="1" x14ac:dyDescent="0.25">
      <c r="A61" s="96" t="s">
        <v>53</v>
      </c>
      <c r="B61" s="81">
        <v>1342900</v>
      </c>
      <c r="C61" s="37">
        <v>20000</v>
      </c>
      <c r="D61" s="66">
        <f t="shared" si="4"/>
        <v>1.4893141708243354</v>
      </c>
    </row>
    <row r="62" spans="1:4" x14ac:dyDescent="0.25">
      <c r="A62" s="95" t="s">
        <v>54</v>
      </c>
      <c r="B62" s="49">
        <f>B63+B64+B66+B65</f>
        <v>329265785.06999999</v>
      </c>
      <c r="C62" s="21">
        <f>C63+C64+C66+C65</f>
        <v>10068973.199999999</v>
      </c>
      <c r="D62" s="65">
        <f t="shared" si="4"/>
        <v>3.0580077422436691</v>
      </c>
    </row>
    <row r="63" spans="1:4" x14ac:dyDescent="0.25">
      <c r="A63" s="96" t="s">
        <v>55</v>
      </c>
      <c r="B63" s="81">
        <v>28016482.399999999</v>
      </c>
      <c r="C63" s="37">
        <v>482953.83</v>
      </c>
      <c r="D63" s="66">
        <f t="shared" si="4"/>
        <v>1.7238203679702488</v>
      </c>
    </row>
    <row r="64" spans="1:4" x14ac:dyDescent="0.25">
      <c r="A64" s="96" t="s">
        <v>56</v>
      </c>
      <c r="B64" s="81">
        <v>600000</v>
      </c>
      <c r="C64" s="15">
        <v>0</v>
      </c>
      <c r="D64" s="66">
        <f t="shared" si="4"/>
        <v>0</v>
      </c>
    </row>
    <row r="65" spans="1:10" x14ac:dyDescent="0.25">
      <c r="A65" s="96" t="s">
        <v>57</v>
      </c>
      <c r="B65" s="81">
        <v>183059902.66999999</v>
      </c>
      <c r="C65" s="37">
        <v>7759344.3700000001</v>
      </c>
      <c r="D65" s="66">
        <f t="shared" si="4"/>
        <v>4.238691410203403</v>
      </c>
    </row>
    <row r="66" spans="1:10" ht="17.45" customHeight="1" x14ac:dyDescent="0.25">
      <c r="A66" s="96" t="s">
        <v>58</v>
      </c>
      <c r="B66" s="81">
        <v>117589400</v>
      </c>
      <c r="C66" s="37">
        <v>1826675</v>
      </c>
      <c r="D66" s="66">
        <f t="shared" si="4"/>
        <v>1.5534350885368919</v>
      </c>
    </row>
    <row r="67" spans="1:10" x14ac:dyDescent="0.25">
      <c r="A67" s="95" t="s">
        <v>59</v>
      </c>
      <c r="B67" s="49">
        <f>B68+B69</f>
        <v>11688261.810000001</v>
      </c>
      <c r="C67" s="21">
        <f>C68+C69</f>
        <v>1774250</v>
      </c>
      <c r="D67" s="65">
        <f t="shared" si="4"/>
        <v>15.179759222042957</v>
      </c>
    </row>
    <row r="68" spans="1:10" ht="30.2" customHeight="1" x14ac:dyDescent="0.25">
      <c r="A68" s="96" t="s">
        <v>60</v>
      </c>
      <c r="B68" s="81">
        <v>10861000</v>
      </c>
      <c r="C68" s="15">
        <v>1774250</v>
      </c>
      <c r="D68" s="66">
        <f t="shared" si="4"/>
        <v>16.335972746524259</v>
      </c>
    </row>
    <row r="69" spans="1:10" ht="19.5" customHeight="1" x14ac:dyDescent="0.25">
      <c r="A69" s="96" t="s">
        <v>61</v>
      </c>
      <c r="B69" s="81">
        <v>827261.81</v>
      </c>
      <c r="C69" s="15">
        <v>0</v>
      </c>
      <c r="D69" s="66">
        <f t="shared" si="4"/>
        <v>0</v>
      </c>
    </row>
    <row r="70" spans="1:10" x14ac:dyDescent="0.25">
      <c r="A70" s="95" t="s">
        <v>62</v>
      </c>
      <c r="B70" s="49">
        <f t="shared" ref="B70:C70" si="5">B71+B72+B73+B74+B75+B76</f>
        <v>1854054500.5</v>
      </c>
      <c r="C70" s="21">
        <f t="shared" si="5"/>
        <v>336420027.97000003</v>
      </c>
      <c r="D70" s="65">
        <f t="shared" si="4"/>
        <v>18.145099180162962</v>
      </c>
      <c r="F70" s="9"/>
      <c r="H70" s="8"/>
      <c r="J70" s="8"/>
    </row>
    <row r="71" spans="1:10" x14ac:dyDescent="0.25">
      <c r="A71" s="96" t="s">
        <v>63</v>
      </c>
      <c r="B71" s="81">
        <v>723653489</v>
      </c>
      <c r="C71" s="15">
        <v>160554351</v>
      </c>
      <c r="D71" s="66">
        <f t="shared" si="4"/>
        <v>22.186633995486755</v>
      </c>
    </row>
    <row r="72" spans="1:10" x14ac:dyDescent="0.25">
      <c r="A72" s="96" t="s">
        <v>64</v>
      </c>
      <c r="B72" s="81">
        <v>969429051.5</v>
      </c>
      <c r="C72" s="15">
        <v>155980401</v>
      </c>
      <c r="D72" s="67">
        <f t="shared" si="4"/>
        <v>16.089924348630891</v>
      </c>
    </row>
    <row r="73" spans="1:10" ht="15" customHeight="1" x14ac:dyDescent="0.25">
      <c r="A73" s="96" t="s">
        <v>65</v>
      </c>
      <c r="B73" s="81">
        <v>132008366</v>
      </c>
      <c r="C73" s="15">
        <v>18384225.969999999</v>
      </c>
      <c r="D73" s="67">
        <f t="shared" si="4"/>
        <v>13.926561268094172</v>
      </c>
    </row>
    <row r="74" spans="1:10" ht="15" customHeight="1" x14ac:dyDescent="0.25">
      <c r="A74" s="96" t="s">
        <v>95</v>
      </c>
      <c r="B74" s="81">
        <v>50000</v>
      </c>
      <c r="C74" s="15">
        <v>22200</v>
      </c>
      <c r="D74" s="67">
        <f t="shared" si="4"/>
        <v>44.4</v>
      </c>
    </row>
    <row r="75" spans="1:10" x14ac:dyDescent="0.25">
      <c r="A75" s="96" t="s">
        <v>66</v>
      </c>
      <c r="B75" s="81">
        <v>260000</v>
      </c>
      <c r="C75" s="15">
        <v>24950</v>
      </c>
      <c r="D75" s="67">
        <f t="shared" si="4"/>
        <v>9.5961538461538467</v>
      </c>
    </row>
    <row r="76" spans="1:10" x14ac:dyDescent="0.25">
      <c r="A76" s="96" t="s">
        <v>67</v>
      </c>
      <c r="B76" s="81">
        <v>28653594</v>
      </c>
      <c r="C76" s="15">
        <v>1453900</v>
      </c>
      <c r="D76" s="67">
        <f t="shared" si="4"/>
        <v>5.074058074529848</v>
      </c>
    </row>
    <row r="77" spans="1:10" x14ac:dyDescent="0.25">
      <c r="A77" s="95" t="s">
        <v>68</v>
      </c>
      <c r="B77" s="49">
        <f>B78</f>
        <v>114668560.87</v>
      </c>
      <c r="C77" s="21">
        <f>C78</f>
        <v>9952015.5099999998</v>
      </c>
      <c r="D77" s="68">
        <f t="shared" si="4"/>
        <v>8.6789399243290593</v>
      </c>
      <c r="F77" s="9"/>
    </row>
    <row r="78" spans="1:10" x14ac:dyDescent="0.25">
      <c r="A78" s="96" t="s">
        <v>69</v>
      </c>
      <c r="B78" s="81">
        <v>114668560.87</v>
      </c>
      <c r="C78" s="15">
        <v>9952015.5099999998</v>
      </c>
      <c r="D78" s="67">
        <f t="shared" si="4"/>
        <v>8.6789399243290593</v>
      </c>
    </row>
    <row r="79" spans="1:10" x14ac:dyDescent="0.25">
      <c r="A79" s="95" t="s">
        <v>70</v>
      </c>
      <c r="B79" s="49">
        <f>B80+B81+B82+B83</f>
        <v>117216690.19</v>
      </c>
      <c r="C79" s="21">
        <f>C80+C81+C82+C83</f>
        <v>3495307.75</v>
      </c>
      <c r="D79" s="68">
        <f t="shared" si="4"/>
        <v>2.9819198480475371</v>
      </c>
    </row>
    <row r="80" spans="1:10" x14ac:dyDescent="0.25">
      <c r="A80" s="96" t="s">
        <v>71</v>
      </c>
      <c r="B80" s="81">
        <v>1152000</v>
      </c>
      <c r="C80" s="15">
        <v>186000</v>
      </c>
      <c r="D80" s="67">
        <f t="shared" si="4"/>
        <v>16.145833333333336</v>
      </c>
    </row>
    <row r="81" spans="1:6" x14ac:dyDescent="0.25">
      <c r="A81" s="96" t="s">
        <v>72</v>
      </c>
      <c r="B81" s="81">
        <v>2178600</v>
      </c>
      <c r="C81" s="15">
        <v>300000</v>
      </c>
      <c r="D81" s="67">
        <f t="shared" si="4"/>
        <v>13.770311209033324</v>
      </c>
    </row>
    <row r="82" spans="1:6" x14ac:dyDescent="0.25">
      <c r="A82" s="96" t="s">
        <v>73</v>
      </c>
      <c r="B82" s="81">
        <v>112183274.19</v>
      </c>
      <c r="C82" s="15">
        <v>2032581.03</v>
      </c>
      <c r="D82" s="67">
        <f t="shared" si="4"/>
        <v>1.8118396389086528</v>
      </c>
    </row>
    <row r="83" spans="1:6" ht="18.75" customHeight="1" x14ac:dyDescent="0.25">
      <c r="A83" s="96" t="s">
        <v>74</v>
      </c>
      <c r="B83" s="81">
        <v>1702816</v>
      </c>
      <c r="C83" s="15">
        <v>976726.72</v>
      </c>
      <c r="D83" s="67">
        <f t="shared" si="4"/>
        <v>57.359498618758579</v>
      </c>
    </row>
    <row r="84" spans="1:6" x14ac:dyDescent="0.25">
      <c r="A84" s="95" t="s">
        <v>75</v>
      </c>
      <c r="B84" s="49">
        <f>B85+B86+B87</f>
        <v>88140884.780000001</v>
      </c>
      <c r="C84" s="21">
        <f>C85+C86+C87</f>
        <v>8813730</v>
      </c>
      <c r="D84" s="68">
        <f t="shared" si="4"/>
        <v>9.9995932897645687</v>
      </c>
    </row>
    <row r="85" spans="1:6" x14ac:dyDescent="0.25">
      <c r="A85" s="96" t="s">
        <v>76</v>
      </c>
      <c r="B85" s="81">
        <v>65826600</v>
      </c>
      <c r="C85" s="15">
        <v>8357955</v>
      </c>
      <c r="D85" s="67">
        <f t="shared" si="4"/>
        <v>12.696926470454192</v>
      </c>
    </row>
    <row r="86" spans="1:6" x14ac:dyDescent="0.25">
      <c r="A86" s="96" t="s">
        <v>77</v>
      </c>
      <c r="B86" s="81">
        <v>22314284.780000001</v>
      </c>
      <c r="C86" s="15">
        <v>455775</v>
      </c>
      <c r="D86" s="67">
        <f t="shared" si="4"/>
        <v>2.042525693713944</v>
      </c>
    </row>
    <row r="87" spans="1:6" hidden="1" x14ac:dyDescent="0.25">
      <c r="A87" s="96" t="s">
        <v>78</v>
      </c>
      <c r="B87" s="81"/>
      <c r="C87" s="15"/>
      <c r="D87" s="67" t="e">
        <f t="shared" si="4"/>
        <v>#DIV/0!</v>
      </c>
    </row>
    <row r="88" spans="1:6" x14ac:dyDescent="0.25">
      <c r="A88" s="95" t="s">
        <v>79</v>
      </c>
      <c r="B88" s="83">
        <f t="shared" ref="B88:C88" si="6">B89+B90</f>
        <v>1400000</v>
      </c>
      <c r="C88" s="20">
        <f t="shared" si="6"/>
        <v>54278.41</v>
      </c>
      <c r="D88" s="68">
        <f t="shared" si="4"/>
        <v>3.8770292857142863</v>
      </c>
    </row>
    <row r="89" spans="1:6" x14ac:dyDescent="0.25">
      <c r="A89" s="96" t="s">
        <v>80</v>
      </c>
      <c r="B89" s="81">
        <v>350000</v>
      </c>
      <c r="C89" s="15">
        <v>0</v>
      </c>
      <c r="D89" s="67">
        <f t="shared" si="4"/>
        <v>0</v>
      </c>
    </row>
    <row r="90" spans="1:6" x14ac:dyDescent="0.25">
      <c r="A90" s="97" t="s">
        <v>96</v>
      </c>
      <c r="B90" s="84">
        <v>1050000</v>
      </c>
      <c r="C90" s="23">
        <v>54278.41</v>
      </c>
      <c r="D90" s="69">
        <f t="shared" si="4"/>
        <v>5.1693723809523817</v>
      </c>
    </row>
    <row r="91" spans="1:6" ht="16.5" thickBot="1" x14ac:dyDescent="0.3">
      <c r="A91" s="98" t="s">
        <v>81</v>
      </c>
      <c r="B91" s="85">
        <v>4011100</v>
      </c>
      <c r="C91" s="24">
        <v>0</v>
      </c>
      <c r="D91" s="70">
        <f t="shared" si="4"/>
        <v>0</v>
      </c>
    </row>
    <row r="92" spans="1:6" ht="16.5" hidden="1" thickBot="1" x14ac:dyDescent="0.3">
      <c r="A92" s="99" t="s">
        <v>88</v>
      </c>
      <c r="B92" s="86"/>
      <c r="C92" s="25"/>
      <c r="D92" s="71" t="e">
        <f t="shared" si="4"/>
        <v>#DIV/0!</v>
      </c>
    </row>
    <row r="93" spans="1:6" ht="30.75" customHeight="1" thickBot="1" x14ac:dyDescent="0.3">
      <c r="A93" s="100" t="s">
        <v>82</v>
      </c>
      <c r="B93" s="52">
        <f>B45+B53+B57+B62+B67+B70+B77+B79+B84+B88+B91+B92</f>
        <v>2974478683.8600001</v>
      </c>
      <c r="C93" s="26">
        <f>C45+C53+C57+C62+C67+C70+C77+C79+C84+C88+C91+C92</f>
        <v>425746908.55000007</v>
      </c>
      <c r="D93" s="72">
        <f t="shared" si="4"/>
        <v>14.313328613184261</v>
      </c>
      <c r="F93" s="9"/>
    </row>
    <row r="94" spans="1:6" ht="7.5" hidden="1" customHeight="1" x14ac:dyDescent="0.25">
      <c r="A94" s="101"/>
      <c r="B94" s="87"/>
      <c r="C94" s="27"/>
      <c r="D94" s="73" t="e">
        <f t="shared" si="4"/>
        <v>#DIV/0!</v>
      </c>
    </row>
    <row r="95" spans="1:6" ht="21.2" customHeight="1" thickBot="1" x14ac:dyDescent="0.3">
      <c r="A95" s="102" t="s">
        <v>83</v>
      </c>
      <c r="B95" s="88">
        <f>B43-B93</f>
        <v>-118652920.03000021</v>
      </c>
      <c r="C95" s="28">
        <f>C43-C93</f>
        <v>-52215729.090000093</v>
      </c>
      <c r="D95" s="74">
        <f t="shared" si="4"/>
        <v>44.007116788021619</v>
      </c>
    </row>
    <row r="96" spans="1:6" x14ac:dyDescent="0.25">
      <c r="A96" s="103" t="s">
        <v>92</v>
      </c>
      <c r="B96" s="89"/>
      <c r="C96" s="29"/>
      <c r="D96" s="75"/>
    </row>
    <row r="97" spans="1:6" x14ac:dyDescent="0.25">
      <c r="A97" s="96" t="s">
        <v>84</v>
      </c>
      <c r="B97" s="81">
        <v>40000000</v>
      </c>
      <c r="C97" s="16">
        <v>0</v>
      </c>
      <c r="D97" s="76">
        <v>0</v>
      </c>
    </row>
    <row r="98" spans="1:6" ht="31.5" hidden="1" x14ac:dyDescent="0.25">
      <c r="A98" s="96" t="s">
        <v>85</v>
      </c>
      <c r="B98" s="81">
        <v>0</v>
      </c>
      <c r="C98" s="15">
        <v>0</v>
      </c>
      <c r="D98" s="76" t="e">
        <f t="shared" si="4"/>
        <v>#DIV/0!</v>
      </c>
    </row>
    <row r="99" spans="1:6" ht="31.5" hidden="1" x14ac:dyDescent="0.25">
      <c r="A99" s="96" t="s">
        <v>86</v>
      </c>
      <c r="B99" s="81">
        <v>0</v>
      </c>
      <c r="C99" s="15">
        <v>0</v>
      </c>
      <c r="D99" s="76" t="e">
        <f t="shared" si="4"/>
        <v>#DIV/0!</v>
      </c>
    </row>
    <row r="100" spans="1:6" ht="30.75" customHeight="1" thickBot="1" x14ac:dyDescent="0.3">
      <c r="A100" s="104" t="s">
        <v>87</v>
      </c>
      <c r="B100" s="105">
        <v>78652920.030000001</v>
      </c>
      <c r="C100" s="106">
        <v>52215729.090000004</v>
      </c>
      <c r="D100" s="107">
        <f t="shared" si="4"/>
        <v>66.387527723171303</v>
      </c>
      <c r="F100" s="9"/>
    </row>
    <row r="101" spans="1:6" s="12" customFormat="1" ht="23.25" customHeight="1" x14ac:dyDescent="0.25">
      <c r="A101" s="10"/>
      <c r="B101" s="30"/>
      <c r="C101" s="30"/>
      <c r="D101" s="11"/>
    </row>
    <row r="102" spans="1:6" x14ac:dyDescent="0.25">
      <c r="A102" s="2"/>
      <c r="B102" s="31"/>
      <c r="C102" s="31"/>
      <c r="D102" s="2"/>
    </row>
  </sheetData>
  <mergeCells count="3">
    <mergeCell ref="A1:D1"/>
    <mergeCell ref="B44:D44"/>
    <mergeCell ref="C2:D2"/>
  </mergeCells>
  <pageMargins left="1.1811023622047245" right="0.19685039370078741" top="0.23622047244094491" bottom="0.11811023622047245" header="0.31496062992125984" footer="0.23622047244094491"/>
  <pageSetup paperSize="9" scale="75" orientation="portrait" r:id="rId1"/>
  <rowBreaks count="1" manualBreakCount="1">
    <brk id="4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</vt:lpstr>
      <vt:lpstr>'03'!Заголовки_для_печати</vt:lpstr>
      <vt:lpstr>'03'!Область_печати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2023-03-06T12:08:28Z</dcterms:modified>
</cp:coreProperties>
</file>