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B105" i="1" l="1"/>
  <c r="B112" i="1"/>
  <c r="B120" i="1"/>
  <c r="B140" i="1"/>
  <c r="B144" i="1"/>
  <c r="B149" i="1"/>
  <c r="B151" i="1" s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G163" i="1"/>
  <c r="G165" i="1" s="1"/>
  <c r="H163" i="1"/>
  <c r="H165" i="1" s="1"/>
  <c r="I163" i="1"/>
  <c r="I165" i="1" s="1"/>
  <c r="J163" i="1"/>
  <c r="K163" i="1"/>
  <c r="L163" i="1"/>
  <c r="M163" i="1"/>
  <c r="M165" i="1" s="1"/>
  <c r="N163" i="1"/>
  <c r="O163" i="1"/>
  <c r="P163" i="1"/>
  <c r="P165" i="1" s="1"/>
  <c r="Q163" i="1"/>
  <c r="Q165" i="1" s="1"/>
  <c r="R163" i="1"/>
  <c r="S163" i="1"/>
  <c r="T163" i="1"/>
  <c r="U163" i="1"/>
  <c r="V163" i="1"/>
  <c r="W163" i="1"/>
  <c r="X163" i="1"/>
  <c r="Y163" i="1"/>
  <c r="Y165" i="1" s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Q164" i="1"/>
  <c r="Q167" i="1" s="1"/>
  <c r="R164" i="1"/>
  <c r="R165" i="1" s="1"/>
  <c r="S164" i="1"/>
  <c r="S165" i="1" s="1"/>
  <c r="T164" i="1"/>
  <c r="T165" i="1" s="1"/>
  <c r="R166" i="1"/>
  <c r="S166" i="1"/>
  <c r="T166" i="1"/>
  <c r="Q191" i="1"/>
  <c r="Q174" i="1"/>
  <c r="W200" i="1"/>
  <c r="U145" i="1"/>
  <c r="L167" i="1" l="1"/>
  <c r="L165" i="1"/>
  <c r="R167" i="1"/>
  <c r="S167" i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3" i="1" l="1"/>
  <c r="E104" i="1" s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3" i="1" l="1"/>
  <c r="W105" i="1" s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K165" i="1" s="1"/>
  <c r="M164" i="1"/>
  <c r="M168" i="1" s="1"/>
  <c r="N168" i="1"/>
  <c r="O168" i="1"/>
  <c r="K168" i="1" l="1"/>
  <c r="F168" i="1"/>
  <c r="X164" i="1"/>
  <c r="X168" i="1" l="1"/>
  <c r="X165" i="1"/>
  <c r="Q168" i="1"/>
  <c r="R105" i="1"/>
  <c r="M105" i="1"/>
  <c r="I166" i="1"/>
  <c r="K166" i="1"/>
  <c r="M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0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<sst xmlns="http://schemas.openxmlformats.org/spreadsheetml/2006/main" count="277" uniqueCount="219">
  <si>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</si>
  <si>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</si>
  <si>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</si>
  <si>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</si>
  <si>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</si>
  <si>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</si>
  <si>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</si>
  <si>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</si>
  <si>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</si>
  <si>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</si>
  <si>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</si>
  <si>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</si>
  <si>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</si>
  <si>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</si>
  <si>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</si>
  <si>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</si>
  <si>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</si>
  <si>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</si>
  <si>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</si>
  <si>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</si>
  <si>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</si>
  <si>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</si>
  <si>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</si>
  <si>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</si>
  <si>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</si>
  <si>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</si>
  <si>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</si>
  <si>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</si>
  <si>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</si>
  <si>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</si>
  <si>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</si>
  <si>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</si>
  <si>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</si>
  <si>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</si>
  <si>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</si>
  <si>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</si>
  <si>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</si>
  <si>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</si>
  <si>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</si>
  <si>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</si>
  <si>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</si>
  <si>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</si>
  <si>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</si>
  <si>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</si>
  <si>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</si>
  <si>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</si>
  <si>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</si>
  <si>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</si>
  <si>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</si>
  <si>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</si>
  <si>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</si>
  <si>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</si>
  <si>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</si>
  <si>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</si>
  <si>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</si>
  <si>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</si>
  <si>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</si>
  <si>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</si>
  <si>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</si>
  <si>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</si>
  <si>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</si>
  <si>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</si>
  <si>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</si>
  <si>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</si>
  <si>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</si>
  <si>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</si>
  <si>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</si>
  <si>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</si>
  <si>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</si>
  <si>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</si>
  <si>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</si>
  <si>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</si>
  <si>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</si>
  <si>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</si>
  <si>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</si>
  <si>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</si>
  <si>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</si>
  <si>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</si>
  <si>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</si>
  <si>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</si>
  <si>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</si>
  <si>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</si>
  <si>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</si>
  <si>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</si>
  <si>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</si>
  <si>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</si>
  <si>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</si>
  <si>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</si>
  <si>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</si>
  <si>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</si>
  <si>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</si>
  <si>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</si>
  <si>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</si>
  <si>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</si>
  <si>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</si>
  <si>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</si>
  <si>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</si>
  <si>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</si>
  <si>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</si>
  <si>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</si>
  <si>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</si>
  <si>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</si>
  <si>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</si>
  <si>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</si>
  <si>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</si>
  <si>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</si>
  <si>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</si>
  <si>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</si>
  <si>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</si>
  <si>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</si>
  <si>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</si>
  <si>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</si>
  <si>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</si>
  <si>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</si>
  <si>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</si>
  <si>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</si>
  <si>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</si>
  <si>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</si>
  <si>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</si>
  <si>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</si>
  <si>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</si>
  <si>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</si>
  <si>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</si>
  <si>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</si>
  <si>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</si>
  <si>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</si>
  <si>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</si>
  <si>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</si>
  <si>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</si>
  <si>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</si>
  <si>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</si>
  <si>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</si>
  <si>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</si>
  <si>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</si>
  <si>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</si>
  <si>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</si>
  <si>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</si>
  <si>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</si>
  <si>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</si>
  <si>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</si>
  <si>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</si>
  <si>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</si>
  <si>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</si>
  <si>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</si>
  <si>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</si>
  <si>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</si>
  <si>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</si>
  <si>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</si>
  <si>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</si>
  <si>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</si>
  <si>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</si>
  <si>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</si>
  <si>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</si>
  <si>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</si>
  <si>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</si>
  <si>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</si>
  <si>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</si>
  <si>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</si>
  <si>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</si>
  <si>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</si>
  <si>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</si>
  <si>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</si>
  <si>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</si>
  <si>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</si>
  <si>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</si>
  <si>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</si>
  <si>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</si>
  <si>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</si>
  <si>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</si>
  <si>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</si>
  <si>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</si>
  <si>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</si>
  <si>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</si>
  <si>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</si>
  <si>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</si>
  <si>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</si>
  <si>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</si>
  <si>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</si>
  <si>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</si>
  <si>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</si>
  <si>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</si>
  <si>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</si>
  <si>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</si>
  <si>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</si>
  <si>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</si>
  <si>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</si>
  <si>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</si>
  <si>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</si>
  <si>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</si>
  <si>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</si>
  <si>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</si>
  <si>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</si>
  <si>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</si>
  <si>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</si>
  <si>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</si>
  <si>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</si>
  <si>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</si>
  <si>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</si>
  <si>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</si>
  <si>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</si>
  <si>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</si>
  <si>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</si>
  <si>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</si>
  <si>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</si>
  <si>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</si>
  <si>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</si>
  <si>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</si>
  <si>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</si>
  <si>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</si>
  <si>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</si>
  <si>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</si>
  <si>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</si>
  <si>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</si>
  <si>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</si>
  <si>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</si>
  <si>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</si>
  <si>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</si>
  <si>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</si>
  <si>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11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</si>
</sst>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03" sqref="A103:XFD103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9" t="s">
        <v>218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0" t="s">
        <v>3</v>
      </c>
      <c r="B4" s="183" t="s">
        <v>206</v>
      </c>
      <c r="C4" s="176" t="s">
        <v>207</v>
      </c>
      <c r="D4" s="176" t="s">
        <v>208</v>
      </c>
      <c r="E4" s="186" t="s">
        <v>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" t="s">
        <v>0</v>
      </c>
    </row>
    <row r="5" spans="1:26" s="2" customFormat="1" ht="87" customHeight="1" x14ac:dyDescent="0.25">
      <c r="A5" s="181"/>
      <c r="B5" s="184"/>
      <c r="C5" s="177"/>
      <c r="D5" s="177"/>
      <c r="E5" s="189" t="s">
        <v>5</v>
      </c>
      <c r="F5" s="189" t="s">
        <v>6</v>
      </c>
      <c r="G5" s="189" t="s">
        <v>7</v>
      </c>
      <c r="H5" s="189" t="s">
        <v>8</v>
      </c>
      <c r="I5" s="189" t="s">
        <v>9</v>
      </c>
      <c r="J5" s="189" t="s">
        <v>10</v>
      </c>
      <c r="K5" s="191" t="s">
        <v>11</v>
      </c>
      <c r="L5" s="191" t="s">
        <v>12</v>
      </c>
      <c r="M5" s="189" t="s">
        <v>13</v>
      </c>
      <c r="N5" s="189" t="s">
        <v>14</v>
      </c>
      <c r="O5" s="189" t="s">
        <v>15</v>
      </c>
      <c r="P5" s="189" t="s">
        <v>16</v>
      </c>
      <c r="Q5" s="189" t="s">
        <v>17</v>
      </c>
      <c r="R5" s="189" t="s">
        <v>18</v>
      </c>
      <c r="S5" s="189" t="s">
        <v>19</v>
      </c>
      <c r="T5" s="189" t="s">
        <v>20</v>
      </c>
      <c r="U5" s="189" t="s">
        <v>21</v>
      </c>
      <c r="V5" s="189" t="s">
        <v>22</v>
      </c>
      <c r="W5" s="189" t="s">
        <v>23</v>
      </c>
      <c r="X5" s="189" t="s">
        <v>24</v>
      </c>
      <c r="Y5" s="189" t="s">
        <v>25</v>
      </c>
    </row>
    <row r="6" spans="1:26" s="2" customFormat="1" ht="69.75" customHeight="1" thickBot="1" x14ac:dyDescent="0.3">
      <c r="A6" s="182"/>
      <c r="B6" s="185"/>
      <c r="C6" s="178"/>
      <c r="D6" s="178"/>
      <c r="E6" s="190"/>
      <c r="F6" s="190"/>
      <c r="G6" s="190"/>
      <c r="H6" s="190"/>
      <c r="I6" s="190"/>
      <c r="J6" s="190"/>
      <c r="K6" s="192"/>
      <c r="L6" s="192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291434</v>
      </c>
      <c r="C102" s="22">
        <f>SUM(E102:Y102)</f>
        <v>286251</v>
      </c>
      <c r="D102" s="14">
        <f t="shared" si="14"/>
        <v>0.98221552735782369</v>
      </c>
      <c r="E102" s="88">
        <v>22393</v>
      </c>
      <c r="F102" s="88">
        <v>8466</v>
      </c>
      <c r="G102" s="88">
        <v>16608</v>
      </c>
      <c r="H102" s="88">
        <v>18105</v>
      </c>
      <c r="I102" s="88">
        <v>9245</v>
      </c>
      <c r="J102" s="88">
        <v>20170</v>
      </c>
      <c r="K102" s="88">
        <v>10102</v>
      </c>
      <c r="L102" s="88">
        <v>13156</v>
      </c>
      <c r="M102" s="88">
        <v>14003</v>
      </c>
      <c r="N102" s="88">
        <v>4987</v>
      </c>
      <c r="O102" s="88">
        <v>8732</v>
      </c>
      <c r="P102" s="88">
        <v>14208</v>
      </c>
      <c r="Q102" s="88">
        <v>15807</v>
      </c>
      <c r="R102" s="88">
        <v>17717</v>
      </c>
      <c r="S102" s="88">
        <v>17568</v>
      </c>
      <c r="T102" s="88">
        <v>12512</v>
      </c>
      <c r="U102" s="88">
        <v>10003</v>
      </c>
      <c r="V102" s="88">
        <v>5240</v>
      </c>
      <c r="W102" s="88">
        <v>14500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293955.15000000002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v>9813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0.97379141001611969</v>
      </c>
      <c r="D104" s="14">
        <f t="shared" si="14"/>
        <v>1.1310004762091983</v>
      </c>
      <c r="E104" s="27">
        <f>E102/E103</f>
        <v>0.8278067354256774</v>
      </c>
      <c r="F104" s="27">
        <f>F102/F103</f>
        <v>0.98533519553072624</v>
      </c>
      <c r="G104" s="27">
        <f t="shared" ref="G104:Y104" si="26">G102/G103</f>
        <v>1</v>
      </c>
      <c r="H104" s="27">
        <f t="shared" si="26"/>
        <v>0.98552065755810792</v>
      </c>
      <c r="I104" s="27">
        <f t="shared" si="26"/>
        <v>0.99558475123842338</v>
      </c>
      <c r="J104" s="27">
        <f t="shared" si="26"/>
        <v>0.99985128637287468</v>
      </c>
      <c r="K104" s="27">
        <f t="shared" si="26"/>
        <v>1.029450728625293</v>
      </c>
      <c r="L104" s="27">
        <f t="shared" si="26"/>
        <v>0.93643675706455975</v>
      </c>
      <c r="M104" s="27">
        <f>M102/M103</f>
        <v>0.98218419022234693</v>
      </c>
      <c r="N104" s="27">
        <f t="shared" si="26"/>
        <v>1</v>
      </c>
      <c r="O104" s="27">
        <f t="shared" si="26"/>
        <v>1.0068027210884354</v>
      </c>
      <c r="P104" s="27">
        <f t="shared" si="26"/>
        <v>0.99024254251463617</v>
      </c>
      <c r="Q104" s="27">
        <f>Q102/Q103</f>
        <v>0.96732146135487429</v>
      </c>
      <c r="R104" s="27">
        <f t="shared" si="26"/>
        <v>1</v>
      </c>
      <c r="S104" s="27">
        <f t="shared" si="26"/>
        <v>0.99445262085361708</v>
      </c>
      <c r="T104" s="27">
        <f t="shared" si="26"/>
        <v>0.99633699633699635</v>
      </c>
      <c r="U104" s="27">
        <f t="shared" si="26"/>
        <v>1</v>
      </c>
      <c r="V104" s="27">
        <f t="shared" si="26"/>
        <v>0.99280030314513068</v>
      </c>
      <c r="W104" s="27">
        <f t="shared" si="26"/>
        <v>0.93772230485675478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11793</v>
      </c>
      <c r="C105" s="22">
        <f t="shared" si="23"/>
        <v>7704.1500000000015</v>
      </c>
      <c r="D105" s="14">
        <f t="shared" si="14"/>
        <v>0.65328160773340127</v>
      </c>
      <c r="E105" s="116">
        <f>E103-E102</f>
        <v>4658</v>
      </c>
      <c r="F105" s="116">
        <f t="shared" ref="F105:L105" si="27">F103-F102</f>
        <v>126</v>
      </c>
      <c r="G105" s="116">
        <f t="shared" si="27"/>
        <v>0</v>
      </c>
      <c r="H105" s="116">
        <f>H103-H102</f>
        <v>266</v>
      </c>
      <c r="I105" s="116">
        <f>I103-I102</f>
        <v>41</v>
      </c>
      <c r="J105" s="116">
        <f t="shared" si="27"/>
        <v>3</v>
      </c>
      <c r="K105" s="116">
        <f t="shared" si="27"/>
        <v>-289</v>
      </c>
      <c r="L105" s="116">
        <f t="shared" si="27"/>
        <v>893</v>
      </c>
      <c r="M105" s="116">
        <f>M103-M102</f>
        <v>254</v>
      </c>
      <c r="N105" s="116">
        <f>N103-N102</f>
        <v>0</v>
      </c>
      <c r="O105" s="116">
        <f t="shared" ref="O105:Y105" si="28">O103-O102</f>
        <v>-59</v>
      </c>
      <c r="P105" s="116">
        <f t="shared" si="28"/>
        <v>140</v>
      </c>
      <c r="Q105" s="116">
        <f>Q103-Q102</f>
        <v>534</v>
      </c>
      <c r="R105" s="116">
        <f t="shared" si="28"/>
        <v>0</v>
      </c>
      <c r="S105" s="116">
        <f t="shared" si="28"/>
        <v>98</v>
      </c>
      <c r="T105" s="116">
        <f t="shared" si="28"/>
        <v>46</v>
      </c>
      <c r="U105" s="116">
        <f t="shared" si="28"/>
        <v>0</v>
      </c>
      <c r="V105" s="116">
        <f t="shared" si="28"/>
        <v>38</v>
      </c>
      <c r="W105" s="116">
        <f>W103-W102</f>
        <v>963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160406</v>
      </c>
      <c r="C106" s="88">
        <f t="shared" si="23"/>
        <v>158551</v>
      </c>
      <c r="D106" s="14">
        <f t="shared" si="14"/>
        <v>0.98843559467850328</v>
      </c>
      <c r="E106" s="9">
        <v>19890</v>
      </c>
      <c r="F106" s="9">
        <v>4388</v>
      </c>
      <c r="G106" s="9">
        <f>1800+5540</f>
        <v>7340</v>
      </c>
      <c r="H106" s="9">
        <v>8396</v>
      </c>
      <c r="I106" s="9">
        <v>4614</v>
      </c>
      <c r="J106" s="9">
        <v>12043</v>
      </c>
      <c r="K106" s="9">
        <v>4964</v>
      </c>
      <c r="L106" s="9">
        <v>6508</v>
      </c>
      <c r="M106" s="9">
        <v>8186</v>
      </c>
      <c r="N106" s="9">
        <v>2360</v>
      </c>
      <c r="O106" s="9">
        <v>3063</v>
      </c>
      <c r="P106" s="9">
        <v>7227</v>
      </c>
      <c r="Q106" s="9">
        <v>10938</v>
      </c>
      <c r="R106" s="9">
        <v>11245</v>
      </c>
      <c r="S106" s="9">
        <v>10637</v>
      </c>
      <c r="T106" s="9">
        <v>5836</v>
      </c>
      <c r="U106" s="9">
        <f>1700+3531</f>
        <v>5231</v>
      </c>
      <c r="V106" s="9">
        <v>2215</v>
      </c>
      <c r="W106" s="9">
        <v>7010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9128</v>
      </c>
      <c r="D107" s="14">
        <f t="shared" si="14"/>
        <v>0.87224080267558524</v>
      </c>
      <c r="E107" s="9">
        <v>315</v>
      </c>
      <c r="F107" s="9">
        <v>368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1450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90760</v>
      </c>
      <c r="C108" s="88">
        <f t="shared" si="23"/>
        <v>90285.6</v>
      </c>
      <c r="D108" s="14">
        <f t="shared" si="14"/>
        <v>0.99477302776553556</v>
      </c>
      <c r="E108" s="9">
        <v>780</v>
      </c>
      <c r="F108" s="9">
        <v>2858</v>
      </c>
      <c r="G108" s="9">
        <v>6998</v>
      </c>
      <c r="H108" s="9">
        <v>8360</v>
      </c>
      <c r="I108" s="9">
        <v>3161</v>
      </c>
      <c r="J108" s="9">
        <v>5493</v>
      </c>
      <c r="K108" s="9">
        <v>2236</v>
      </c>
      <c r="L108" s="9">
        <v>4575</v>
      </c>
      <c r="M108" s="9">
        <v>3304</v>
      </c>
      <c r="N108" s="9">
        <v>1716</v>
      </c>
      <c r="O108" s="9">
        <v>4350</v>
      </c>
      <c r="P108" s="9">
        <v>4796</v>
      </c>
      <c r="Q108" s="9">
        <v>3009</v>
      </c>
      <c r="R108" s="9">
        <v>5305</v>
      </c>
      <c r="S108" s="9">
        <v>5152</v>
      </c>
      <c r="T108" s="9">
        <v>5145.6000000000004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291434</v>
      </c>
      <c r="C111" s="22">
        <f>SUM(E111:Y111)</f>
        <v>285429</v>
      </c>
      <c r="D111" s="14">
        <f t="shared" si="29"/>
        <v>0.97939499166192001</v>
      </c>
      <c r="E111" s="88">
        <v>22393</v>
      </c>
      <c r="F111" s="88">
        <v>8466</v>
      </c>
      <c r="G111" s="88">
        <v>16608</v>
      </c>
      <c r="H111" s="88">
        <v>18105</v>
      </c>
      <c r="I111" s="88">
        <v>9245</v>
      </c>
      <c r="J111" s="88">
        <v>20170</v>
      </c>
      <c r="K111" s="88">
        <v>10102</v>
      </c>
      <c r="L111" s="88">
        <v>13156</v>
      </c>
      <c r="M111" s="88">
        <v>14003</v>
      </c>
      <c r="N111" s="88">
        <v>4723</v>
      </c>
      <c r="O111" s="88">
        <v>8732</v>
      </c>
      <c r="P111" s="88">
        <v>14208</v>
      </c>
      <c r="Q111" s="88">
        <v>15707</v>
      </c>
      <c r="R111" s="88">
        <v>17717</v>
      </c>
      <c r="S111" s="88">
        <v>17110</v>
      </c>
      <c r="T111" s="88">
        <v>12512</v>
      </c>
      <c r="U111" s="88">
        <v>10003</v>
      </c>
      <c r="V111" s="88">
        <v>5240</v>
      </c>
      <c r="W111" s="88">
        <v>14500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0.96110834457353733</v>
      </c>
      <c r="C112" s="22">
        <f t="shared" si="23"/>
        <v>20.352185006409744</v>
      </c>
      <c r="D112" s="14">
        <f t="shared" si="29"/>
        <v>21.175744775621951</v>
      </c>
      <c r="E112" s="27">
        <f t="shared" ref="E112" si="30">E111/E101</f>
        <v>0.8278067354256774</v>
      </c>
      <c r="F112" s="27">
        <f>F111/F101</f>
        <v>0.98533519553072624</v>
      </c>
      <c r="G112" s="27">
        <f t="shared" ref="G112:Y112" si="31">G111/G101</f>
        <v>1</v>
      </c>
      <c r="H112" s="27">
        <f t="shared" si="31"/>
        <v>1.0036031042128604</v>
      </c>
      <c r="I112" s="27">
        <f t="shared" si="31"/>
        <v>0.99558475123842338</v>
      </c>
      <c r="J112" s="27">
        <f t="shared" si="31"/>
        <v>0.99985128637287468</v>
      </c>
      <c r="K112" s="27">
        <f t="shared" si="31"/>
        <v>1.0994775794514584</v>
      </c>
      <c r="L112" s="27">
        <f t="shared" si="31"/>
        <v>0.93643675706455975</v>
      </c>
      <c r="M112" s="27">
        <f>M103/M102</f>
        <v>1.0181389702206669</v>
      </c>
      <c r="N112" s="27">
        <f>N111/N101</f>
        <v>0.94706236214156803</v>
      </c>
      <c r="O112" s="27">
        <f t="shared" si="31"/>
        <v>1.0068027210884354</v>
      </c>
      <c r="P112" s="27">
        <f t="shared" si="31"/>
        <v>0.94625374625374625</v>
      </c>
      <c r="Q112" s="27">
        <f t="shared" si="31"/>
        <v>0.93499613072206678</v>
      </c>
      <c r="R112" s="27">
        <f t="shared" si="31"/>
        <v>0.98068194398317277</v>
      </c>
      <c r="S112" s="27">
        <f t="shared" si="31"/>
        <v>0.94713534458898418</v>
      </c>
      <c r="T112" s="27">
        <f t="shared" si="31"/>
        <v>0.97491039426523296</v>
      </c>
      <c r="U112" s="27">
        <f t="shared" si="31"/>
        <v>1</v>
      </c>
      <c r="V112" s="27">
        <f t="shared" si="31"/>
        <v>0.99280030314513068</v>
      </c>
      <c r="W112" s="27">
        <f t="shared" si="31"/>
        <v>0.93772230485675478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160406</v>
      </c>
      <c r="C113" s="88">
        <f t="shared" si="23"/>
        <v>163108</v>
      </c>
      <c r="D113" s="14">
        <f t="shared" si="29"/>
        <v>1.0168447564305574</v>
      </c>
      <c r="E113" s="9">
        <v>19890</v>
      </c>
      <c r="F113" s="9">
        <v>4388</v>
      </c>
      <c r="G113" s="9">
        <v>7340</v>
      </c>
      <c r="H113" s="9">
        <v>8381</v>
      </c>
      <c r="I113" s="9">
        <v>9286</v>
      </c>
      <c r="J113" s="9">
        <v>12043</v>
      </c>
      <c r="K113" s="9">
        <v>4964</v>
      </c>
      <c r="L113" s="9">
        <v>6508</v>
      </c>
      <c r="M113" s="9">
        <v>8186</v>
      </c>
      <c r="N113" s="9">
        <v>2360</v>
      </c>
      <c r="O113" s="9">
        <v>3063</v>
      </c>
      <c r="P113" s="9">
        <v>7227</v>
      </c>
      <c r="Q113" s="9">
        <v>10838</v>
      </c>
      <c r="R113" s="9">
        <v>11245</v>
      </c>
      <c r="S113" s="9">
        <v>10637</v>
      </c>
      <c r="T113" s="9">
        <v>5836</v>
      </c>
      <c r="U113" s="9">
        <v>5231</v>
      </c>
      <c r="V113" s="9">
        <v>2215</v>
      </c>
      <c r="W113" s="9">
        <v>7010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10465</v>
      </c>
      <c r="C114" s="88">
        <f t="shared" si="23"/>
        <v>9128</v>
      </c>
      <c r="D114" s="14">
        <f t="shared" si="29"/>
        <v>0.87224080267558524</v>
      </c>
      <c r="E114" s="9">
        <v>315</v>
      </c>
      <c r="F114" s="9">
        <v>368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1450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90760</v>
      </c>
      <c r="C115" s="88">
        <f>SUM(E115:Y115)</f>
        <v>90078</v>
      </c>
      <c r="D115" s="14">
        <f t="shared" si="29"/>
        <v>0.9924856765094755</v>
      </c>
      <c r="E115" s="9">
        <v>780</v>
      </c>
      <c r="F115" s="9">
        <v>2858</v>
      </c>
      <c r="G115" s="9">
        <v>6998</v>
      </c>
      <c r="H115" s="9">
        <v>8345</v>
      </c>
      <c r="I115" s="9">
        <v>3161</v>
      </c>
      <c r="J115" s="9">
        <v>5493</v>
      </c>
      <c r="K115" s="9">
        <v>2236</v>
      </c>
      <c r="L115" s="9">
        <v>4595</v>
      </c>
      <c r="M115" s="9">
        <v>3304</v>
      </c>
      <c r="N115" s="9">
        <v>1716</v>
      </c>
      <c r="O115" s="9">
        <v>4350</v>
      </c>
      <c r="P115" s="9">
        <v>4796</v>
      </c>
      <c r="Q115" s="9">
        <v>3009</v>
      </c>
      <c r="R115" s="9">
        <v>5305</v>
      </c>
      <c r="S115" s="9">
        <v>4939</v>
      </c>
      <c r="T115" s="9">
        <v>5146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974303</v>
      </c>
      <c r="C119" s="22">
        <f>SUM(E119:Y119)</f>
        <v>942352.81</v>
      </c>
      <c r="D119" s="14">
        <f t="shared" si="29"/>
        <v>0.96720713166232686</v>
      </c>
      <c r="E119" s="167">
        <v>92431</v>
      </c>
      <c r="F119" s="88">
        <v>22011</v>
      </c>
      <c r="G119" s="88">
        <v>55697</v>
      </c>
      <c r="H119" s="88">
        <v>60142</v>
      </c>
      <c r="I119" s="88">
        <v>29698</v>
      </c>
      <c r="J119" s="88">
        <v>68336</v>
      </c>
      <c r="K119" s="88">
        <v>32382</v>
      </c>
      <c r="L119" s="88">
        <v>39334</v>
      </c>
      <c r="M119" s="88">
        <v>41632</v>
      </c>
      <c r="N119" s="88">
        <v>14731</v>
      </c>
      <c r="O119" s="88">
        <v>25755</v>
      </c>
      <c r="P119" s="88">
        <v>41250</v>
      </c>
      <c r="Q119" s="88">
        <v>50987</v>
      </c>
      <c r="R119" s="88">
        <v>58112</v>
      </c>
      <c r="S119" s="88">
        <v>66064</v>
      </c>
      <c r="T119" s="88">
        <v>38324</v>
      </c>
      <c r="U119" s="88">
        <v>34360.01</v>
      </c>
      <c r="V119" s="88">
        <v>15636.8</v>
      </c>
      <c r="W119" s="88">
        <v>44606</v>
      </c>
      <c r="X119" s="88">
        <v>81474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556006</v>
      </c>
      <c r="C121" s="88">
        <f t="shared" si="23"/>
        <v>551127.55000000005</v>
      </c>
      <c r="D121" s="14">
        <f t="shared" si="29"/>
        <v>0.99122590403700683</v>
      </c>
      <c r="E121" s="9">
        <v>86300</v>
      </c>
      <c r="F121" s="9">
        <v>11408</v>
      </c>
      <c r="G121" s="9">
        <f>7004+18160</f>
        <v>25164</v>
      </c>
      <c r="H121" s="9">
        <v>27164</v>
      </c>
      <c r="I121" s="9">
        <v>15127</v>
      </c>
      <c r="J121" s="9">
        <v>39777</v>
      </c>
      <c r="K121" s="9">
        <v>18155</v>
      </c>
      <c r="L121" s="9">
        <v>18800</v>
      </c>
      <c r="M121" s="9">
        <v>25178</v>
      </c>
      <c r="N121" s="9">
        <v>7179</v>
      </c>
      <c r="O121" s="9">
        <v>9597</v>
      </c>
      <c r="P121" s="9">
        <v>22616</v>
      </c>
      <c r="Q121" s="9">
        <v>38911</v>
      </c>
      <c r="R121" s="9">
        <v>41506</v>
      </c>
      <c r="S121" s="9">
        <v>44968</v>
      </c>
      <c r="T121" s="9">
        <v>17650</v>
      </c>
      <c r="U121" s="9">
        <f>6681+10769.55</f>
        <v>17450.55</v>
      </c>
      <c r="V121" s="9">
        <v>5991</v>
      </c>
      <c r="W121" s="9">
        <v>23145</v>
      </c>
      <c r="X121" s="9">
        <v>45391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31991</v>
      </c>
      <c r="C122" s="88">
        <f t="shared" si="23"/>
        <v>29299</v>
      </c>
      <c r="D122" s="14">
        <f t="shared" si="29"/>
        <v>0.91585133318745893</v>
      </c>
      <c r="E122" s="9">
        <v>945</v>
      </c>
      <c r="F122" s="9">
        <v>920</v>
      </c>
      <c r="G122" s="9"/>
      <c r="H122" s="9">
        <v>1418</v>
      </c>
      <c r="I122" s="9">
        <v>704</v>
      </c>
      <c r="J122" s="9">
        <v>3293</v>
      </c>
      <c r="K122" s="9">
        <v>3608</v>
      </c>
      <c r="L122" s="9">
        <v>1404</v>
      </c>
      <c r="M122" s="9">
        <v>172</v>
      </c>
      <c r="N122" s="9"/>
      <c r="O122" s="9">
        <v>1674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5412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294561</v>
      </c>
      <c r="C123" s="88">
        <f t="shared" si="23"/>
        <v>284901.95999999996</v>
      </c>
      <c r="D123" s="14">
        <f t="shared" si="29"/>
        <v>0.96720869361524431</v>
      </c>
      <c r="E123" s="9">
        <v>2574</v>
      </c>
      <c r="F123" s="9">
        <v>7145</v>
      </c>
      <c r="G123" s="9">
        <v>23793</v>
      </c>
      <c r="H123" s="9">
        <v>29382</v>
      </c>
      <c r="I123" s="9">
        <v>10034</v>
      </c>
      <c r="J123" s="9">
        <v>17577</v>
      </c>
      <c r="K123" s="9">
        <v>6470</v>
      </c>
      <c r="L123" s="9">
        <v>15457</v>
      </c>
      <c r="M123" s="9">
        <v>10224</v>
      </c>
      <c r="N123" s="9">
        <v>5660</v>
      </c>
      <c r="O123" s="9">
        <v>13244</v>
      </c>
      <c r="P123" s="9">
        <v>12412</v>
      </c>
      <c r="Q123" s="9">
        <v>7788</v>
      </c>
      <c r="R123" s="9">
        <v>13763</v>
      </c>
      <c r="S123" s="9">
        <v>17251</v>
      </c>
      <c r="T123" s="9">
        <v>17057</v>
      </c>
      <c r="U123" s="9">
        <v>13154.96</v>
      </c>
      <c r="V123" s="9">
        <v>8713</v>
      </c>
      <c r="W123" s="9">
        <v>13603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5070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4815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33.015314141169959</v>
      </c>
      <c r="D126" s="14">
        <f t="shared" ref="D126:D131" si="33">C126/B126</f>
        <v>0.96254560178338078</v>
      </c>
      <c r="E126" s="112">
        <f t="shared" ref="E126:M126" si="34">E119/E111*10</f>
        <v>41.276738266422541</v>
      </c>
      <c r="F126" s="112">
        <f t="shared" si="34"/>
        <v>25.999291282778174</v>
      </c>
      <c r="G126" s="112">
        <f t="shared" si="34"/>
        <v>33.536247591522155</v>
      </c>
      <c r="H126" s="112">
        <f t="shared" si="34"/>
        <v>33.218447942557304</v>
      </c>
      <c r="I126" s="112">
        <f t="shared" si="34"/>
        <v>32.123309897241754</v>
      </c>
      <c r="J126" s="112">
        <f t="shared" si="34"/>
        <v>33.880019831432818</v>
      </c>
      <c r="K126" s="112">
        <f t="shared" si="34"/>
        <v>32.055038606216591</v>
      </c>
      <c r="L126" s="112">
        <f t="shared" si="34"/>
        <v>29.898145332927943</v>
      </c>
      <c r="M126" s="112">
        <f t="shared" si="34"/>
        <v>29.730771977433406</v>
      </c>
      <c r="N126" s="112">
        <f t="shared" ref="N126:O126" si="35">N119/N111*10</f>
        <v>31.18992165996189</v>
      </c>
      <c r="O126" s="112">
        <f t="shared" si="35"/>
        <v>29.494961062757671</v>
      </c>
      <c r="P126" s="112">
        <f>P119/P111*10</f>
        <v>29.032939189189189</v>
      </c>
      <c r="Q126" s="112">
        <f t="shared" ref="Q126" si="36">Q119/Q111*10</f>
        <v>32.461322977016621</v>
      </c>
      <c r="R126" s="112">
        <f>R119/R111*10</f>
        <v>32.800135463114522</v>
      </c>
      <c r="S126" s="112">
        <f>S119/S111*10</f>
        <v>38.611338398597312</v>
      </c>
      <c r="T126" s="112">
        <f t="shared" ref="T126:V126" si="37">T119/T111*10</f>
        <v>30.629795396419439</v>
      </c>
      <c r="U126" s="112">
        <f t="shared" si="37"/>
        <v>34.349705088473456</v>
      </c>
      <c r="V126" s="112">
        <f t="shared" si="37"/>
        <v>29.841221374045798</v>
      </c>
      <c r="W126" s="112">
        <f>W119/W111*10</f>
        <v>30.762758620689652</v>
      </c>
      <c r="X126" s="112">
        <f>X119/X111*10</f>
        <v>35.542468263316323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33.78911825293671</v>
      </c>
      <c r="D127" s="14">
        <f t="shared" si="33"/>
        <v>0.95449486590216703</v>
      </c>
      <c r="E127" s="113">
        <f t="shared" ref="E127" si="38">E121/E113*10</f>
        <v>43.38863750628456</v>
      </c>
      <c r="F127" s="113">
        <f t="shared" ref="F127" si="39">F121/F113*10</f>
        <v>25.998176845943483</v>
      </c>
      <c r="G127" s="113" t="s">
        <v>0</v>
      </c>
      <c r="H127" s="113">
        <f t="shared" ref="H127:I127" si="40">H121/H113*10</f>
        <v>32.41140675337072</v>
      </c>
      <c r="I127" s="113">
        <f t="shared" si="40"/>
        <v>16.290114150333835</v>
      </c>
      <c r="J127" s="113">
        <f>J121/J113*10</f>
        <v>33.02914556173711</v>
      </c>
      <c r="K127" s="113">
        <f>K121/K113*10</f>
        <v>36.573327961321517</v>
      </c>
      <c r="L127" s="113">
        <f>L121/L113*10</f>
        <v>28.887523048555622</v>
      </c>
      <c r="M127" s="113">
        <f>M121/M113*10</f>
        <v>30.757390666992425</v>
      </c>
      <c r="N127" s="113">
        <f t="shared" ref="N127:R127" si="41">N121/N113*10</f>
        <v>30.419491525423727</v>
      </c>
      <c r="O127" s="113">
        <f t="shared" si="41"/>
        <v>31.332027424094026</v>
      </c>
      <c r="P127" s="113">
        <f t="shared" si="41"/>
        <v>31.293759512937594</v>
      </c>
      <c r="Q127" s="113">
        <f t="shared" si="41"/>
        <v>35.902380513009781</v>
      </c>
      <c r="R127" s="113">
        <f t="shared" si="41"/>
        <v>36.910626945309026</v>
      </c>
      <c r="S127" s="113">
        <f>S121/S113*10</f>
        <v>42.275077559462261</v>
      </c>
      <c r="T127" s="113">
        <f t="shared" ref="T127:U127" si="42">T121/T113*10</f>
        <v>30.243317340644275</v>
      </c>
      <c r="U127" s="113">
        <f t="shared" si="42"/>
        <v>33.359873829095775</v>
      </c>
      <c r="V127" s="113">
        <f>V121/V113*10</f>
        <v>27.04740406320542</v>
      </c>
      <c r="W127" s="113">
        <f t="shared" ref="W127:Y127" si="43">W121/W113*10</f>
        <v>33.017118402282449</v>
      </c>
      <c r="X127" s="113">
        <f>X121/X113*10</f>
        <v>36.309895208383331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33.78911825293671</v>
      </c>
      <c r="D128" s="14">
        <f t="shared" si="33"/>
        <v>1.0899715565463455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33.113207547169814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37.324137931034485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31.628362086191963</v>
      </c>
      <c r="D129" s="14">
        <f t="shared" si="33"/>
        <v>0.94132030018428459</v>
      </c>
      <c r="E129" s="107">
        <f>E123/E115*10</f>
        <v>33</v>
      </c>
      <c r="F129" s="107">
        <f>F123/F115*10</f>
        <v>25</v>
      </c>
      <c r="G129" s="107">
        <f>G123/G115*10</f>
        <v>33.999714204058307</v>
      </c>
      <c r="H129" s="113">
        <f t="shared" ref="H129" si="50">H123/H115*10</f>
        <v>35.209107249850213</v>
      </c>
      <c r="I129" s="113">
        <f>I123/I115*10</f>
        <v>31.743119266055047</v>
      </c>
      <c r="J129" s="113">
        <f>J123/J115*10</f>
        <v>31.998907700709992</v>
      </c>
      <c r="K129" s="107">
        <f t="shared" ref="K129:L129" si="51">K123/K115*10</f>
        <v>28.935599284436492</v>
      </c>
      <c r="L129" s="107">
        <f t="shared" si="51"/>
        <v>33.638737758433081</v>
      </c>
      <c r="M129" s="107">
        <f t="shared" ref="M129:O129" si="52">M123/M115*10</f>
        <v>30.944309927360774</v>
      </c>
      <c r="N129" s="107">
        <f t="shared" si="52"/>
        <v>32.983682983682982</v>
      </c>
      <c r="O129" s="107">
        <f t="shared" si="52"/>
        <v>30.44597701149425</v>
      </c>
      <c r="P129" s="107">
        <f t="shared" ref="P129:R129" si="53">P123/P115*10</f>
        <v>25.879899916597164</v>
      </c>
      <c r="Q129" s="107">
        <f t="shared" si="53"/>
        <v>25.882352941176471</v>
      </c>
      <c r="R129" s="107">
        <f t="shared" si="53"/>
        <v>25.943449575871821</v>
      </c>
      <c r="S129" s="107">
        <f t="shared" ref="S129:V129" si="54">S123/S115*10</f>
        <v>34.92812310184248</v>
      </c>
      <c r="T129" s="107">
        <f t="shared" si="54"/>
        <v>33.146132918771862</v>
      </c>
      <c r="U129" s="107">
        <f t="shared" si="54"/>
        <v>36.4</v>
      </c>
      <c r="V129" s="107">
        <f t="shared" si="54"/>
        <v>32.282326787699148</v>
      </c>
      <c r="W129" s="107">
        <f>W123/W115*10</f>
        <v>27.086818000796494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99.217221135029362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148.61111111111111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99.217221135029362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22344</v>
      </c>
      <c r="D133" s="14">
        <f t="shared" ref="D133:D197" si="57">C133/B133</f>
        <v>2.4403669724770642</v>
      </c>
      <c r="E133" s="45">
        <f>(E111-E132)</f>
        <v>780</v>
      </c>
      <c r="F133" s="45">
        <f t="shared" ref="F133:Y133" si="58">(F111-F132)</f>
        <v>1107</v>
      </c>
      <c r="G133" s="45">
        <f t="shared" si="58"/>
        <v>229</v>
      </c>
      <c r="H133" s="45">
        <f t="shared" si="58"/>
        <v>1572</v>
      </c>
      <c r="I133" s="45">
        <f t="shared" si="58"/>
        <v>2228</v>
      </c>
      <c r="J133" s="45">
        <f t="shared" si="58"/>
        <v>670</v>
      </c>
      <c r="K133" s="45">
        <f t="shared" si="58"/>
        <v>1219</v>
      </c>
      <c r="L133" s="45">
        <f t="shared" si="58"/>
        <v>0</v>
      </c>
      <c r="M133" s="45">
        <f t="shared" si="58"/>
        <v>830</v>
      </c>
      <c r="N133" s="45">
        <f t="shared" si="58"/>
        <v>720</v>
      </c>
      <c r="O133" s="45">
        <f t="shared" si="58"/>
        <v>960</v>
      </c>
      <c r="P133" s="45">
        <f t="shared" si="58"/>
        <v>1581</v>
      </c>
      <c r="Q133" s="45">
        <f t="shared" si="58"/>
        <v>2857</v>
      </c>
      <c r="R133" s="45">
        <f t="shared" si="58"/>
        <v>815</v>
      </c>
      <c r="S133" s="45">
        <f t="shared" si="58"/>
        <v>479</v>
      </c>
      <c r="T133" s="45">
        <f t="shared" si="58"/>
        <v>1963</v>
      </c>
      <c r="U133" s="45">
        <f t="shared" si="58"/>
        <v>0</v>
      </c>
      <c r="V133" s="45">
        <f t="shared" si="58"/>
        <v>1614</v>
      </c>
      <c r="W133" s="45">
        <f t="shared" si="58"/>
        <v>2396</v>
      </c>
      <c r="X133" s="45">
        <f t="shared" si="58"/>
        <v>0</v>
      </c>
      <c r="Y133" s="45">
        <f t="shared" si="58"/>
        <v>324</v>
      </c>
    </row>
    <row r="134" spans="1:26" s="11" customFormat="1" ht="30" customHeight="1" x14ac:dyDescent="0.2">
      <c r="A134" s="29" t="s">
        <v>100</v>
      </c>
      <c r="B134" s="22">
        <v>347</v>
      </c>
      <c r="C134" s="22">
        <f>SUM(E134:Y134)</f>
        <v>139</v>
      </c>
      <c r="D134" s="14">
        <f t="shared" si="57"/>
        <v>0.40057636887608067</v>
      </c>
      <c r="E134" s="135">
        <v>20</v>
      </c>
      <c r="F134" s="135">
        <v>3</v>
      </c>
      <c r="G134" s="88">
        <v>12</v>
      </c>
      <c r="H134" s="88">
        <v>6</v>
      </c>
      <c r="I134" s="88">
        <v>3</v>
      </c>
      <c r="J134" s="88">
        <v>3</v>
      </c>
      <c r="K134" s="88">
        <v>0</v>
      </c>
      <c r="L134" s="88">
        <v>54</v>
      </c>
      <c r="M134" s="88">
        <v>2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517</v>
      </c>
      <c r="C139" s="22">
        <f t="shared" si="59"/>
        <v>1649.5</v>
      </c>
      <c r="D139" s="14">
        <f t="shared" si="57"/>
        <v>3.1905222437137333</v>
      </c>
      <c r="E139" s="88">
        <v>160</v>
      </c>
      <c r="F139" s="88">
        <v>30</v>
      </c>
      <c r="G139" s="88">
        <v>242</v>
      </c>
      <c r="H139" s="88">
        <v>117</v>
      </c>
      <c r="I139" s="88"/>
      <c r="J139" s="88">
        <v>120</v>
      </c>
      <c r="K139" s="88">
        <v>200</v>
      </c>
      <c r="L139" s="88">
        <v>220</v>
      </c>
      <c r="M139" s="88">
        <v>103</v>
      </c>
      <c r="N139" s="88">
        <v>7</v>
      </c>
      <c r="O139" s="88">
        <v>50</v>
      </c>
      <c r="P139" s="88">
        <v>46</v>
      </c>
      <c r="Q139" s="88">
        <v>13</v>
      </c>
      <c r="R139" s="88">
        <v>63</v>
      </c>
      <c r="S139" s="88"/>
      <c r="T139" s="112">
        <v>4.5</v>
      </c>
      <c r="U139" s="88">
        <v>25</v>
      </c>
      <c r="V139" s="88"/>
      <c r="W139" s="88">
        <v>12</v>
      </c>
      <c r="X139" s="88">
        <v>237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0.10631297552950854</v>
      </c>
      <c r="C140" s="165">
        <f>C139/C136</f>
        <v>0.31979449398991855</v>
      </c>
      <c r="D140" s="14">
        <f t="shared" si="57"/>
        <v>3.0080476291546883</v>
      </c>
      <c r="E140" s="32">
        <f>E139/E136</f>
        <v>0.85106382978723405</v>
      </c>
      <c r="F140" s="32">
        <f t="shared" ref="F140:X140" si="61">F139/F136</f>
        <v>0.26785714285714285</v>
      </c>
      <c r="G140" s="32">
        <f t="shared" si="61"/>
        <v>0.31551499348109519</v>
      </c>
      <c r="H140" s="32">
        <f t="shared" si="61"/>
        <v>0.3342857142857143</v>
      </c>
      <c r="I140" s="32"/>
      <c r="J140" s="32">
        <f t="shared" si="61"/>
        <v>0.83916083916083917</v>
      </c>
      <c r="K140" s="32">
        <f t="shared" si="61"/>
        <v>0.36630036630036628</v>
      </c>
      <c r="L140" s="32">
        <f t="shared" si="61"/>
        <v>0.28683181225554105</v>
      </c>
      <c r="M140" s="32">
        <f t="shared" si="61"/>
        <v>0.42213114754098363</v>
      </c>
      <c r="N140" s="32">
        <f t="shared" si="61"/>
        <v>0.30434782608695654</v>
      </c>
      <c r="O140" s="32">
        <f t="shared" si="61"/>
        <v>0.22831050228310501</v>
      </c>
      <c r="P140" s="32"/>
      <c r="Q140" s="32"/>
      <c r="R140" s="32">
        <f t="shared" si="61"/>
        <v>0.13938053097345132</v>
      </c>
      <c r="S140" s="32"/>
      <c r="T140" s="32">
        <f t="shared" si="61"/>
        <v>7.3770491803278687E-2</v>
      </c>
      <c r="U140" s="32">
        <f t="shared" si="61"/>
        <v>0.30120481927710846</v>
      </c>
      <c r="V140" s="32"/>
      <c r="W140" s="32"/>
      <c r="X140" s="32">
        <f t="shared" si="61"/>
        <v>0.63881401617250677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10953</v>
      </c>
      <c r="C143" s="22">
        <f>SUM(E143:Y143)</f>
        <v>40141</v>
      </c>
      <c r="D143" s="14">
        <f t="shared" si="57"/>
        <v>3.6648406829179221</v>
      </c>
      <c r="E143" s="88">
        <v>3520</v>
      </c>
      <c r="F143" s="88">
        <v>600</v>
      </c>
      <c r="G143" s="88">
        <v>5890</v>
      </c>
      <c r="H143" s="88">
        <v>2358</v>
      </c>
      <c r="I143" s="88"/>
      <c r="J143" s="88">
        <v>1872</v>
      </c>
      <c r="K143" s="88">
        <v>3915</v>
      </c>
      <c r="L143" s="88">
        <v>8778</v>
      </c>
      <c r="M143" s="88">
        <v>2060</v>
      </c>
      <c r="N143" s="88">
        <v>200</v>
      </c>
      <c r="O143" s="88">
        <v>1040</v>
      </c>
      <c r="P143" s="88">
        <v>929</v>
      </c>
      <c r="Q143" s="88">
        <v>371</v>
      </c>
      <c r="R143" s="88">
        <v>850</v>
      </c>
      <c r="S143" s="88"/>
      <c r="T143" s="88">
        <v>79</v>
      </c>
      <c r="U143" s="88">
        <v>1000</v>
      </c>
      <c r="V143" s="88"/>
      <c r="W143" s="88">
        <v>360</v>
      </c>
      <c r="X143" s="88">
        <v>6319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243.3525310700212</v>
      </c>
      <c r="D145" s="14">
        <f t="shared" si="57"/>
        <v>1.2781120329307836</v>
      </c>
      <c r="E145" s="112">
        <f t="shared" ref="E145" si="63">E143/E139*10</f>
        <v>220</v>
      </c>
      <c r="F145" s="112">
        <f>F143/F139*10</f>
        <v>200</v>
      </c>
      <c r="G145" s="112">
        <f>G143/G139*10</f>
        <v>243.38842975206609</v>
      </c>
      <c r="H145" s="112">
        <f t="shared" ref="H145" si="64">H143/H139*10</f>
        <v>201.53846153846155</v>
      </c>
      <c r="I145" s="112"/>
      <c r="J145" s="112">
        <v>149</v>
      </c>
      <c r="K145" s="112">
        <f t="shared" ref="K145:O145" si="65">K143/K139*10</f>
        <v>195.75</v>
      </c>
      <c r="L145" s="112">
        <f t="shared" si="65"/>
        <v>399</v>
      </c>
      <c r="M145" s="112">
        <f t="shared" si="65"/>
        <v>200</v>
      </c>
      <c r="N145" s="112">
        <f t="shared" si="65"/>
        <v>285.71428571428572</v>
      </c>
      <c r="O145" s="112">
        <f t="shared" si="65"/>
        <v>208</v>
      </c>
      <c r="P145" s="112"/>
      <c r="Q145" s="112"/>
      <c r="R145" s="112">
        <f>R143/R139*10</f>
        <v>134.92063492063491</v>
      </c>
      <c r="S145" s="112"/>
      <c r="T145" s="112">
        <f>T143/T139*10</f>
        <v>175.55555555555557</v>
      </c>
      <c r="U145" s="112">
        <f>U143/U139*10</f>
        <v>400</v>
      </c>
      <c r="V145" s="112"/>
      <c r="W145" s="112"/>
      <c r="X145" s="112">
        <f>X143/X139*10</f>
        <v>266.62447257383968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72</v>
      </c>
      <c r="C150" s="22">
        <f t="shared" si="59"/>
        <v>110.3</v>
      </c>
      <c r="D150" s="14">
        <f t="shared" si="57"/>
        <v>1.5319444444444443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>
        <v>3</v>
      </c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7.4844074844074848E-2</v>
      </c>
      <c r="C151" s="165">
        <f>C150/C149</f>
        <v>0.12620137299771167</v>
      </c>
      <c r="D151" s="14">
        <f t="shared" si="57"/>
        <v>1.686190566997203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7">K150/K149</f>
        <v>0.27777777777777779</v>
      </c>
      <c r="L151" s="27"/>
      <c r="M151" s="27">
        <f t="shared" si="67"/>
        <v>0.06</v>
      </c>
      <c r="N151" s="27">
        <f t="shared" si="67"/>
        <v>0.5</v>
      </c>
      <c r="O151" s="27"/>
      <c r="P151" s="27"/>
      <c r="Q151" s="27"/>
      <c r="R151" s="27"/>
      <c r="S151" s="27"/>
      <c r="T151" s="27">
        <f t="shared" si="67"/>
        <v>0.36666666666666664</v>
      </c>
      <c r="U151" s="27"/>
      <c r="V151" s="27"/>
      <c r="W151" s="27"/>
      <c r="X151" s="27">
        <f t="shared" si="67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2201</v>
      </c>
      <c r="C153" s="22">
        <f t="shared" si="59"/>
        <v>3498</v>
      </c>
      <c r="D153" s="14">
        <f t="shared" si="57"/>
        <v>1.5892776010904135</v>
      </c>
      <c r="E153" s="88">
        <v>162</v>
      </c>
      <c r="F153" s="88"/>
      <c r="G153" s="88"/>
      <c r="H153" s="88"/>
      <c r="I153" s="88"/>
      <c r="J153" s="88"/>
      <c r="K153" s="88">
        <v>2460</v>
      </c>
      <c r="L153" s="88"/>
      <c r="M153" s="88">
        <v>75</v>
      </c>
      <c r="N153" s="88">
        <v>4</v>
      </c>
      <c r="O153" s="88"/>
      <c r="P153" s="88">
        <v>114</v>
      </c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317.13508612873977</v>
      </c>
      <c r="D155" s="14">
        <f t="shared" si="57"/>
        <v>1.050812081274817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9">K153/K150*10</f>
        <v>702.85714285714289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890</v>
      </c>
      <c r="C156" s="18">
        <f t="shared" si="59"/>
        <v>741.2</v>
      </c>
      <c r="D156" s="14">
        <f t="shared" si="57"/>
        <v>0.83280898876404497</v>
      </c>
      <c r="E156" s="115">
        <f>E149-E150</f>
        <v>16</v>
      </c>
      <c r="F156" s="115">
        <f t="shared" ref="F156:Y156" si="70">F149-F150</f>
        <v>68</v>
      </c>
      <c r="G156" s="115">
        <f>G149-G150</f>
        <v>115</v>
      </c>
      <c r="H156" s="115">
        <f>H149-H150</f>
        <v>0.5</v>
      </c>
      <c r="I156" s="115">
        <f t="shared" si="70"/>
        <v>11</v>
      </c>
      <c r="J156" s="115">
        <f t="shared" si="70"/>
        <v>10</v>
      </c>
      <c r="K156" s="115">
        <f t="shared" si="70"/>
        <v>91</v>
      </c>
      <c r="L156" s="115">
        <f t="shared" si="70"/>
        <v>53</v>
      </c>
      <c r="M156" s="115">
        <f t="shared" si="70"/>
        <v>47</v>
      </c>
      <c r="N156" s="115">
        <f t="shared" si="70"/>
        <v>2</v>
      </c>
      <c r="O156" s="115">
        <f t="shared" si="70"/>
        <v>54</v>
      </c>
      <c r="P156" s="115">
        <f t="shared" si="70"/>
        <v>100</v>
      </c>
      <c r="Q156" s="115">
        <f t="shared" si="70"/>
        <v>0</v>
      </c>
      <c r="R156" s="115">
        <f t="shared" si="70"/>
        <v>1</v>
      </c>
      <c r="S156" s="115">
        <f t="shared" si="70"/>
        <v>31</v>
      </c>
      <c r="T156" s="115">
        <f t="shared" si="70"/>
        <v>5.7</v>
      </c>
      <c r="U156" s="115">
        <f t="shared" si="70"/>
        <v>0</v>
      </c>
      <c r="V156" s="115">
        <f t="shared" si="70"/>
        <v>0</v>
      </c>
      <c r="W156" s="115">
        <f t="shared" si="70"/>
        <v>95</v>
      </c>
      <c r="X156" s="115">
        <f t="shared" si="70"/>
        <v>40</v>
      </c>
      <c r="Y156" s="115">
        <f t="shared" si="70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1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 t="shared" si="72"/>
        <v>4000</v>
      </c>
      <c r="R163" s="51">
        <f t="shared" si="72"/>
        <v>836</v>
      </c>
      <c r="S163" s="51">
        <f t="shared" si="72"/>
        <v>1926</v>
      </c>
      <c r="T163" s="51">
        <f t="shared" si="72"/>
        <v>2608</v>
      </c>
      <c r="U163" s="51">
        <f t="shared" si="72"/>
        <v>2550</v>
      </c>
      <c r="V163" s="51">
        <f t="shared" si="72"/>
        <v>249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9816</v>
      </c>
      <c r="C164" s="22">
        <f>SUM(E164:Y164)</f>
        <v>14186</v>
      </c>
      <c r="D164" s="14">
        <f t="shared" si="57"/>
        <v>1.4451915240423798</v>
      </c>
      <c r="E164" s="114"/>
      <c r="F164" s="148">
        <v>450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f>M169+M172+M189+M175</f>
        <v>1545</v>
      </c>
      <c r="N164" s="148">
        <f t="shared" ref="N164" si="73">N169+N172+N189+N175+N178+N184</f>
        <v>363</v>
      </c>
      <c r="O164" s="148"/>
      <c r="P164" s="148">
        <v>403</v>
      </c>
      <c r="Q164" s="148">
        <f t="shared" ref="Q164:T164" si="74">Q169+Q172+Q189+Q175+Q178+Q184</f>
        <v>280</v>
      </c>
      <c r="R164" s="148">
        <f t="shared" si="74"/>
        <v>578</v>
      </c>
      <c r="S164" s="148">
        <f t="shared" si="74"/>
        <v>1316</v>
      </c>
      <c r="T164" s="148">
        <f t="shared" si="74"/>
        <v>890</v>
      </c>
      <c r="U164" s="148"/>
      <c r="V164" s="148"/>
      <c r="W164" s="148">
        <f t="shared" ref="W164:Y164" si="75">W169+W172+W189+W175+W178+W184</f>
        <v>929</v>
      </c>
      <c r="X164" s="148">
        <f t="shared" si="75"/>
        <v>1059</v>
      </c>
      <c r="Y164" s="148">
        <f t="shared" si="75"/>
        <v>100</v>
      </c>
    </row>
    <row r="165" spans="1:26" s="11" customFormat="1" ht="30" customHeight="1" x14ac:dyDescent="0.2">
      <c r="A165" s="12" t="s">
        <v>176</v>
      </c>
      <c r="B165" s="165">
        <f>B164/B160</f>
        <v>0.26930041152263373</v>
      </c>
      <c r="C165" s="165">
        <f>C164/C160</f>
        <v>0.40584768552955314</v>
      </c>
      <c r="D165" s="14">
        <f t="shared" si="57"/>
        <v>1.5070444312909752</v>
      </c>
      <c r="E165" s="32"/>
      <c r="F165" s="32">
        <f t="shared" ref="F165:Y165" si="76">F164/F163</f>
        <v>0.36</v>
      </c>
      <c r="G165" s="32">
        <f t="shared" si="76"/>
        <v>9.5663265306122444E-2</v>
      </c>
      <c r="H165" s="32">
        <f t="shared" si="76"/>
        <v>0.53271983640081799</v>
      </c>
      <c r="I165" s="32">
        <f t="shared" si="76"/>
        <v>0.86534653465346534</v>
      </c>
      <c r="J165" s="32">
        <f t="shared" si="76"/>
        <v>0.57227371327154408</v>
      </c>
      <c r="K165" s="32">
        <f t="shared" si="76"/>
        <v>0.70223325062034736</v>
      </c>
      <c r="L165" s="32">
        <f t="shared" si="76"/>
        <v>0.55605718585402564</v>
      </c>
      <c r="M165" s="32">
        <f t="shared" si="76"/>
        <v>0.97230962869729387</v>
      </c>
      <c r="N165" s="32">
        <f t="shared" si="76"/>
        <v>0.54098360655737709</v>
      </c>
      <c r="O165" s="32"/>
      <c r="P165" s="32">
        <f t="shared" si="76"/>
        <v>0.54979536152796726</v>
      </c>
      <c r="Q165" s="32">
        <f t="shared" si="76"/>
        <v>7.0000000000000007E-2</v>
      </c>
      <c r="R165" s="32">
        <f t="shared" si="76"/>
        <v>0.69138755980861244</v>
      </c>
      <c r="S165" s="32">
        <f t="shared" si="76"/>
        <v>0.68328141225337491</v>
      </c>
      <c r="T165" s="32">
        <f t="shared" si="76"/>
        <v>0.34125766871165641</v>
      </c>
      <c r="U165" s="32"/>
      <c r="V165" s="32"/>
      <c r="W165" s="32">
        <f t="shared" si="76"/>
        <v>0.75651465798045603</v>
      </c>
      <c r="X165" s="32">
        <f t="shared" si="76"/>
        <v>0.67581365666879389</v>
      </c>
      <c r="Y165" s="32">
        <f t="shared" si="76"/>
        <v>0.27173913043478259</v>
      </c>
    </row>
    <row r="166" spans="1:26" s="11" customFormat="1" ht="31.5" customHeight="1" x14ac:dyDescent="0.2">
      <c r="A166" s="104" t="s">
        <v>215</v>
      </c>
      <c r="B166" s="22">
        <v>10293</v>
      </c>
      <c r="C166" s="22">
        <f>SUM(E166:Y166)</f>
        <v>16066.5</v>
      </c>
      <c r="D166" s="14">
        <f t="shared" si="57"/>
        <v>1.5609151850772369</v>
      </c>
      <c r="E166" s="51"/>
      <c r="F166" s="51">
        <v>135</v>
      </c>
      <c r="G166" s="51">
        <f t="shared" ref="G166:Y166" si="77">G170+G173+G176+G190+G179+G185</f>
        <v>225</v>
      </c>
      <c r="H166" s="51">
        <v>893</v>
      </c>
      <c r="I166" s="51">
        <f t="shared" si="77"/>
        <v>866</v>
      </c>
      <c r="J166" s="51">
        <v>3388</v>
      </c>
      <c r="K166" s="51">
        <f t="shared" si="77"/>
        <v>357</v>
      </c>
      <c r="L166" s="51">
        <f t="shared" ref="L166" si="78">L170+L173+L176+L190+L179+L185</f>
        <v>839.2</v>
      </c>
      <c r="M166" s="51">
        <f t="shared" si="77"/>
        <v>852</v>
      </c>
      <c r="N166" s="51">
        <f t="shared" ref="N166" si="79">N170+N173+N176+N190+N179+N185</f>
        <v>340</v>
      </c>
      <c r="O166" s="51"/>
      <c r="P166" s="51">
        <v>381</v>
      </c>
      <c r="Q166" s="51">
        <v>580</v>
      </c>
      <c r="R166" s="51">
        <f t="shared" ref="R166:T166" si="80">R170+R173+R176+R190+R179+R185</f>
        <v>770.3</v>
      </c>
      <c r="S166" s="51">
        <f t="shared" si="80"/>
        <v>2227</v>
      </c>
      <c r="T166" s="51">
        <f t="shared" si="80"/>
        <v>543</v>
      </c>
      <c r="U166" s="51"/>
      <c r="V166" s="51"/>
      <c r="W166" s="51">
        <f t="shared" si="77"/>
        <v>1292</v>
      </c>
      <c r="X166" s="51">
        <f t="shared" si="77"/>
        <v>2278</v>
      </c>
      <c r="Y166" s="51">
        <f t="shared" si="77"/>
        <v>100</v>
      </c>
    </row>
    <row r="167" spans="1:26" s="11" customFormat="1" ht="30" customHeight="1" x14ac:dyDescent="0.2">
      <c r="A167" s="29" t="s">
        <v>98</v>
      </c>
      <c r="B167" s="53">
        <f>B166/B164*10</f>
        <v>10.485941320293399</v>
      </c>
      <c r="C167" s="18">
        <f>C166/C164*10</f>
        <v>11.32560270689412</v>
      </c>
      <c r="D167" s="14">
        <f t="shared" si="57"/>
        <v>1.0800749652275592</v>
      </c>
      <c r="E167" s="52"/>
      <c r="F167" s="52">
        <f t="shared" ref="F167" si="81">F166/F164*10</f>
        <v>3</v>
      </c>
      <c r="G167" s="52">
        <f t="shared" ref="G167:X167" si="82">G166/G164*10</f>
        <v>15</v>
      </c>
      <c r="H167" s="52">
        <f t="shared" si="82"/>
        <v>8.5700575815738969</v>
      </c>
      <c r="I167" s="52">
        <f t="shared" si="82"/>
        <v>9.9084668192219674</v>
      </c>
      <c r="J167" s="52">
        <f t="shared" si="82"/>
        <v>11.674707098552721</v>
      </c>
      <c r="K167" s="52">
        <f t="shared" si="82"/>
        <v>6.3074204946996471</v>
      </c>
      <c r="L167" s="52">
        <f t="shared" ref="L167" si="83">L166/L164*10</f>
        <v>11.355886332882275</v>
      </c>
      <c r="M167" s="52">
        <f t="shared" si="82"/>
        <v>5.5145631067961167</v>
      </c>
      <c r="N167" s="52">
        <f t="shared" ref="N167" si="84">N166/N164*10</f>
        <v>9.3663911845730023</v>
      </c>
      <c r="O167" s="52"/>
      <c r="P167" s="52">
        <f t="shared" si="82"/>
        <v>9.4540942928039708</v>
      </c>
      <c r="Q167" s="52">
        <f t="shared" ref="Q167:T167" si="85">Q166/Q164*10</f>
        <v>20.714285714285715</v>
      </c>
      <c r="R167" s="52">
        <f t="shared" si="85"/>
        <v>13.32698961937716</v>
      </c>
      <c r="S167" s="52">
        <f t="shared" si="85"/>
        <v>16.922492401215806</v>
      </c>
      <c r="T167" s="52">
        <f t="shared" si="85"/>
        <v>6.1011235955056176</v>
      </c>
      <c r="U167" s="52"/>
      <c r="V167" s="52"/>
      <c r="W167" s="52">
        <f t="shared" si="82"/>
        <v>13.907427341227125</v>
      </c>
      <c r="X167" s="52">
        <f t="shared" si="82"/>
        <v>21.510859301227573</v>
      </c>
      <c r="Y167" s="52">
        <f t="shared" ref="Y167" si="86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20269</v>
      </c>
      <c r="D168" s="14" t="e">
        <f t="shared" si="57"/>
        <v>#DIV/0!</v>
      </c>
      <c r="E168" s="115">
        <f t="shared" ref="E168:U168" si="87">E163-E164</f>
        <v>3136</v>
      </c>
      <c r="F168" s="115">
        <f t="shared" si="87"/>
        <v>800</v>
      </c>
      <c r="G168" s="115">
        <f>G163-G164</f>
        <v>1418</v>
      </c>
      <c r="H168" s="115">
        <f>H163-H164</f>
        <v>914</v>
      </c>
      <c r="I168" s="115">
        <f t="shared" si="87"/>
        <v>136</v>
      </c>
      <c r="J168" s="115">
        <f t="shared" si="87"/>
        <v>2169</v>
      </c>
      <c r="K168" s="115">
        <f t="shared" si="87"/>
        <v>240</v>
      </c>
      <c r="L168" s="115">
        <f t="shared" si="87"/>
        <v>590</v>
      </c>
      <c r="M168" s="115">
        <f t="shared" si="87"/>
        <v>44</v>
      </c>
      <c r="N168" s="115">
        <f t="shared" si="87"/>
        <v>308</v>
      </c>
      <c r="O168" s="115">
        <f t="shared" si="87"/>
        <v>4</v>
      </c>
      <c r="P168" s="115">
        <f t="shared" si="87"/>
        <v>330</v>
      </c>
      <c r="Q168" s="115">
        <f t="shared" si="87"/>
        <v>3720</v>
      </c>
      <c r="R168" s="115">
        <f>R163-R164</f>
        <v>258</v>
      </c>
      <c r="S168" s="115">
        <f t="shared" si="87"/>
        <v>610</v>
      </c>
      <c r="T168" s="115">
        <f t="shared" si="87"/>
        <v>1718</v>
      </c>
      <c r="U168" s="115">
        <f t="shared" si="87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4295</v>
      </c>
      <c r="C169" s="88">
        <f t="shared" si="71"/>
        <v>6387</v>
      </c>
      <c r="D169" s="14">
        <f t="shared" si="57"/>
        <v>1.4870779976717112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/>
      <c r="R169" s="33">
        <v>533</v>
      </c>
      <c r="S169" s="33">
        <v>1316</v>
      </c>
      <c r="T169" s="33"/>
      <c r="U169" s="33"/>
      <c r="V169" s="33"/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5340</v>
      </c>
      <c r="C170" s="88">
        <f t="shared" si="71"/>
        <v>9594.2000000000007</v>
      </c>
      <c r="D170" s="14">
        <f t="shared" si="57"/>
        <v>1.7966666666666669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/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2067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12.433061699650755</v>
      </c>
      <c r="C171" s="112">
        <f>C170/C169*10</f>
        <v>15.021449819946769</v>
      </c>
      <c r="D171" s="14">
        <f t="shared" si="57"/>
        <v>1.2081858984395388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22.915742793791573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4380</v>
      </c>
      <c r="C172" s="88">
        <f t="shared" si="71"/>
        <v>7089</v>
      </c>
      <c r="D172" s="14">
        <f t="shared" si="57"/>
        <v>1.6184931506849316</v>
      </c>
      <c r="E172" s="33"/>
      <c r="F172" s="33">
        <v>450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363</v>
      </c>
      <c r="O172" s="33"/>
      <c r="P172" s="33"/>
      <c r="Q172" s="33">
        <v>80</v>
      </c>
      <c r="R172" s="33">
        <v>45</v>
      </c>
      <c r="S172" s="33"/>
      <c r="T172" s="24">
        <v>890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3587</v>
      </c>
      <c r="C173" s="88">
        <f t="shared" si="71"/>
        <v>5527.3</v>
      </c>
      <c r="D173" s="14">
        <f t="shared" si="57"/>
        <v>1.5409255645386117</v>
      </c>
      <c r="E173" s="33"/>
      <c r="F173" s="24">
        <v>135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340</v>
      </c>
      <c r="O173" s="32"/>
      <c r="P173" s="34"/>
      <c r="Q173" s="34">
        <v>40</v>
      </c>
      <c r="R173" s="34">
        <v>13.3</v>
      </c>
      <c r="S173" s="34"/>
      <c r="T173" s="24">
        <v>543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8.1894977168949765</v>
      </c>
      <c r="C174" s="112">
        <f>C173/C172*10</f>
        <v>7.7970094512625199</v>
      </c>
      <c r="D174" s="14">
        <f t="shared" si="57"/>
        <v>0.95207419560997597</v>
      </c>
      <c r="E174" s="48"/>
      <c r="F174" s="48">
        <f>F173/F172*10</f>
        <v>3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6.3074204946996471</v>
      </c>
      <c r="L174" s="48"/>
      <c r="M174" s="48">
        <f>M173/M172*10</f>
        <v>5.5145631067961167</v>
      </c>
      <c r="N174" s="48">
        <f>N173/N172*10</f>
        <v>9.3663911845730023</v>
      </c>
      <c r="O174" s="48"/>
      <c r="P174" s="48"/>
      <c r="Q174" s="48">
        <f>Q173/Q172*10</f>
        <v>5</v>
      </c>
      <c r="R174" s="48"/>
      <c r="S174" s="48"/>
      <c r="T174" s="48">
        <f>T173/T172*10</f>
        <v>6.1011235955056176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1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1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1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1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1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1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1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1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1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>
        <v>503</v>
      </c>
      <c r="C187" s="22">
        <f t="shared" si="71"/>
        <v>2019</v>
      </c>
      <c r="D187" s="14"/>
      <c r="E187" s="33"/>
      <c r="F187" s="33"/>
      <c r="G187" s="33">
        <v>223</v>
      </c>
      <c r="H187" s="33">
        <v>57</v>
      </c>
      <c r="I187" s="33">
        <v>120</v>
      </c>
      <c r="J187" s="33">
        <v>230</v>
      </c>
      <c r="K187" s="33"/>
      <c r="L187" s="33"/>
      <c r="M187" s="33">
        <v>190</v>
      </c>
      <c r="N187" s="33">
        <v>20</v>
      </c>
      <c r="O187" s="33"/>
      <c r="P187" s="33">
        <v>100</v>
      </c>
      <c r="Q187" s="33"/>
      <c r="R187" s="33"/>
      <c r="S187" s="33"/>
      <c r="T187" s="33"/>
      <c r="U187" s="33"/>
      <c r="V187" s="33"/>
      <c r="W187" s="33"/>
      <c r="X187" s="33">
        <v>939</v>
      </c>
      <c r="Y187" s="33">
        <v>140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1141</v>
      </c>
      <c r="C189" s="88">
        <f t="shared" si="71"/>
        <v>420</v>
      </c>
      <c r="D189" s="14">
        <f t="shared" si="57"/>
        <v>0.36809815950920244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1366</v>
      </c>
      <c r="C190" s="88">
        <f t="shared" si="71"/>
        <v>557</v>
      </c>
      <c r="D190" s="14">
        <f t="shared" si="57"/>
        <v>0.40775988286969256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11.971954425942155</v>
      </c>
      <c r="C191" s="112">
        <f t="shared" si="71"/>
        <v>30.2</v>
      </c>
      <c r="D191" s="14">
        <f t="shared" si="57"/>
        <v>2.5225622254758422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8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8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8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86.4</v>
      </c>
      <c r="D198" s="14"/>
      <c r="E198" s="151"/>
      <c r="F198" s="151"/>
      <c r="G198" s="151"/>
      <c r="H198" s="151">
        <v>14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34</v>
      </c>
      <c r="S198" s="102">
        <v>8.4</v>
      </c>
      <c r="T198" s="102"/>
      <c r="U198" s="151"/>
      <c r="V198" s="151"/>
      <c r="W198" s="151">
        <v>30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142.20000000000002</v>
      </c>
      <c r="D199" s="14"/>
      <c r="E199" s="151"/>
      <c r="F199" s="151"/>
      <c r="G199" s="102"/>
      <c r="H199" s="151">
        <v>25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52.4</v>
      </c>
      <c r="S199" s="102">
        <v>8.4</v>
      </c>
      <c r="T199" s="102"/>
      <c r="U199" s="151"/>
      <c r="V199" s="151"/>
      <c r="W199" s="151">
        <v>56.4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16.458333333333336</v>
      </c>
      <c r="D200" s="14"/>
      <c r="E200" s="151"/>
      <c r="F200" s="151"/>
      <c r="G200" s="102"/>
      <c r="H200" s="102">
        <f>H199/H198*10</f>
        <v>17.857142857142858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15.411764705882351</v>
      </c>
      <c r="S200" s="102">
        <f>S199/S198*10</f>
        <v>10</v>
      </c>
      <c r="T200" s="102"/>
      <c r="U200" s="102"/>
      <c r="V200" s="102"/>
      <c r="W200" s="102">
        <f>W199/W198*10</f>
        <v>18.799999999999997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90010</v>
      </c>
      <c r="C201" s="25">
        <f>SUM(E201:Y201)</f>
        <v>95634</v>
      </c>
      <c r="D201" s="14">
        <f t="shared" ref="D201:D206" si="89">C201/B201</f>
        <v>1.0624819464503945</v>
      </c>
      <c r="E201" s="88">
        <v>7500</v>
      </c>
      <c r="F201" s="88">
        <v>3013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4958</v>
      </c>
      <c r="N201" s="88">
        <v>1574</v>
      </c>
      <c r="O201" s="88">
        <v>2223</v>
      </c>
      <c r="P201" s="88">
        <f>6250+300</f>
        <v>6550</v>
      </c>
      <c r="Q201" s="88">
        <v>6700</v>
      </c>
      <c r="R201" s="88">
        <v>4080</v>
      </c>
      <c r="S201" s="88">
        <v>7277</v>
      </c>
      <c r="T201" s="88">
        <v>3858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2850</v>
      </c>
    </row>
    <row r="202" spans="1:25" s="44" customFormat="1" ht="30" customHeight="1" x14ac:dyDescent="0.2">
      <c r="A202" s="12" t="s">
        <v>119</v>
      </c>
      <c r="B202" s="164">
        <f>B201/B204</f>
        <v>0.85723809523809524</v>
      </c>
      <c r="C202" s="164">
        <f>C201/C204</f>
        <v>0.91080000000000005</v>
      </c>
      <c r="D202" s="14">
        <f t="shared" si="89"/>
        <v>1.0624819464503945</v>
      </c>
      <c r="E202" s="159">
        <f>E201/E204</f>
        <v>1.0071169598496039</v>
      </c>
      <c r="F202" s="159">
        <f t="shared" ref="F202:Y202" si="90">F201/F204</f>
        <v>0.73739598629466474</v>
      </c>
      <c r="G202" s="159">
        <f t="shared" si="90"/>
        <v>1.0009099181073704</v>
      </c>
      <c r="H202" s="159">
        <f t="shared" si="90"/>
        <v>0.80882352941176472</v>
      </c>
      <c r="I202" s="159">
        <f t="shared" si="90"/>
        <v>0.8039157520023732</v>
      </c>
      <c r="J202" s="159">
        <f t="shared" si="90"/>
        <v>1</v>
      </c>
      <c r="K202" s="159">
        <f t="shared" si="90"/>
        <v>1.0321004884856944</v>
      </c>
      <c r="L202" s="159">
        <f t="shared" si="90"/>
        <v>0.69293209265491984</v>
      </c>
      <c r="M202" s="159">
        <f t="shared" si="90"/>
        <v>1.0966600309666004</v>
      </c>
      <c r="N202" s="159">
        <f t="shared" si="90"/>
        <v>0.7061462539255271</v>
      </c>
      <c r="O202" s="159">
        <f t="shared" si="90"/>
        <v>0.65382352941176469</v>
      </c>
      <c r="P202" s="159">
        <f t="shared" si="90"/>
        <v>0.92868283000141783</v>
      </c>
      <c r="Q202" s="159">
        <f t="shared" si="90"/>
        <v>0.93706293706293708</v>
      </c>
      <c r="R202" s="159">
        <f t="shared" si="90"/>
        <v>0.7985907222548444</v>
      </c>
      <c r="S202" s="159">
        <f t="shared" si="90"/>
        <v>0.94962808299621559</v>
      </c>
      <c r="T202" s="159">
        <f t="shared" si="90"/>
        <v>0.94443084455324355</v>
      </c>
      <c r="U202" s="159">
        <f t="shared" si="90"/>
        <v>1</v>
      </c>
      <c r="V202" s="159">
        <f t="shared" si="90"/>
        <v>0.55000000000000004</v>
      </c>
      <c r="W202" s="159">
        <f t="shared" si="90"/>
        <v>1</v>
      </c>
      <c r="X202" s="159">
        <f t="shared" si="90"/>
        <v>1</v>
      </c>
      <c r="Y202" s="159">
        <f t="shared" si="90"/>
        <v>1.0010537407797682</v>
      </c>
    </row>
    <row r="203" spans="1:25" s="108" customFormat="1" ht="30" customHeight="1" x14ac:dyDescent="0.2">
      <c r="A203" s="29" t="s">
        <v>120</v>
      </c>
      <c r="B203" s="22">
        <v>36653</v>
      </c>
      <c r="C203" s="25">
        <f>SUM(E203:Y203)</f>
        <v>83320</v>
      </c>
      <c r="D203" s="14">
        <f t="shared" si="89"/>
        <v>2.2732109240716993</v>
      </c>
      <c r="E203" s="9">
        <v>5200</v>
      </c>
      <c r="F203" s="9">
        <v>1136</v>
      </c>
      <c r="G203" s="9">
        <v>15930</v>
      </c>
      <c r="H203" s="9">
        <v>6040</v>
      </c>
      <c r="I203" s="9">
        <v>2575</v>
      </c>
      <c r="J203" s="9">
        <v>1620</v>
      </c>
      <c r="K203" s="9">
        <v>3927</v>
      </c>
      <c r="L203" s="9">
        <v>4627</v>
      </c>
      <c r="M203" s="9">
        <v>596</v>
      </c>
      <c r="N203" s="9">
        <v>1885</v>
      </c>
      <c r="O203" s="9">
        <v>820</v>
      </c>
      <c r="P203" s="9">
        <v>1620</v>
      </c>
      <c r="Q203" s="9">
        <v>3386</v>
      </c>
      <c r="R203" s="9">
        <v>4745</v>
      </c>
      <c r="S203" s="9"/>
      <c r="T203" s="9">
        <v>490</v>
      </c>
      <c r="U203" s="9">
        <v>5200</v>
      </c>
      <c r="V203" s="9"/>
      <c r="W203" s="9">
        <v>2986</v>
      </c>
      <c r="X203" s="9">
        <v>18367</v>
      </c>
      <c r="Y203" s="9">
        <v>2170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89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55687</v>
      </c>
      <c r="C205" s="25">
        <f>SUM(E205:Y205)</f>
        <v>83283</v>
      </c>
      <c r="D205" s="14">
        <f t="shared" si="89"/>
        <v>1.4955555156499722</v>
      </c>
      <c r="E205" s="88">
        <v>6410</v>
      </c>
      <c r="F205" s="88">
        <v>2910</v>
      </c>
      <c r="G205" s="88">
        <v>5271</v>
      </c>
      <c r="H205" s="88">
        <v>5340</v>
      </c>
      <c r="I205" s="88">
        <v>2650</v>
      </c>
      <c r="J205" s="88">
        <v>5650</v>
      </c>
      <c r="K205" s="88">
        <v>4212</v>
      </c>
      <c r="L205" s="88">
        <v>2358</v>
      </c>
      <c r="M205" s="88">
        <v>4571</v>
      </c>
      <c r="N205" s="88">
        <v>1325</v>
      </c>
      <c r="O205" s="88">
        <v>1467</v>
      </c>
      <c r="P205" s="88">
        <v>6230</v>
      </c>
      <c r="Q205" s="88">
        <v>5731</v>
      </c>
      <c r="R205" s="88">
        <v>3755</v>
      </c>
      <c r="S205" s="88">
        <v>6905</v>
      </c>
      <c r="T205" s="88">
        <v>3060</v>
      </c>
      <c r="U205" s="88">
        <v>2642</v>
      </c>
      <c r="V205" s="88">
        <v>757</v>
      </c>
      <c r="W205" s="88">
        <v>4475</v>
      </c>
      <c r="X205" s="88">
        <v>5044</v>
      </c>
      <c r="Y205" s="88">
        <v>2520</v>
      </c>
    </row>
    <row r="206" spans="1:25" s="11" customFormat="1" ht="30" customHeight="1" x14ac:dyDescent="0.2">
      <c r="A206" s="12" t="s">
        <v>52</v>
      </c>
      <c r="B206" s="79">
        <f>B205/B204</f>
        <v>0.53035238095238091</v>
      </c>
      <c r="C206" s="79">
        <f>C205/C204</f>
        <v>0.79317142857142853</v>
      </c>
      <c r="D206" s="14">
        <f t="shared" si="89"/>
        <v>1.4955555156499722</v>
      </c>
      <c r="E206" s="15">
        <f t="shared" ref="E206:J206" si="91">E205/E204</f>
        <v>0.86074929501812814</v>
      </c>
      <c r="F206" s="15">
        <f t="shared" si="91"/>
        <v>0.71218795888399411</v>
      </c>
      <c r="G206" s="15">
        <f t="shared" si="91"/>
        <v>0.95923566878980893</v>
      </c>
      <c r="H206" s="15">
        <f t="shared" si="91"/>
        <v>0.78529411764705881</v>
      </c>
      <c r="I206" s="15">
        <f t="shared" si="91"/>
        <v>0.78611687926431328</v>
      </c>
      <c r="J206" s="15">
        <f t="shared" si="91"/>
        <v>0.9576271186440678</v>
      </c>
      <c r="K206" s="15">
        <f t="shared" ref="K206:Y206" si="92">K205/K204</f>
        <v>0.97976273551988835</v>
      </c>
      <c r="L206" s="15">
        <f t="shared" si="92"/>
        <v>0.46683824985151456</v>
      </c>
      <c r="M206" s="15">
        <f t="shared" si="92"/>
        <v>1.0110595001105951</v>
      </c>
      <c r="N206" s="15">
        <f t="shared" si="92"/>
        <v>0.59443696724988782</v>
      </c>
      <c r="O206" s="15">
        <f t="shared" si="92"/>
        <v>0.43147058823529411</v>
      </c>
      <c r="P206" s="15">
        <f t="shared" si="92"/>
        <v>0.88331206578760812</v>
      </c>
      <c r="Q206" s="15">
        <f t="shared" si="92"/>
        <v>0.80153846153846153</v>
      </c>
      <c r="R206" s="15">
        <f t="shared" si="92"/>
        <v>0.73497749070268159</v>
      </c>
      <c r="S206" s="15">
        <f t="shared" si="92"/>
        <v>0.90108312671277568</v>
      </c>
      <c r="T206" s="15">
        <f t="shared" si="92"/>
        <v>0.74908200734394126</v>
      </c>
      <c r="U206" s="15">
        <f t="shared" si="92"/>
        <v>0.80230792590343147</v>
      </c>
      <c r="V206" s="15">
        <f t="shared" si="92"/>
        <v>0.34409090909090911</v>
      </c>
      <c r="W206" s="15">
        <f t="shared" si="92"/>
        <v>0.73360655737704916</v>
      </c>
      <c r="X206" s="15">
        <f t="shared" si="92"/>
        <v>0.73090856397623538</v>
      </c>
      <c r="Y206" s="15">
        <f t="shared" si="92"/>
        <v>0.88514225500526866</v>
      </c>
    </row>
    <row r="207" spans="1:25" s="11" customFormat="1" ht="30" customHeight="1" x14ac:dyDescent="0.2">
      <c r="A207" s="10" t="s">
        <v>123</v>
      </c>
      <c r="B207" s="24">
        <v>47131</v>
      </c>
      <c r="C207" s="24">
        <f>SUM(E207:Y207)</f>
        <v>75657</v>
      </c>
      <c r="D207" s="14">
        <f t="shared" ref="D207:D210" si="93">C207/B207</f>
        <v>1.605249199040971</v>
      </c>
      <c r="E207" s="9">
        <v>6100</v>
      </c>
      <c r="F207" s="9">
        <v>2710</v>
      </c>
      <c r="G207" s="9">
        <v>5271</v>
      </c>
      <c r="H207" s="9">
        <v>5047</v>
      </c>
      <c r="I207" s="9">
        <v>2600</v>
      </c>
      <c r="J207" s="9">
        <v>5050</v>
      </c>
      <c r="K207" s="9">
        <v>3117</v>
      </c>
      <c r="L207" s="9">
        <v>2099</v>
      </c>
      <c r="M207" s="9">
        <v>4571</v>
      </c>
      <c r="N207" s="9">
        <v>1234</v>
      </c>
      <c r="O207" s="9">
        <v>821</v>
      </c>
      <c r="P207" s="9">
        <v>5923</v>
      </c>
      <c r="Q207" s="9">
        <v>5656</v>
      </c>
      <c r="R207" s="9">
        <v>3455</v>
      </c>
      <c r="S207" s="9">
        <v>6796</v>
      </c>
      <c r="T207" s="9">
        <v>2906</v>
      </c>
      <c r="U207" s="9">
        <v>2642</v>
      </c>
      <c r="V207" s="9">
        <v>430</v>
      </c>
      <c r="W207" s="9">
        <v>4054</v>
      </c>
      <c r="X207" s="9">
        <v>3715</v>
      </c>
      <c r="Y207" s="9">
        <v>1460</v>
      </c>
    </row>
    <row r="208" spans="1:25" s="11" customFormat="1" ht="30" customHeight="1" x14ac:dyDescent="0.2">
      <c r="A208" s="10" t="s">
        <v>124</v>
      </c>
      <c r="B208" s="24">
        <v>6416</v>
      </c>
      <c r="C208" s="24">
        <f>SUM(E208:Y208)</f>
        <v>7247</v>
      </c>
      <c r="D208" s="14">
        <f t="shared" si="93"/>
        <v>1.1295199501246882</v>
      </c>
      <c r="E208" s="9">
        <v>310</v>
      </c>
      <c r="F208" s="9">
        <v>200</v>
      </c>
      <c r="G208" s="9"/>
      <c r="H208" s="9">
        <v>293</v>
      </c>
      <c r="I208" s="9">
        <v>50</v>
      </c>
      <c r="J208" s="9">
        <v>600</v>
      </c>
      <c r="K208" s="9">
        <v>1095</v>
      </c>
      <c r="L208" s="9">
        <v>259</v>
      </c>
      <c r="M208" s="9"/>
      <c r="N208" s="9">
        <v>91</v>
      </c>
      <c r="O208" s="9">
        <v>646</v>
      </c>
      <c r="P208" s="9">
        <v>307</v>
      </c>
      <c r="Q208" s="9">
        <v>75</v>
      </c>
      <c r="R208" s="9">
        <v>300</v>
      </c>
      <c r="S208" s="9">
        <v>109</v>
      </c>
      <c r="T208" s="9">
        <v>132</v>
      </c>
      <c r="U208" s="9"/>
      <c r="V208" s="9"/>
      <c r="W208" s="9">
        <v>421</v>
      </c>
      <c r="X208" s="9">
        <v>1329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3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3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4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4"/>
        <v>1.0382582606539861</v>
      </c>
      <c r="E212" s="66">
        <f t="shared" ref="E212:Y212" si="95">E211/E210</f>
        <v>1.0038071221339471</v>
      </c>
      <c r="F212" s="66">
        <f t="shared" si="95"/>
        <v>1.205217632440619</v>
      </c>
      <c r="G212" s="66">
        <f t="shared" si="95"/>
        <v>1.0006675089994517</v>
      </c>
      <c r="H212" s="66">
        <f t="shared" si="95"/>
        <v>0.77369224365200495</v>
      </c>
      <c r="I212" s="66">
        <f t="shared" si="95"/>
        <v>0.90046507441709933</v>
      </c>
      <c r="J212" s="66">
        <f t="shared" si="95"/>
        <v>1</v>
      </c>
      <c r="K212" s="66">
        <f t="shared" si="95"/>
        <v>1.1207714195384129</v>
      </c>
      <c r="L212" s="66">
        <f t="shared" si="95"/>
        <v>1.3202894666309299</v>
      </c>
      <c r="M212" s="66">
        <f t="shared" si="95"/>
        <v>0.95905397795833014</v>
      </c>
      <c r="N212" s="66">
        <f t="shared" si="95"/>
        <v>0.99985477781004939</v>
      </c>
      <c r="O212" s="66">
        <f t="shared" si="95"/>
        <v>1.0470753831717234</v>
      </c>
      <c r="P212" s="66">
        <f t="shared" si="95"/>
        <v>1.0189191264944575</v>
      </c>
      <c r="Q212" s="66">
        <f t="shared" si="95"/>
        <v>0.97840886986967512</v>
      </c>
      <c r="R212" s="66">
        <f t="shared" si="95"/>
        <v>0.82616892911010553</v>
      </c>
      <c r="S212" s="66">
        <f t="shared" si="95"/>
        <v>1.2597204221440474</v>
      </c>
      <c r="T212" s="66">
        <f t="shared" si="95"/>
        <v>1</v>
      </c>
      <c r="U212" s="66">
        <f t="shared" si="95"/>
        <v>1.2243159799850953</v>
      </c>
      <c r="V212" s="66">
        <f t="shared" si="95"/>
        <v>0.99980732177263976</v>
      </c>
      <c r="W212" s="66">
        <f t="shared" si="95"/>
        <v>0.97430145803871859</v>
      </c>
      <c r="X212" s="66">
        <f t="shared" si="95"/>
        <v>0.99994816534104314</v>
      </c>
      <c r="Y212" s="66">
        <f t="shared" si="95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4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108705</v>
      </c>
      <c r="C217" s="25">
        <f>SUM(E217:Y217)</f>
        <v>96058</v>
      </c>
      <c r="D217" s="14">
        <f t="shared" si="94"/>
        <v>0.88365760544593164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5430</v>
      </c>
      <c r="K217" s="24">
        <v>4120</v>
      </c>
      <c r="L217" s="24">
        <v>6005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8202</v>
      </c>
      <c r="R217" s="24">
        <v>1636</v>
      </c>
      <c r="S217" s="24">
        <v>2579</v>
      </c>
      <c r="T217" s="24">
        <v>2610</v>
      </c>
      <c r="U217" s="24">
        <v>2560</v>
      </c>
      <c r="V217" s="24">
        <v>787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4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48917.25</v>
      </c>
      <c r="C219" s="25">
        <f>C217*0.45</f>
        <v>43226.1</v>
      </c>
      <c r="D219" s="14">
        <f t="shared" si="94"/>
        <v>0.88365760544593164</v>
      </c>
      <c r="E219" s="24">
        <f>E217*0.45</f>
        <v>1125</v>
      </c>
      <c r="F219" s="24">
        <f t="shared" ref="F219:X219" si="96">F217*0.45</f>
        <v>1296</v>
      </c>
      <c r="G219" s="24">
        <f t="shared" si="96"/>
        <v>5854.5</v>
      </c>
      <c r="H219" s="24">
        <f t="shared" si="96"/>
        <v>2809.35</v>
      </c>
      <c r="I219" s="24">
        <f t="shared" si="96"/>
        <v>1665.45</v>
      </c>
      <c r="J219" s="24">
        <f t="shared" si="96"/>
        <v>2443.5</v>
      </c>
      <c r="K219" s="24">
        <f t="shared" si="96"/>
        <v>1854</v>
      </c>
      <c r="L219" s="24">
        <f t="shared" si="96"/>
        <v>2702.25</v>
      </c>
      <c r="M219" s="24">
        <f t="shared" si="96"/>
        <v>1170.45</v>
      </c>
      <c r="N219" s="24">
        <f t="shared" si="96"/>
        <v>1962</v>
      </c>
      <c r="O219" s="24">
        <f t="shared" si="96"/>
        <v>1019.25</v>
      </c>
      <c r="P219" s="24">
        <f t="shared" si="96"/>
        <v>2179.35</v>
      </c>
      <c r="Q219" s="24">
        <f t="shared" si="96"/>
        <v>3690.9</v>
      </c>
      <c r="R219" s="24">
        <f t="shared" si="96"/>
        <v>736.2</v>
      </c>
      <c r="S219" s="24">
        <f t="shared" si="96"/>
        <v>1160.55</v>
      </c>
      <c r="T219" s="24">
        <f t="shared" si="96"/>
        <v>1174.5</v>
      </c>
      <c r="U219" s="24">
        <f t="shared" si="96"/>
        <v>1152</v>
      </c>
      <c r="V219" s="24">
        <f t="shared" si="96"/>
        <v>354.15000000000003</v>
      </c>
      <c r="W219" s="24">
        <f t="shared" si="96"/>
        <v>2643.3</v>
      </c>
      <c r="X219" s="24">
        <f t="shared" si="96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0.9094408163269323</v>
      </c>
      <c r="D220" s="14">
        <f t="shared" si="94"/>
        <v>0.96955310909054626</v>
      </c>
      <c r="E220" s="66">
        <f t="shared" ref="E220:Y220" si="97">E217/E218</f>
        <v>0.9840453448094888</v>
      </c>
      <c r="F220" s="66">
        <f t="shared" si="97"/>
        <v>0.94111495980654869</v>
      </c>
      <c r="G220" s="66">
        <f t="shared" si="97"/>
        <v>1.0086637575043109</v>
      </c>
      <c r="H220" s="66">
        <f t="shared" si="97"/>
        <v>0.69366666666666665</v>
      </c>
      <c r="I220" s="66">
        <f t="shared" si="97"/>
        <v>0.55355458924723866</v>
      </c>
      <c r="J220" s="66">
        <f t="shared" si="97"/>
        <v>1.1828398903858135</v>
      </c>
      <c r="K220" s="66">
        <f t="shared" si="97"/>
        <v>0.72424545655121031</v>
      </c>
      <c r="L220" s="66">
        <f t="shared" si="97"/>
        <v>0.78758367666706308</v>
      </c>
      <c r="M220" s="66">
        <f t="shared" si="97"/>
        <v>0.5186882933428183</v>
      </c>
      <c r="N220" s="66">
        <f t="shared" si="97"/>
        <v>1.0487061467649821</v>
      </c>
      <c r="O220" s="66">
        <f t="shared" si="97"/>
        <v>0.72538123347475858</v>
      </c>
      <c r="P220" s="66">
        <f t="shared" si="97"/>
        <v>0.9393115154975733</v>
      </c>
      <c r="Q220" s="66">
        <f t="shared" si="97"/>
        <v>2.9292857142857143</v>
      </c>
      <c r="R220" s="66">
        <f t="shared" si="97"/>
        <v>0.51110802554845869</v>
      </c>
      <c r="S220" s="66">
        <f t="shared" si="97"/>
        <v>0.53270008785385969</v>
      </c>
      <c r="T220" s="66">
        <f t="shared" si="97"/>
        <v>0.7851607624181749</v>
      </c>
      <c r="U220" s="66">
        <f t="shared" si="97"/>
        <v>1.0622445818149628</v>
      </c>
      <c r="V220" s="66">
        <f t="shared" si="97"/>
        <v>0.69500456271525723</v>
      </c>
      <c r="W220" s="66">
        <f t="shared" si="97"/>
        <v>1.0083081570996979</v>
      </c>
      <c r="X220" s="66">
        <f t="shared" si="97"/>
        <v>1.123692751532636</v>
      </c>
      <c r="Y220" s="66">
        <f t="shared" si="97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292362</v>
      </c>
      <c r="C221" s="25">
        <f>SUM(E221:Y221)</f>
        <v>309100</v>
      </c>
      <c r="D221" s="14">
        <f t="shared" si="94"/>
        <v>1.0572509423249259</v>
      </c>
      <c r="E221" s="24">
        <v>570</v>
      </c>
      <c r="F221" s="24">
        <v>9900</v>
      </c>
      <c r="G221" s="24">
        <v>27490</v>
      </c>
      <c r="H221" s="24">
        <v>21250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1908</v>
      </c>
      <c r="R221" s="24">
        <v>3850</v>
      </c>
      <c r="S221" s="24">
        <v>11300</v>
      </c>
      <c r="T221" s="24">
        <v>47322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4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87708.599999999991</v>
      </c>
      <c r="C223" s="25">
        <f>C221*0.3</f>
        <v>92730</v>
      </c>
      <c r="D223" s="14">
        <f t="shared" si="94"/>
        <v>1.0572509423249261</v>
      </c>
      <c r="E223" s="24">
        <f>E221*0.3</f>
        <v>171</v>
      </c>
      <c r="F223" s="24">
        <f t="shared" ref="F223:Y223" si="98">F221*0.3</f>
        <v>2970</v>
      </c>
      <c r="G223" s="24">
        <f t="shared" si="98"/>
        <v>8247</v>
      </c>
      <c r="H223" s="24">
        <f t="shared" si="98"/>
        <v>6375</v>
      </c>
      <c r="I223" s="24">
        <f t="shared" si="98"/>
        <v>3067.7999999999997</v>
      </c>
      <c r="J223" s="24">
        <f t="shared" si="98"/>
        <v>3045</v>
      </c>
      <c r="K223" s="24">
        <f t="shared" si="98"/>
        <v>1426.2</v>
      </c>
      <c r="L223" s="24">
        <f t="shared" si="98"/>
        <v>5366.4</v>
      </c>
      <c r="M223" s="24">
        <f t="shared" si="98"/>
        <v>4627.2</v>
      </c>
      <c r="N223" s="24">
        <f t="shared" si="98"/>
        <v>3990</v>
      </c>
      <c r="O223" s="24">
        <f t="shared" si="98"/>
        <v>2922</v>
      </c>
      <c r="P223" s="24">
        <f t="shared" si="98"/>
        <v>7455</v>
      </c>
      <c r="Q223" s="24">
        <f t="shared" si="98"/>
        <v>572.4</v>
      </c>
      <c r="R223" s="24">
        <f t="shared" si="98"/>
        <v>1155</v>
      </c>
      <c r="S223" s="24">
        <f t="shared" si="98"/>
        <v>3390</v>
      </c>
      <c r="T223" s="24">
        <f t="shared" si="98"/>
        <v>14196.6</v>
      </c>
      <c r="U223" s="24">
        <f t="shared" si="98"/>
        <v>1650</v>
      </c>
      <c r="V223" s="24">
        <f t="shared" si="98"/>
        <v>330</v>
      </c>
      <c r="W223" s="24">
        <f t="shared" si="98"/>
        <v>2967.2999999999997</v>
      </c>
      <c r="X223" s="24">
        <f t="shared" si="98"/>
        <v>13010.1</v>
      </c>
      <c r="Y223" s="24">
        <f t="shared" si="98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1.0251188952196493</v>
      </c>
      <c r="D224" s="14">
        <f t="shared" si="94"/>
        <v>1.0079831811402649</v>
      </c>
      <c r="E224" s="159">
        <f t="shared" ref="E224:Y224" si="99">E221/E222</f>
        <v>0.78512396694214881</v>
      </c>
      <c r="F224" s="159">
        <f t="shared" si="99"/>
        <v>1.198112065835653</v>
      </c>
      <c r="G224" s="159">
        <f t="shared" si="99"/>
        <v>1.0301281570861125</v>
      </c>
      <c r="H224" s="87">
        <f t="shared" si="99"/>
        <v>1.1051591429165799</v>
      </c>
      <c r="I224" s="87">
        <f t="shared" si="99"/>
        <v>1.124230430958663</v>
      </c>
      <c r="J224" s="87">
        <f t="shared" si="99"/>
        <v>0.84576285309557542</v>
      </c>
      <c r="K224" s="87">
        <f t="shared" si="99"/>
        <v>1.3582857142857143</v>
      </c>
      <c r="L224" s="87">
        <f t="shared" si="99"/>
        <v>0.94570446735395186</v>
      </c>
      <c r="M224" s="87">
        <f t="shared" si="99"/>
        <v>1.115176053792206</v>
      </c>
      <c r="N224" s="87">
        <f t="shared" si="99"/>
        <v>0.93065565740675948</v>
      </c>
      <c r="O224" s="87">
        <f t="shared" si="99"/>
        <v>1.2873380914618029</v>
      </c>
      <c r="P224" s="87">
        <f t="shared" si="99"/>
        <v>1.6408055463849456</v>
      </c>
      <c r="Q224" s="87">
        <f t="shared" si="99"/>
        <v>0.57993920972644375</v>
      </c>
      <c r="R224" s="87">
        <f t="shared" si="99"/>
        <v>1.02803738317757</v>
      </c>
      <c r="S224" s="87">
        <f t="shared" si="99"/>
        <v>1.0796866042423083</v>
      </c>
      <c r="T224" s="87">
        <f t="shared" si="99"/>
        <v>0.79087490599147658</v>
      </c>
      <c r="U224" s="87">
        <f t="shared" si="99"/>
        <v>1.3313967562333575</v>
      </c>
      <c r="V224" s="87">
        <f t="shared" si="99"/>
        <v>1.9434628975265018</v>
      </c>
      <c r="W224" s="87">
        <f t="shared" si="99"/>
        <v>1.3315831987075928</v>
      </c>
      <c r="X224" s="87">
        <f t="shared" si="99"/>
        <v>1.0176463686495365</v>
      </c>
      <c r="Y224" s="87">
        <f t="shared" si="99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24364</v>
      </c>
      <c r="C225" s="25">
        <f>SUM(E225:Y225)</f>
        <v>61597</v>
      </c>
      <c r="D225" s="8">
        <f t="shared" si="94"/>
        <v>2.5281973403382039</v>
      </c>
      <c r="E225" s="158"/>
      <c r="F225" s="157">
        <v>2300</v>
      </c>
      <c r="G225" s="158">
        <v>4830</v>
      </c>
      <c r="H225" s="156">
        <v>4000</v>
      </c>
      <c r="I225" s="156">
        <v>5150</v>
      </c>
      <c r="J225" s="157">
        <v>1620</v>
      </c>
      <c r="K225" s="157">
        <v>3000</v>
      </c>
      <c r="L225" s="158">
        <v>4360</v>
      </c>
      <c r="M225" s="157">
        <v>3500</v>
      </c>
      <c r="N225" s="157"/>
      <c r="O225" s="158">
        <v>1000</v>
      </c>
      <c r="P225" s="158">
        <v>6200</v>
      </c>
      <c r="Q225" s="157"/>
      <c r="R225" s="157"/>
      <c r="S225" s="157">
        <v>500</v>
      </c>
      <c r="T225" s="157">
        <v>3210</v>
      </c>
      <c r="U225" s="157">
        <v>1800</v>
      </c>
      <c r="V225" s="157"/>
      <c r="W225" s="158"/>
      <c r="X225" s="157">
        <v>14457</v>
      </c>
      <c r="Y225" s="158">
        <v>5670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4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11703.43</v>
      </c>
      <c r="D227" s="8">
        <f t="shared" si="94"/>
        <v>13.784958775029446</v>
      </c>
      <c r="E227" s="158"/>
      <c r="F227" s="158">
        <f t="shared" ref="F227:Y227" si="100">F225*0.19</f>
        <v>437</v>
      </c>
      <c r="G227" s="158">
        <f t="shared" si="100"/>
        <v>917.7</v>
      </c>
      <c r="H227" s="158">
        <f t="shared" si="100"/>
        <v>760</v>
      </c>
      <c r="I227" s="158">
        <f t="shared" si="100"/>
        <v>978.5</v>
      </c>
      <c r="J227" s="158">
        <f t="shared" si="100"/>
        <v>307.8</v>
      </c>
      <c r="K227" s="158">
        <f t="shared" si="100"/>
        <v>570</v>
      </c>
      <c r="L227" s="158">
        <f t="shared" si="100"/>
        <v>828.4</v>
      </c>
      <c r="M227" s="158">
        <f t="shared" si="100"/>
        <v>665</v>
      </c>
      <c r="N227" s="158">
        <f t="shared" si="100"/>
        <v>0</v>
      </c>
      <c r="O227" s="158">
        <f t="shared" si="100"/>
        <v>190</v>
      </c>
      <c r="P227" s="158">
        <f t="shared" si="100"/>
        <v>1178</v>
      </c>
      <c r="Q227" s="158">
        <f t="shared" si="100"/>
        <v>0</v>
      </c>
      <c r="R227" s="158">
        <f t="shared" si="100"/>
        <v>0</v>
      </c>
      <c r="S227" s="158">
        <f t="shared" si="100"/>
        <v>95</v>
      </c>
      <c r="T227" s="158">
        <f t="shared" si="100"/>
        <v>609.9</v>
      </c>
      <c r="U227" s="158">
        <f t="shared" si="100"/>
        <v>342</v>
      </c>
      <c r="V227" s="158"/>
      <c r="W227" s="158">
        <f t="shared" si="100"/>
        <v>0</v>
      </c>
      <c r="X227" s="158">
        <f t="shared" si="100"/>
        <v>2746.83</v>
      </c>
      <c r="Y227" s="158">
        <f t="shared" si="100"/>
        <v>1077.3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0.2299588219262976</v>
      </c>
      <c r="D228" s="8">
        <f>C228/B228</f>
        <v>3.5931065925983998</v>
      </c>
      <c r="E228" s="159"/>
      <c r="F228" s="159"/>
      <c r="G228" s="159">
        <f>G225/G226</f>
        <v>0.14012591023818505</v>
      </c>
      <c r="H228" s="159">
        <f>H225/H226</f>
        <v>0.15936254980079681</v>
      </c>
      <c r="I228" s="159">
        <f t="shared" ref="I228:Y228" si="101">I225/I226</f>
        <v>0.73602972702586822</v>
      </c>
      <c r="J228" s="159">
        <f t="shared" si="101"/>
        <v>1.2347560975609757</v>
      </c>
      <c r="K228" s="159">
        <f t="shared" si="101"/>
        <v>0.81037277147487841</v>
      </c>
      <c r="L228" s="159"/>
      <c r="M228" s="159"/>
      <c r="N228" s="159"/>
      <c r="O228" s="159">
        <f t="shared" si="101"/>
        <v>0.10407993338884262</v>
      </c>
      <c r="P228" s="159">
        <f t="shared" si="101"/>
        <v>0.39807383627608345</v>
      </c>
      <c r="Q228" s="159"/>
      <c r="R228" s="159"/>
      <c r="S228" s="159">
        <f t="shared" si="101"/>
        <v>8.2617316589557177E-2</v>
      </c>
      <c r="T228" s="159"/>
      <c r="U228" s="159">
        <f t="shared" si="101"/>
        <v>0.41821561338289964</v>
      </c>
      <c r="V228" s="159"/>
      <c r="W228" s="159"/>
      <c r="X228" s="159">
        <f t="shared" si="101"/>
        <v>0.6533056170635817</v>
      </c>
      <c r="Y228" s="159">
        <f t="shared" si="101"/>
        <v>0.35082291795569853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2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2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2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147667.93</v>
      </c>
      <c r="D234" s="8">
        <f t="shared" si="102"/>
        <v>1.1096750335698873</v>
      </c>
      <c r="E234" s="158">
        <f>E232+E230+E227+E223+E219</f>
        <v>1296</v>
      </c>
      <c r="F234" s="158">
        <f>F232+F230+F227+F223+F219</f>
        <v>4703</v>
      </c>
      <c r="G234" s="158">
        <f t="shared" ref="G234:Y234" si="103">G232+G230+G227+G223+G219</f>
        <v>15019.2</v>
      </c>
      <c r="H234" s="158">
        <f>H232+H230+H227+H223+H219</f>
        <v>9944.35</v>
      </c>
      <c r="I234" s="158">
        <f t="shared" si="103"/>
        <v>5711.75</v>
      </c>
      <c r="J234" s="158">
        <f t="shared" si="103"/>
        <v>5796.3</v>
      </c>
      <c r="K234" s="158">
        <f t="shared" si="103"/>
        <v>3850.2</v>
      </c>
      <c r="L234" s="158">
        <f t="shared" si="103"/>
        <v>8897.0499999999993</v>
      </c>
      <c r="M234" s="158">
        <f t="shared" si="103"/>
        <v>6462.65</v>
      </c>
      <c r="N234" s="158">
        <f t="shared" si="103"/>
        <v>5952</v>
      </c>
      <c r="O234" s="158">
        <f>O232+O230+O227+O223+O219</f>
        <v>4131.25</v>
      </c>
      <c r="P234" s="155">
        <f t="shared" si="103"/>
        <v>10820.75</v>
      </c>
      <c r="Q234" s="158">
        <f t="shared" si="103"/>
        <v>4263.3</v>
      </c>
      <c r="R234" s="158">
        <f t="shared" si="103"/>
        <v>1891.2</v>
      </c>
      <c r="S234" s="158">
        <f t="shared" si="103"/>
        <v>4645.55</v>
      </c>
      <c r="T234" s="158">
        <f t="shared" si="103"/>
        <v>15981</v>
      </c>
      <c r="U234" s="158">
        <f t="shared" si="103"/>
        <v>3144</v>
      </c>
      <c r="V234" s="158">
        <f t="shared" si="103"/>
        <v>684.15000000000009</v>
      </c>
      <c r="W234" s="158">
        <f t="shared" si="103"/>
        <v>5610.6</v>
      </c>
      <c r="X234" s="158">
        <f t="shared" si="103"/>
        <v>18561.330000000002</v>
      </c>
      <c r="Y234" s="158">
        <f t="shared" si="103"/>
        <v>10302.299999999999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20.046146014335363</v>
      </c>
      <c r="D236" s="8">
        <f>C236/B236</f>
        <v>1.0175708636718459</v>
      </c>
      <c r="E236" s="154">
        <f>E234/E235*10</f>
        <v>19.044819985304922</v>
      </c>
      <c r="F236" s="154">
        <f>F234/F235*10</f>
        <v>22.198621731332011</v>
      </c>
      <c r="G236" s="154">
        <f t="shared" ref="G236:X236" si="104">G234/G235*10</f>
        <v>23.262859532549601</v>
      </c>
      <c r="H236" s="154">
        <f>H234/H235*10</f>
        <v>13.515752419267153</v>
      </c>
      <c r="I236" s="154">
        <f t="shared" si="104"/>
        <v>21.469515862276349</v>
      </c>
      <c r="J236" s="154">
        <f t="shared" si="104"/>
        <v>20.622998647975521</v>
      </c>
      <c r="K236" s="154">
        <f>K234/K235*10</f>
        <v>30.742574257425737</v>
      </c>
      <c r="L236" s="154">
        <f>L234/L235*10</f>
        <v>14.158259070655632</v>
      </c>
      <c r="M236" s="154">
        <f>M234/M235*10</f>
        <v>21.04138178029563</v>
      </c>
      <c r="N236" s="154">
        <f t="shared" si="104"/>
        <v>19.851911146688014</v>
      </c>
      <c r="O236" s="154">
        <f>O234/O235*10</f>
        <v>20.639738209432458</v>
      </c>
      <c r="P236" s="154">
        <f t="shared" si="104"/>
        <v>29.102119305040077</v>
      </c>
      <c r="Q236" s="154">
        <f t="shared" si="104"/>
        <v>20.144112644112646</v>
      </c>
      <c r="R236" s="154">
        <f t="shared" si="104"/>
        <v>13.129686198278257</v>
      </c>
      <c r="S236" s="154">
        <f t="shared" si="104"/>
        <v>21.749847839318321</v>
      </c>
      <c r="T236" s="154">
        <f t="shared" si="104"/>
        <v>16.826356132075471</v>
      </c>
      <c r="U236" s="154">
        <f t="shared" si="104"/>
        <v>23.337292161520189</v>
      </c>
      <c r="V236" s="154">
        <f t="shared" si="104"/>
        <v>23.160121868652681</v>
      </c>
      <c r="W236" s="154">
        <f t="shared" si="104"/>
        <v>25.682504806371877</v>
      </c>
      <c r="X236" s="154">
        <f t="shared" si="104"/>
        <v>23.299228017322541</v>
      </c>
      <c r="Y236" s="154">
        <f>Y234/Y235*10</f>
        <v>19.548214489013699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5"/>
      <c r="B246" s="175"/>
      <c r="C246" s="175"/>
      <c r="D246" s="175"/>
      <c r="E246" s="175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</row>
    <row r="247" spans="1:25" ht="20.25" hidden="1" customHeight="1" x14ac:dyDescent="0.25">
      <c r="A247" s="173"/>
      <c r="B247" s="174"/>
      <c r="C247" s="174"/>
      <c r="D247" s="174"/>
      <c r="E247" s="174"/>
      <c r="F247" s="174"/>
      <c r="G247" s="174"/>
      <c r="H247" s="174"/>
      <c r="I247" s="174"/>
      <c r="J247" s="174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2023-09-08T05:24:59Z</cp:lastPrinted>
  <dcterms:created xsi:type="dcterms:W3CDTF">2017-06-08T05:54:08Z</dcterms:created>
  <dcterms:modified xsi:type="dcterms:W3CDTF">2023-09-11T06:51:09Z</dcterms:modified>
</cp:coreProperties>
</file>