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6295" windowHeight="14310"/>
  </bookViews>
  <sheets>
    <sheet name="-" sheetId="18" r:id="rId1"/>
  </sheets>
  <definedNames>
    <definedName name="_xlnm.Print_Titles" localSheetId="0">'-'!$3:$3</definedName>
    <definedName name="_xlnm.Print_Area" localSheetId="0">'-'!$A$1:$D$104</definedName>
  </definedNames>
  <calcPr calcId="152511"/>
</workbook>
</file>

<file path=xl/calcChain.xml><?xml version="1.0" encoding="utf-8"?>
<calcChain xmlns="http://schemas.openxmlformats.org/spreadsheetml/2006/main">
  <c r="C34" i="18" l="1"/>
  <c r="C30" i="18"/>
  <c r="C14" i="18"/>
  <c r="C9" i="18"/>
  <c r="B43" i="18" l="1"/>
  <c r="B42" i="18"/>
  <c r="B40" i="18"/>
  <c r="D32" i="18" l="1"/>
  <c r="D42" i="18" l="1"/>
  <c r="D37" i="18"/>
  <c r="C38" i="18"/>
  <c r="B38" i="18"/>
  <c r="B34" i="18"/>
  <c r="B33" i="18"/>
  <c r="B31" i="18"/>
  <c r="B30" i="18" s="1"/>
  <c r="D30" i="18" s="1"/>
  <c r="B14" i="18"/>
  <c r="B9" i="18"/>
  <c r="D99" i="18" l="1"/>
  <c r="D100" i="18"/>
  <c r="B89" i="18" l="1"/>
  <c r="C89" i="18"/>
  <c r="D91" i="18"/>
  <c r="B71" i="18"/>
  <c r="C71" i="18"/>
  <c r="D75" i="18"/>
  <c r="D101" i="18" l="1"/>
  <c r="C85" i="18" l="1"/>
  <c r="B85" i="18"/>
  <c r="C80" i="18"/>
  <c r="B80" i="18"/>
  <c r="C78" i="18"/>
  <c r="B78" i="18"/>
  <c r="C68" i="18"/>
  <c r="B68" i="18"/>
  <c r="C63" i="18"/>
  <c r="B63" i="18"/>
  <c r="C58" i="18"/>
  <c r="B58" i="18"/>
  <c r="C54" i="18"/>
  <c r="B54" i="18"/>
  <c r="C46" i="18" l="1"/>
  <c r="B46" i="18"/>
  <c r="B94" i="18" s="1"/>
  <c r="D12" i="18" l="1"/>
  <c r="D95" i="18" l="1"/>
  <c r="D93" i="18"/>
  <c r="D92" i="18"/>
  <c r="D90" i="18"/>
  <c r="D88" i="18"/>
  <c r="D87" i="18"/>
  <c r="D86" i="18"/>
  <c r="D84" i="18"/>
  <c r="D83" i="18"/>
  <c r="D82" i="18"/>
  <c r="D81" i="18"/>
  <c r="D79" i="18"/>
  <c r="D77" i="18"/>
  <c r="D76" i="18"/>
  <c r="D74" i="18"/>
  <c r="D73" i="18"/>
  <c r="D72" i="18"/>
  <c r="D70" i="18"/>
  <c r="D69" i="18"/>
  <c r="D67" i="18"/>
  <c r="D66" i="18"/>
  <c r="D65" i="18"/>
  <c r="D64" i="18"/>
  <c r="D62" i="18"/>
  <c r="D61" i="18"/>
  <c r="D60" i="18"/>
  <c r="D59" i="18"/>
  <c r="D56" i="18"/>
  <c r="D55" i="18"/>
  <c r="D53" i="18"/>
  <c r="D52" i="18"/>
  <c r="D50" i="18"/>
  <c r="D49" i="18"/>
  <c r="D48" i="18"/>
  <c r="D47" i="18"/>
  <c r="D40" i="18"/>
  <c r="D39" i="18"/>
  <c r="D33" i="18"/>
  <c r="D31" i="18"/>
  <c r="D29" i="18"/>
  <c r="D28" i="18"/>
  <c r="D27" i="18"/>
  <c r="D26" i="18"/>
  <c r="D25" i="18"/>
  <c r="D24" i="18"/>
  <c r="D23" i="18"/>
  <c r="C22" i="18"/>
  <c r="B22" i="18"/>
  <c r="D19" i="18"/>
  <c r="D18" i="18"/>
  <c r="D17" i="18"/>
  <c r="D16" i="18"/>
  <c r="D15" i="18"/>
  <c r="D13" i="18"/>
  <c r="D10" i="18"/>
  <c r="D8" i="18"/>
  <c r="D7" i="18"/>
  <c r="C6" i="18"/>
  <c r="C5" i="18" s="1"/>
  <c r="B6" i="18"/>
  <c r="B5" i="18" s="1"/>
  <c r="B21" i="18" l="1"/>
  <c r="B44" i="18" s="1"/>
  <c r="D58" i="18"/>
  <c r="D68" i="18"/>
  <c r="D89" i="18"/>
  <c r="D9" i="18"/>
  <c r="D22" i="18"/>
  <c r="D34" i="18"/>
  <c r="D80" i="18"/>
  <c r="D14" i="18"/>
  <c r="C94" i="18"/>
  <c r="D54" i="18"/>
  <c r="D63" i="18"/>
  <c r="D71" i="18"/>
  <c r="D78" i="18"/>
  <c r="D85" i="18"/>
  <c r="D6" i="18"/>
  <c r="D46" i="18"/>
  <c r="C21" i="18"/>
  <c r="D38" i="18"/>
  <c r="B96" i="18" l="1"/>
  <c r="C44" i="18"/>
  <c r="D5" i="18"/>
  <c r="B4" i="18"/>
  <c r="D94" i="18"/>
  <c r="D21" i="18"/>
  <c r="C4" i="18"/>
  <c r="C96" i="18" l="1"/>
  <c r="D4" i="18"/>
  <c r="D44" i="18"/>
  <c r="D96" i="18" l="1"/>
</calcChain>
</file>

<file path=xl/sharedStrings.xml><?xml version="1.0" encoding="utf-8"?>
<sst xmlns="http://schemas.openxmlformats.org/spreadsheetml/2006/main" count="106" uniqueCount="105">
  <si>
    <t>(рубли)</t>
  </si>
  <si>
    <t>НАЛОГОВЫЕ И НЕНАЛОГОВЫЕ ДОХОДЫ</t>
  </si>
  <si>
    <t>НАЛОГОВЫЕ ДОХОДЫ</t>
  </si>
  <si>
    <t xml:space="preserve">Налоги на прибыль, доходы </t>
  </si>
  <si>
    <t>Налог на доходы физических лиц</t>
  </si>
  <si>
    <t>Акцизы на нефтепродукты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</si>
  <si>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</si>
  <si>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</si>
  <si>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</si>
  <si>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</si>
  <si>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</si>
  <si>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</si>
  <si>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Транспортный налог</t>
  </si>
  <si>
    <t>Земельный налог</t>
  </si>
  <si>
    <t>Налоги, сборы и регулярные платежи за пользование природными ресурсами</t>
  </si>
  <si>
    <t>Государственная пошлина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</si>
  <si>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</si>
  <si>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</si>
  <si>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</si>
  <si>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Доходы, получаемые в виде арендной платы за земли</t>
  </si>
  <si>
    <t>Доходы от сдачи в аренду имущества</t>
  </si>
  <si>
    <t xml:space="preserve">Доходы от перечисления части прибыли, остающейся после уплаты налогов МУПов, созданных городскими округами </t>
  </si>
  <si>
    <t>Прочие поступления от использования имущества (найм жилья, рекламная деятельность)</t>
  </si>
  <si>
    <t>Плата за негативное воздействие на окружающую среду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</si>
  <si>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</si>
  <si>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</si>
  <si>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Доходы от реализации имущества</t>
  </si>
  <si>
    <t>Доходы от продажи земельных участков</t>
  </si>
  <si>
    <t>Штрафы, санкции, возмещение ущерба</t>
  </si>
  <si>
    <t>Прочие неналоговые доходы</t>
  </si>
  <si>
    <t>Невыясненные поступления</t>
  </si>
  <si>
    <t>БЕЗВОЗМЕЗДНЫЕ ПОСТУПЛЕНИЯ</t>
  </si>
  <si>
    <t>Дотации бюджетам городских округов на выравнивание бюджетной обеспеченности</t>
  </si>
  <si>
    <t>Субсидии,субвенции и иные межбюджетные трансферты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</si>
  <si>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</si>
  <si>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Возврат остатков субсидий прошлых лет в местный бюджет</t>
  </si>
  <si>
    <t>ДОХОДЫ БЮДЖЕТА - ИТОГО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</si>
  <si>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</si>
  <si>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</si>
  <si>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</si>
  <si>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</si>
  <si>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 xml:space="preserve">Обеспечение деятельности финансовых, налоговых и таможенных органов и органов финансового надзора 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</si>
  <si>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</si>
  <si>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</si>
  <si>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</si>
  <si>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</si>
  <si>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юстиции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</si>
  <si>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</si>
  <si>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</si>
  <si>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</si>
  <si>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</si>
  <si>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</si>
  <si>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</si>
  <si>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</si>
  <si>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</si>
  <si>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</si>
  <si>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</si>
  <si>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</si>
  <si>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</si>
  <si>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</si>
  <si>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</si>
  <si>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</si>
  <si>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</si>
  <si>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</si>
  <si>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</si>
  <si>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</si>
  <si>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</si>
  <si>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</si>
  <si>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</si>
  <si>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</si>
  <si>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</si>
  <si>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</si>
  <si>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</si>
  <si>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</si>
  <si>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</si>
  <si>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</si>
  <si>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</si>
  <si>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Спорт высших достижений</t>
  </si>
  <si>
    <t>Средства массовой информации</t>
  </si>
  <si>
    <t>Телевидение и радиовещание</t>
  </si>
  <si>
    <t>Обслуживание муниципального долга</t>
  </si>
  <si>
    <t>РАСХОДЫ БЮДЖЕТА - ИТОГО</t>
  </si>
  <si>
    <t>ДЕФИЦИТ / ПРОФИЦИТ</t>
  </si>
  <si>
    <t>Кредиты кредитных организаций</t>
  </si>
  <si>
    <t>Получение кредитов от других бюджетов бюджетной системы Российской Федерации</t>
  </si>
  <si>
    <t>Погашение кредитов от других бюджетов бюджетной системы Российской Федерации</t>
  </si>
  <si>
    <t>Изменение остатков средств на счетах по учету средств бюджетов</t>
  </si>
  <si>
    <t>администрации города Новочебоксарска</t>
  </si>
  <si>
    <t>Прочие межбюджетные трансферты общего характера</t>
  </si>
  <si>
    <t>Налог, взимаемый в связи с применением упрощенной системы налогообложения</t>
  </si>
  <si>
    <t>Гражданская оборона</t>
  </si>
  <si>
    <t>Источники финансирования дефицита бюджета, в том числе:</t>
  </si>
  <si>
    <t>Инициативные платежи, зачисляемые в бюджеты ГО</t>
  </si>
  <si>
    <t>Задолженность и перерасчеты по отмененным налогам</t>
  </si>
  <si>
    <t>Проф.подготовка, переподготовка и повышение квалификации</t>
  </si>
  <si>
    <t>Переодическая печать и издательства</t>
  </si>
  <si>
    <t>% исполне-ния</t>
  </si>
  <si>
    <t>Утвержденный 
план</t>
  </si>
  <si>
    <t>Начальник финансового отдела</t>
  </si>
  <si>
    <t>Прочие безвозмездные поступления (возврат инициативных платежей за прошлые годы)</t>
  </si>
  <si>
    <t xml:space="preserve">                                             РАСХОДЫ</t>
  </si>
  <si>
    <t xml:space="preserve"> Сводка об исполнении бюджета города Новочебоксарска на 1 августа 2023 года                                                        </t>
  </si>
  <si>
    <t xml:space="preserve">Исполнено </t>
  </si>
  <si>
    <t xml:space="preserve">О.А. Мясникова     </t>
  </si>
  <si>
    <t>Наименование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</si>
</sst>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\ _₽_-;\-* #,##0\ _₽_-;_-* &quot;-&quot;\ _₽_-;_-@_-"/>
    <numFmt numFmtId="43" formatCode="_-* #,##0.00\ _₽_-;\-* #,##0.00\ _₽_-;_-* &quot;-&quot;??\ _₽_-;_-@_-"/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4" fillId="0" borderId="0" xfId="0" applyFont="1"/>
    <xf numFmtId="164" fontId="4" fillId="0" borderId="0" xfId="0" applyNumberFormat="1" applyFont="1"/>
    <xf numFmtId="4" fontId="4" fillId="0" borderId="0" xfId="0" applyNumberFormat="1" applyFont="1"/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horizontal="right"/>
    </xf>
    <xf numFmtId="0" fontId="5" fillId="0" borderId="0" xfId="0" applyFont="1"/>
    <xf numFmtId="0" fontId="3" fillId="0" borderId="20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 shrinkToFit="1"/>
    </xf>
    <xf numFmtId="0" fontId="3" fillId="0" borderId="21" xfId="0" applyFont="1" applyBorder="1" applyAlignment="1">
      <alignment wrapText="1" shrinkToFit="1"/>
    </xf>
    <xf numFmtId="0" fontId="2" fillId="0" borderId="21" xfId="0" applyFont="1" applyBorder="1" applyAlignment="1">
      <alignment wrapText="1" shrinkToFit="1"/>
    </xf>
    <xf numFmtId="0" fontId="2" fillId="0" borderId="21" xfId="0" applyFont="1" applyBorder="1" applyAlignment="1">
      <alignment wrapText="1"/>
    </xf>
    <xf numFmtId="0" fontId="3" fillId="0" borderId="21" xfId="0" applyFont="1" applyBorder="1" applyAlignment="1">
      <alignment wrapText="1"/>
    </xf>
    <xf numFmtId="0" fontId="3" fillId="0" borderId="22" xfId="0" applyFont="1" applyBorder="1" applyAlignment="1">
      <alignment wrapText="1"/>
    </xf>
    <xf numFmtId="4" fontId="3" fillId="0" borderId="7" xfId="1" applyNumberFormat="1" applyFont="1" applyFill="1" applyBorder="1" applyAlignment="1"/>
    <xf numFmtId="4" fontId="7" fillId="0" borderId="5" xfId="1" applyNumberFormat="1" applyFont="1" applyFill="1" applyBorder="1" applyAlignment="1">
      <alignment wrapText="1"/>
    </xf>
    <xf numFmtId="4" fontId="8" fillId="0" borderId="5" xfId="1" applyNumberFormat="1" applyFont="1" applyFill="1" applyBorder="1" applyAlignment="1">
      <alignment wrapText="1"/>
    </xf>
    <xf numFmtId="4" fontId="8" fillId="0" borderId="5" xfId="1" applyNumberFormat="1" applyFont="1" applyFill="1" applyBorder="1" applyAlignment="1"/>
    <xf numFmtId="4" fontId="7" fillId="0" borderId="9" xfId="1" applyNumberFormat="1" applyFont="1" applyFill="1" applyBorder="1" applyAlignment="1">
      <alignment wrapText="1"/>
    </xf>
    <xf numFmtId="4" fontId="7" fillId="0" borderId="5" xfId="1" applyNumberFormat="1" applyFont="1" applyFill="1" applyBorder="1" applyAlignment="1"/>
    <xf numFmtId="4" fontId="7" fillId="0" borderId="7" xfId="1" applyNumberFormat="1" applyFont="1" applyFill="1" applyBorder="1" applyAlignment="1"/>
    <xf numFmtId="0" fontId="3" fillId="0" borderId="18" xfId="0" applyFont="1" applyBorder="1" applyAlignment="1">
      <alignment horizontal="center" wrapText="1"/>
    </xf>
    <xf numFmtId="0" fontId="4" fillId="0" borderId="22" xfId="0" applyFont="1" applyBorder="1"/>
    <xf numFmtId="0" fontId="2" fillId="0" borderId="19" xfId="0" applyFont="1" applyBorder="1" applyAlignment="1">
      <alignment wrapText="1"/>
    </xf>
    <xf numFmtId="0" fontId="3" fillId="0" borderId="25" xfId="0" applyFont="1" applyBorder="1" applyAlignment="1">
      <alignment horizontal="center" wrapText="1"/>
    </xf>
    <xf numFmtId="4" fontId="3" fillId="0" borderId="24" xfId="1" applyNumberFormat="1" applyFont="1" applyFill="1" applyBorder="1" applyAlignment="1"/>
    <xf numFmtId="0" fontId="2" fillId="0" borderId="0" xfId="0" applyFont="1" applyFill="1" applyAlignment="1">
      <alignment wrapText="1"/>
    </xf>
    <xf numFmtId="0" fontId="2" fillId="0" borderId="0" xfId="0" applyFont="1" applyFill="1"/>
    <xf numFmtId="4" fontId="3" fillId="0" borderId="30" xfId="0" applyNumberFormat="1" applyFont="1" applyFill="1" applyBorder="1" applyAlignment="1">
      <alignment wrapText="1"/>
    </xf>
    <xf numFmtId="4" fontId="3" fillId="0" borderId="12" xfId="0" applyNumberFormat="1" applyFont="1" applyFill="1" applyBorder="1" applyAlignment="1">
      <alignment wrapText="1"/>
    </xf>
    <xf numFmtId="4" fontId="3" fillId="0" borderId="16" xfId="0" applyNumberFormat="1" applyFont="1" applyFill="1" applyBorder="1" applyAlignment="1">
      <alignment wrapText="1" shrinkToFit="1"/>
    </xf>
    <xf numFmtId="4" fontId="3" fillId="0" borderId="3" xfId="0" applyNumberFormat="1" applyFont="1" applyFill="1" applyBorder="1" applyAlignment="1">
      <alignment wrapText="1" shrinkToFit="1"/>
    </xf>
    <xf numFmtId="4" fontId="3" fillId="0" borderId="14" xfId="0" applyNumberFormat="1" applyFont="1" applyFill="1" applyBorder="1" applyAlignment="1">
      <alignment wrapText="1" shrinkToFit="1"/>
    </xf>
    <xf numFmtId="4" fontId="3" fillId="0" borderId="5" xfId="0" applyNumberFormat="1" applyFont="1" applyFill="1" applyBorder="1" applyAlignment="1">
      <alignment horizontal="right"/>
    </xf>
    <xf numFmtId="4" fontId="3" fillId="0" borderId="16" xfId="0" applyNumberFormat="1" applyFont="1" applyFill="1" applyBorder="1" applyAlignment="1">
      <alignment wrapText="1"/>
    </xf>
    <xf numFmtId="4" fontId="3" fillId="0" borderId="3" xfId="0" applyNumberFormat="1" applyFont="1" applyFill="1" applyBorder="1" applyAlignment="1">
      <alignment wrapText="1"/>
    </xf>
    <xf numFmtId="4" fontId="3" fillId="0" borderId="14" xfId="0" applyNumberFormat="1" applyFont="1" applyFill="1" applyBorder="1" applyAlignment="1">
      <alignment wrapText="1"/>
    </xf>
    <xf numFmtId="4" fontId="3" fillId="0" borderId="5" xfId="0" applyNumberFormat="1" applyFont="1" applyFill="1" applyBorder="1" applyAlignment="1">
      <alignment wrapText="1"/>
    </xf>
    <xf numFmtId="4" fontId="3" fillId="0" borderId="27" xfId="0" applyNumberFormat="1" applyFont="1" applyFill="1" applyBorder="1" applyAlignment="1">
      <alignment horizontal="right"/>
    </xf>
    <xf numFmtId="4" fontId="2" fillId="0" borderId="14" xfId="0" applyNumberFormat="1" applyFont="1" applyFill="1" applyBorder="1" applyAlignment="1">
      <alignment wrapText="1"/>
    </xf>
    <xf numFmtId="4" fontId="2" fillId="0" borderId="5" xfId="0" applyNumberFormat="1" applyFont="1" applyFill="1" applyBorder="1" applyAlignment="1">
      <alignment horizontal="right"/>
    </xf>
    <xf numFmtId="4" fontId="2" fillId="0" borderId="5" xfId="0" applyNumberFormat="1" applyFont="1" applyFill="1" applyBorder="1" applyAlignment="1">
      <alignment wrapText="1"/>
    </xf>
    <xf numFmtId="4" fontId="2" fillId="0" borderId="14" xfId="0" applyNumberFormat="1" applyFont="1" applyFill="1" applyBorder="1"/>
    <xf numFmtId="4" fontId="2" fillId="0" borderId="5" xfId="0" applyNumberFormat="1" applyFont="1" applyFill="1" applyBorder="1"/>
    <xf numFmtId="4" fontId="3" fillId="0" borderId="14" xfId="0" applyNumberFormat="1" applyFont="1" applyFill="1" applyBorder="1" applyAlignment="1">
      <alignment horizontal="right"/>
    </xf>
    <xf numFmtId="4" fontId="3" fillId="0" borderId="17" xfId="0" applyNumberFormat="1" applyFont="1" applyFill="1" applyBorder="1" applyAlignment="1">
      <alignment wrapText="1"/>
    </xf>
    <xf numFmtId="4" fontId="3" fillId="0" borderId="9" xfId="0" applyNumberFormat="1" applyFont="1" applyFill="1" applyBorder="1" applyAlignment="1">
      <alignment horizontal="right"/>
    </xf>
    <xf numFmtId="4" fontId="3" fillId="0" borderId="29" xfId="0" applyNumberFormat="1" applyFont="1" applyFill="1" applyBorder="1" applyAlignment="1">
      <alignment wrapText="1"/>
    </xf>
    <xf numFmtId="4" fontId="3" fillId="0" borderId="11" xfId="0" applyNumberFormat="1" applyFont="1" applyFill="1" applyBorder="1" applyAlignment="1">
      <alignment horizontal="right"/>
    </xf>
    <xf numFmtId="4" fontId="3" fillId="0" borderId="1" xfId="0" applyNumberFormat="1" applyFont="1" applyFill="1" applyBorder="1" applyAlignment="1">
      <alignment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 applyFill="1" applyAlignment="1">
      <alignment wrapText="1"/>
    </xf>
    <xf numFmtId="4" fontId="2" fillId="0" borderId="0" xfId="0" applyNumberFormat="1" applyFont="1" applyFill="1"/>
    <xf numFmtId="0" fontId="4" fillId="0" borderId="0" xfId="0" applyFont="1" applyFill="1"/>
    <xf numFmtId="4" fontId="3" fillId="0" borderId="31" xfId="0" applyNumberFormat="1" applyFont="1" applyFill="1" applyBorder="1" applyAlignment="1"/>
    <xf numFmtId="4" fontId="2" fillId="0" borderId="31" xfId="0" applyNumberFormat="1" applyFont="1" applyFill="1" applyBorder="1" applyAlignment="1"/>
    <xf numFmtId="4" fontId="3" fillId="0" borderId="31" xfId="0" applyNumberFormat="1" applyFont="1" applyFill="1" applyBorder="1" applyAlignment="1">
      <alignment horizontal="right"/>
    </xf>
    <xf numFmtId="4" fontId="2" fillId="0" borderId="31" xfId="0" applyNumberFormat="1" applyFont="1" applyFill="1" applyBorder="1" applyAlignment="1">
      <alignment horizontal="right"/>
    </xf>
    <xf numFmtId="4" fontId="2" fillId="0" borderId="32" xfId="0" applyNumberFormat="1" applyFont="1" applyFill="1" applyBorder="1" applyAlignment="1"/>
    <xf numFmtId="4" fontId="7" fillId="0" borderId="31" xfId="0" applyNumberFormat="1" applyFont="1" applyFill="1" applyBorder="1" applyAlignment="1"/>
    <xf numFmtId="4" fontId="7" fillId="0" borderId="33" xfId="0" applyNumberFormat="1" applyFont="1" applyFill="1" applyBorder="1" applyAlignment="1"/>
    <xf numFmtId="0" fontId="3" fillId="3" borderId="35" xfId="0" applyFont="1" applyFill="1" applyBorder="1" applyAlignment="1">
      <alignment wrapText="1"/>
    </xf>
    <xf numFmtId="0" fontId="3" fillId="3" borderId="36" xfId="0" applyFont="1" applyFill="1" applyBorder="1" applyAlignment="1">
      <alignment horizontal="center" wrapText="1"/>
    </xf>
    <xf numFmtId="4" fontId="3" fillId="0" borderId="26" xfId="0" applyNumberFormat="1" applyFont="1" applyFill="1" applyBorder="1" applyAlignment="1">
      <alignment wrapText="1"/>
    </xf>
    <xf numFmtId="0" fontId="0" fillId="0" borderId="37" xfId="0" applyBorder="1" applyAlignment="1">
      <alignment horizontal="left"/>
    </xf>
    <xf numFmtId="4" fontId="4" fillId="0" borderId="0" xfId="1" applyNumberFormat="1" applyFont="1" applyAlignment="1"/>
    <xf numFmtId="4" fontId="5" fillId="0" borderId="0" xfId="1" applyNumberFormat="1" applyFont="1" applyAlignment="1"/>
    <xf numFmtId="0" fontId="3" fillId="3" borderId="21" xfId="0" applyFont="1" applyFill="1" applyBorder="1" applyAlignment="1">
      <alignment wrapText="1"/>
    </xf>
    <xf numFmtId="0" fontId="2" fillId="3" borderId="21" xfId="0" applyFont="1" applyFill="1" applyBorder="1" applyAlignment="1">
      <alignment wrapText="1"/>
    </xf>
    <xf numFmtId="0" fontId="2" fillId="3" borderId="22" xfId="0" applyFont="1" applyFill="1" applyBorder="1" applyAlignment="1">
      <alignment wrapText="1"/>
    </xf>
    <xf numFmtId="0" fontId="3" fillId="3" borderId="19" xfId="0" applyFont="1" applyFill="1" applyBorder="1" applyAlignment="1">
      <alignment wrapText="1"/>
    </xf>
    <xf numFmtId="0" fontId="3" fillId="0" borderId="20" xfId="0" applyFont="1" applyBorder="1" applyAlignment="1">
      <alignment horizontal="left" wrapText="1"/>
    </xf>
    <xf numFmtId="0" fontId="0" fillId="0" borderId="38" xfId="0" applyBorder="1" applyAlignment="1">
      <alignment horizontal="left"/>
    </xf>
    <xf numFmtId="0" fontId="3" fillId="3" borderId="18" xfId="0" applyFont="1" applyFill="1" applyBorder="1" applyAlignment="1">
      <alignment wrapText="1"/>
    </xf>
    <xf numFmtId="0" fontId="2" fillId="0" borderId="0" xfId="0" applyFont="1" applyAlignment="1">
      <alignment horizontal="right"/>
    </xf>
    <xf numFmtId="0" fontId="9" fillId="0" borderId="2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64" fontId="3" fillId="0" borderId="13" xfId="2" applyNumberFormat="1" applyFont="1" applyBorder="1" applyAlignment="1">
      <alignment horizontal="right"/>
    </xf>
    <xf numFmtId="164" fontId="3" fillId="0" borderId="4" xfId="2" applyNumberFormat="1" applyFont="1" applyBorder="1" applyAlignment="1">
      <alignment horizontal="right"/>
    </xf>
    <xf numFmtId="164" fontId="3" fillId="0" borderId="6" xfId="2" applyNumberFormat="1" applyFont="1" applyBorder="1" applyAlignment="1">
      <alignment horizontal="right"/>
    </xf>
    <xf numFmtId="164" fontId="2" fillId="2" borderId="6" xfId="2" applyNumberFormat="1" applyFont="1" applyFill="1" applyBorder="1" applyAlignment="1">
      <alignment horizontal="right"/>
    </xf>
    <xf numFmtId="164" fontId="3" fillId="2" borderId="6" xfId="2" applyNumberFormat="1" applyFont="1" applyFill="1" applyBorder="1" applyAlignment="1">
      <alignment horizontal="right"/>
    </xf>
    <xf numFmtId="164" fontId="3" fillId="2" borderId="8" xfId="2" applyNumberFormat="1" applyFont="1" applyFill="1" applyBorder="1" applyAlignment="1">
      <alignment horizontal="right"/>
    </xf>
    <xf numFmtId="164" fontId="3" fillId="2" borderId="4" xfId="2" applyNumberFormat="1" applyFont="1" applyFill="1" applyBorder="1" applyAlignment="1">
      <alignment horizontal="right"/>
    </xf>
    <xf numFmtId="164" fontId="2" fillId="0" borderId="6" xfId="2" applyNumberFormat="1" applyFont="1" applyBorder="1" applyAlignment="1">
      <alignment horizontal="right"/>
    </xf>
    <xf numFmtId="164" fontId="2" fillId="0" borderId="10" xfId="2" applyNumberFormat="1" applyFont="1" applyBorder="1" applyAlignment="1">
      <alignment horizontal="right"/>
    </xf>
    <xf numFmtId="164" fontId="3" fillId="0" borderId="28" xfId="2" applyNumberFormat="1" applyFont="1" applyBorder="1" applyAlignment="1">
      <alignment horizontal="right"/>
    </xf>
    <xf numFmtId="164" fontId="3" fillId="0" borderId="4" xfId="2" applyNumberFormat="1" applyFont="1" applyFill="1" applyBorder="1" applyAlignment="1">
      <alignment horizontal="right"/>
    </xf>
    <xf numFmtId="164" fontId="2" fillId="0" borderId="6" xfId="2" applyNumberFormat="1" applyFont="1" applyFill="1" applyBorder="1" applyAlignment="1">
      <alignment horizontal="right"/>
    </xf>
    <xf numFmtId="164" fontId="3" fillId="0" borderId="6" xfId="2" applyNumberFormat="1" applyFont="1" applyFill="1" applyBorder="1" applyAlignment="1">
      <alignment horizontal="right"/>
    </xf>
    <xf numFmtId="164" fontId="2" fillId="0" borderId="6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4" fontId="3" fillId="0" borderId="10" xfId="0" applyNumberFormat="1" applyFont="1" applyBorder="1" applyAlignment="1">
      <alignment horizontal="right"/>
    </xf>
    <xf numFmtId="164" fontId="3" fillId="3" borderId="34" xfId="0" applyNumberFormat="1" applyFont="1" applyFill="1" applyBorder="1" applyAlignment="1">
      <alignment horizontal="right"/>
    </xf>
    <xf numFmtId="164" fontId="3" fillId="3" borderId="2" xfId="0" applyNumberFormat="1" applyFont="1" applyFill="1" applyBorder="1" applyAlignment="1">
      <alignment horizontal="right"/>
    </xf>
    <xf numFmtId="164" fontId="2" fillId="3" borderId="6" xfId="0" applyNumberFormat="1" applyFont="1" applyFill="1" applyBorder="1" applyAlignment="1">
      <alignment horizontal="right"/>
    </xf>
    <xf numFmtId="4" fontId="2" fillId="0" borderId="9" xfId="0" applyNumberFormat="1" applyFont="1" applyFill="1" applyBorder="1" applyAlignment="1">
      <alignment horizontal="right"/>
    </xf>
    <xf numFmtId="164" fontId="2" fillId="3" borderId="10" xfId="0" applyNumberFormat="1" applyFont="1" applyFill="1" applyBorder="1" applyAlignment="1">
      <alignment horizontal="right"/>
    </xf>
    <xf numFmtId="0" fontId="10" fillId="0" borderId="15" xfId="0" applyFont="1" applyBorder="1" applyAlignment="1">
      <alignment horizontal="center" vertical="center" wrapText="1"/>
    </xf>
    <xf numFmtId="4" fontId="3" fillId="0" borderId="39" xfId="0" applyNumberFormat="1" applyFont="1" applyFill="1" applyBorder="1" applyAlignment="1">
      <alignment wrapText="1"/>
    </xf>
    <xf numFmtId="4" fontId="2" fillId="0" borderId="29" xfId="0" applyNumberFormat="1" applyFont="1" applyFill="1" applyBorder="1" applyAlignment="1">
      <alignment wrapText="1"/>
    </xf>
    <xf numFmtId="4" fontId="2" fillId="0" borderId="11" xfId="0" applyNumberFormat="1" applyFont="1" applyFill="1" applyBorder="1" applyAlignment="1">
      <alignment horizontal="right"/>
    </xf>
    <xf numFmtId="0" fontId="2" fillId="3" borderId="35" xfId="0" applyFont="1" applyFill="1" applyBorder="1" applyAlignment="1">
      <alignment wrapText="1"/>
    </xf>
    <xf numFmtId="0" fontId="3" fillId="3" borderId="40" xfId="0" applyFont="1" applyFill="1" applyBorder="1" applyAlignment="1">
      <alignment horizontal="center" wrapText="1"/>
    </xf>
    <xf numFmtId="4" fontId="3" fillId="0" borderId="3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right"/>
    </xf>
    <xf numFmtId="0" fontId="2" fillId="3" borderId="31" xfId="0" applyFont="1" applyFill="1" applyBorder="1" applyAlignment="1">
      <alignment wrapText="1"/>
    </xf>
    <xf numFmtId="0" fontId="2" fillId="3" borderId="33" xfId="0" applyFont="1" applyFill="1" applyBorder="1" applyAlignment="1">
      <alignment wrapText="1"/>
    </xf>
    <xf numFmtId="4" fontId="2" fillId="0" borderId="9" xfId="0" applyNumberFormat="1" applyFont="1" applyFill="1" applyBorder="1" applyAlignment="1">
      <alignment wrapText="1"/>
    </xf>
    <xf numFmtId="0" fontId="2" fillId="0" borderId="0" xfId="0" applyFont="1" applyFill="1" applyAlignment="1">
      <alignment horizontal="right"/>
    </xf>
    <xf numFmtId="0" fontId="0" fillId="0" borderId="0" xfId="0" applyAlignment="1"/>
    <xf numFmtId="0" fontId="6" fillId="0" borderId="0" xfId="0" applyFont="1" applyAlignment="1">
      <alignment horizontal="center" wrapText="1"/>
    </xf>
  </cellXfs>
  <cellStyles count="3">
    <cellStyle name="Обычный" xfId="0" builtinId="0"/>
    <cellStyle name="Финансовый" xfId="1" builtinId="3"/>
    <cellStyle name="Финансовый [0]" xfId="2" builtin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abSelected="1" zoomScaleNormal="100" zoomScaleSheetLayoutView="100" workbookViewId="0">
      <selection activeCell="C9" sqref="C9"/>
    </sheetView>
  </sheetViews>
  <sheetFormatPr defaultColWidth="9.140625" defaultRowHeight="15.75" x14ac:dyDescent="0.25"/>
  <cols>
    <col min="1" max="1" width="64.140625" style="3" customWidth="1"/>
    <col min="2" max="2" width="19.140625" style="55" customWidth="1"/>
    <col min="3" max="3" width="19" style="55" customWidth="1"/>
    <col min="4" max="4" width="10.42578125" style="3" customWidth="1"/>
    <col min="5" max="5" width="9.140625" style="3"/>
    <col min="6" max="6" width="17.85546875" style="3" customWidth="1"/>
    <col min="7" max="7" width="9.140625" style="3"/>
    <col min="8" max="8" width="17.85546875" style="3" bestFit="1" customWidth="1"/>
    <col min="9" max="10" width="9.140625" style="3"/>
    <col min="11" max="11" width="15" style="3" bestFit="1" customWidth="1"/>
    <col min="12" max="16384" width="9.140625" style="3"/>
  </cols>
  <sheetData>
    <row r="1" spans="1:4" ht="27.75" customHeight="1" x14ac:dyDescent="0.3">
      <c r="A1" s="114" t="s">
        <v>101</v>
      </c>
      <c r="B1" s="114"/>
      <c r="C1" s="114"/>
      <c r="D1" s="114"/>
    </row>
    <row r="2" spans="1:4" ht="16.5" thickBot="1" x14ac:dyDescent="0.3">
      <c r="A2" s="1"/>
      <c r="B2" s="28"/>
      <c r="C2" s="29"/>
      <c r="D2" s="76" t="s">
        <v>0</v>
      </c>
    </row>
    <row r="3" spans="1:4" ht="36" customHeight="1" thickBot="1" x14ac:dyDescent="0.3">
      <c r="A3" s="101" t="s">
        <v>104</v>
      </c>
      <c r="B3" s="77" t="s">
        <v>97</v>
      </c>
      <c r="C3" s="78" t="s">
        <v>102</v>
      </c>
      <c r="D3" s="79" t="s">
        <v>96</v>
      </c>
    </row>
    <row r="4" spans="1:4" ht="24.75" customHeight="1" thickBot="1" x14ac:dyDescent="0.3">
      <c r="A4" s="9" t="s">
        <v>1</v>
      </c>
      <c r="B4" s="30">
        <f>B5+B21</f>
        <v>820779937.15999997</v>
      </c>
      <c r="C4" s="31">
        <f>C5+C21</f>
        <v>501137007.13999999</v>
      </c>
      <c r="D4" s="80">
        <f t="shared" ref="D4:D10" si="0">C4/B4*100</f>
        <v>61.056195997430926</v>
      </c>
    </row>
    <row r="5" spans="1:4" ht="29.25" customHeight="1" x14ac:dyDescent="0.25">
      <c r="A5" s="10" t="s">
        <v>2</v>
      </c>
      <c r="B5" s="32">
        <f t="shared" ref="B5:C5" si="1">B6+B8+B9+B14+B18+B19+B20</f>
        <v>683789900</v>
      </c>
      <c r="C5" s="33">
        <f t="shared" si="1"/>
        <v>368270864.38999999</v>
      </c>
      <c r="D5" s="81">
        <f t="shared" si="0"/>
        <v>53.857312661389123</v>
      </c>
    </row>
    <row r="6" spans="1:4" ht="21.75" customHeight="1" x14ac:dyDescent="0.25">
      <c r="A6" s="11" t="s">
        <v>3</v>
      </c>
      <c r="B6" s="34">
        <f>B7</f>
        <v>422553000</v>
      </c>
      <c r="C6" s="35">
        <f>C7</f>
        <v>234954645.93000001</v>
      </c>
      <c r="D6" s="82">
        <f t="shared" si="0"/>
        <v>55.603591958878532</v>
      </c>
    </row>
    <row r="7" spans="1:4" ht="16.5" x14ac:dyDescent="0.25">
      <c r="A7" s="12" t="s">
        <v>4</v>
      </c>
      <c r="B7" s="56">
        <v>422553000</v>
      </c>
      <c r="C7" s="19">
        <v>234954645.93000001</v>
      </c>
      <c r="D7" s="83">
        <f t="shared" si="0"/>
        <v>55.603591958878532</v>
      </c>
    </row>
    <row r="8" spans="1:4" ht="16.5" x14ac:dyDescent="0.25">
      <c r="A8" s="11" t="s">
        <v>5</v>
      </c>
      <c r="B8" s="56">
        <v>2744900</v>
      </c>
      <c r="C8" s="19">
        <v>1763214.21</v>
      </c>
      <c r="D8" s="84">
        <f t="shared" si="0"/>
        <v>64.236008962075118</v>
      </c>
    </row>
    <row r="9" spans="1:4" ht="16.5" x14ac:dyDescent="0.25">
      <c r="A9" s="11" t="s">
        <v>6</v>
      </c>
      <c r="B9" s="56">
        <f>B10+B11+B12+B13</f>
        <v>101145000</v>
      </c>
      <c r="C9" s="19">
        <f>C10+C11+C12+C13</f>
        <v>64851430.939999998</v>
      </c>
      <c r="D9" s="84">
        <f t="shared" si="0"/>
        <v>64.117287992486027</v>
      </c>
    </row>
    <row r="10" spans="1:4" ht="32.25" customHeight="1" x14ac:dyDescent="0.25">
      <c r="A10" s="12" t="s">
        <v>89</v>
      </c>
      <c r="B10" s="57">
        <v>80785000</v>
      </c>
      <c r="C10" s="21">
        <v>54643111.299999997</v>
      </c>
      <c r="D10" s="83">
        <f t="shared" si="0"/>
        <v>67.640169957294049</v>
      </c>
    </row>
    <row r="11" spans="1:4" ht="33.75" customHeight="1" x14ac:dyDescent="0.25">
      <c r="A11" s="12" t="s">
        <v>7</v>
      </c>
      <c r="B11" s="57">
        <v>0</v>
      </c>
      <c r="C11" s="21">
        <v>-284997.45</v>
      </c>
      <c r="D11" s="83">
        <v>0</v>
      </c>
    </row>
    <row r="12" spans="1:4" ht="20.25" customHeight="1" x14ac:dyDescent="0.25">
      <c r="A12" s="12" t="s">
        <v>8</v>
      </c>
      <c r="B12" s="57">
        <v>120000</v>
      </c>
      <c r="C12" s="21">
        <v>50000</v>
      </c>
      <c r="D12" s="83">
        <f t="shared" ref="D12:D19" si="2">C12/B12*100</f>
        <v>41.666666666666671</v>
      </c>
    </row>
    <row r="13" spans="1:4" ht="31.5" x14ac:dyDescent="0.25">
      <c r="A13" s="12" t="s">
        <v>9</v>
      </c>
      <c r="B13" s="57">
        <v>20240000</v>
      </c>
      <c r="C13" s="21">
        <v>10443317.09</v>
      </c>
      <c r="D13" s="83">
        <f t="shared" si="2"/>
        <v>51.597416452569163</v>
      </c>
    </row>
    <row r="14" spans="1:4" ht="16.5" x14ac:dyDescent="0.25">
      <c r="A14" s="11" t="s">
        <v>10</v>
      </c>
      <c r="B14" s="56">
        <f>B15+B16+B17</f>
        <v>142506000</v>
      </c>
      <c r="C14" s="19">
        <f>C15+C16+C17</f>
        <v>59668518.009999998</v>
      </c>
      <c r="D14" s="84">
        <f t="shared" si="2"/>
        <v>41.870881233070889</v>
      </c>
    </row>
    <row r="15" spans="1:4" ht="16.5" x14ac:dyDescent="0.25">
      <c r="A15" s="12" t="s">
        <v>11</v>
      </c>
      <c r="B15" s="57">
        <v>40200000</v>
      </c>
      <c r="C15" s="21">
        <v>1916898.01</v>
      </c>
      <c r="D15" s="83">
        <f t="shared" si="2"/>
        <v>4.7684030099502488</v>
      </c>
    </row>
    <row r="16" spans="1:4" ht="16.5" x14ac:dyDescent="0.25">
      <c r="A16" s="12" t="s">
        <v>12</v>
      </c>
      <c r="B16" s="57">
        <v>10232000</v>
      </c>
      <c r="C16" s="21">
        <v>1780840.07</v>
      </c>
      <c r="D16" s="83">
        <f t="shared" si="2"/>
        <v>17.404613663017983</v>
      </c>
    </row>
    <row r="17" spans="1:4" ht="16.5" x14ac:dyDescent="0.25">
      <c r="A17" s="13" t="s">
        <v>13</v>
      </c>
      <c r="B17" s="57">
        <v>92074000</v>
      </c>
      <c r="C17" s="21">
        <v>55970779.93</v>
      </c>
      <c r="D17" s="83">
        <f t="shared" si="2"/>
        <v>60.78890884505941</v>
      </c>
    </row>
    <row r="18" spans="1:4" ht="33" customHeight="1" x14ac:dyDescent="0.25">
      <c r="A18" s="14" t="s">
        <v>14</v>
      </c>
      <c r="B18" s="56">
        <v>8000</v>
      </c>
      <c r="C18" s="19">
        <v>6243.4</v>
      </c>
      <c r="D18" s="84">
        <f t="shared" si="2"/>
        <v>78.04249999999999</v>
      </c>
    </row>
    <row r="19" spans="1:4" ht="21.75" customHeight="1" thickBot="1" x14ac:dyDescent="0.3">
      <c r="A19" s="14" t="s">
        <v>15</v>
      </c>
      <c r="B19" s="56">
        <v>14833000</v>
      </c>
      <c r="C19" s="19">
        <v>7026811.9000000004</v>
      </c>
      <c r="D19" s="84">
        <f t="shared" si="2"/>
        <v>47.37283017595901</v>
      </c>
    </row>
    <row r="20" spans="1:4" ht="21.75" hidden="1" customHeight="1" thickBot="1" x14ac:dyDescent="0.3">
      <c r="A20" s="15" t="s">
        <v>93</v>
      </c>
      <c r="B20" s="27">
        <v>0</v>
      </c>
      <c r="C20" s="16">
        <v>0</v>
      </c>
      <c r="D20" s="85">
        <v>0</v>
      </c>
    </row>
    <row r="21" spans="1:4" ht="25.5" customHeight="1" x14ac:dyDescent="0.25">
      <c r="A21" s="23" t="s">
        <v>16</v>
      </c>
      <c r="B21" s="36">
        <f>B22+B28+B29+B30+B33+B34</f>
        <v>136990037.16</v>
      </c>
      <c r="C21" s="37">
        <f>C22+C28+C29+C30+C33+C34</f>
        <v>132866142.74999999</v>
      </c>
      <c r="D21" s="86">
        <f t="shared" ref="D21:D37" si="3">C21/B21*100</f>
        <v>96.989639177056773</v>
      </c>
    </row>
    <row r="22" spans="1:4" ht="33.75" customHeight="1" x14ac:dyDescent="0.25">
      <c r="A22" s="14" t="s">
        <v>17</v>
      </c>
      <c r="B22" s="38">
        <f>B23+B24+B25+B26+B27</f>
        <v>94440800</v>
      </c>
      <c r="C22" s="39">
        <f>C23+C24+C25+C26+C27</f>
        <v>82931976.069999993</v>
      </c>
      <c r="D22" s="84">
        <f t="shared" si="3"/>
        <v>87.813716179871406</v>
      </c>
    </row>
    <row r="23" spans="1:4" ht="50.25" customHeight="1" x14ac:dyDescent="0.25">
      <c r="A23" s="13" t="s">
        <v>18</v>
      </c>
      <c r="B23" s="57">
        <v>1184000</v>
      </c>
      <c r="C23" s="17">
        <v>1180105.6000000001</v>
      </c>
      <c r="D23" s="83">
        <f t="shared" si="3"/>
        <v>99.671081081081098</v>
      </c>
    </row>
    <row r="24" spans="1:4" ht="23.25" customHeight="1" x14ac:dyDescent="0.25">
      <c r="A24" s="13" t="s">
        <v>19</v>
      </c>
      <c r="B24" s="57">
        <v>76526800</v>
      </c>
      <c r="C24" s="17">
        <v>69204688.329999998</v>
      </c>
      <c r="D24" s="83">
        <f t="shared" si="3"/>
        <v>90.43196413544014</v>
      </c>
    </row>
    <row r="25" spans="1:4" ht="20.25" customHeight="1" x14ac:dyDescent="0.25">
      <c r="A25" s="13" t="s">
        <v>20</v>
      </c>
      <c r="B25" s="57">
        <v>3100000</v>
      </c>
      <c r="C25" s="17">
        <v>2102354.66</v>
      </c>
      <c r="D25" s="83">
        <f t="shared" si="3"/>
        <v>67.817892258064518</v>
      </c>
    </row>
    <row r="26" spans="1:4" ht="37.5" customHeight="1" x14ac:dyDescent="0.25">
      <c r="A26" s="13" t="s">
        <v>21</v>
      </c>
      <c r="B26" s="57">
        <v>130000</v>
      </c>
      <c r="C26" s="17">
        <v>470842</v>
      </c>
      <c r="D26" s="83">
        <f t="shared" si="3"/>
        <v>362.18615384615384</v>
      </c>
    </row>
    <row r="27" spans="1:4" ht="31.5" x14ac:dyDescent="0.25">
      <c r="A27" s="13" t="s">
        <v>22</v>
      </c>
      <c r="B27" s="57">
        <v>13500000</v>
      </c>
      <c r="C27" s="17">
        <v>9973985.4800000004</v>
      </c>
      <c r="D27" s="87">
        <f t="shared" si="3"/>
        <v>73.881373925925928</v>
      </c>
    </row>
    <row r="28" spans="1:4" ht="22.7" customHeight="1" x14ac:dyDescent="0.25">
      <c r="A28" s="14" t="s">
        <v>23</v>
      </c>
      <c r="B28" s="56">
        <v>15950000</v>
      </c>
      <c r="C28" s="19">
        <v>16735928.619999999</v>
      </c>
      <c r="D28" s="84">
        <f t="shared" si="3"/>
        <v>104.92745216300941</v>
      </c>
    </row>
    <row r="29" spans="1:4" ht="30.75" customHeight="1" x14ac:dyDescent="0.25">
      <c r="A29" s="14" t="s">
        <v>24</v>
      </c>
      <c r="B29" s="56">
        <v>2245275</v>
      </c>
      <c r="C29" s="18">
        <v>3261321.96</v>
      </c>
      <c r="D29" s="84">
        <f t="shared" si="3"/>
        <v>145.25267328055583</v>
      </c>
    </row>
    <row r="30" spans="1:4" ht="31.5" x14ac:dyDescent="0.25">
      <c r="A30" s="14" t="s">
        <v>25</v>
      </c>
      <c r="B30" s="58">
        <f>B31+B32</f>
        <v>11492200</v>
      </c>
      <c r="C30" s="19">
        <f>C31+C32</f>
        <v>19581299.710000001</v>
      </c>
      <c r="D30" s="84">
        <f t="shared" si="3"/>
        <v>170.38773872713668</v>
      </c>
    </row>
    <row r="31" spans="1:4" ht="21.75" customHeight="1" x14ac:dyDescent="0.25">
      <c r="A31" s="13" t="s">
        <v>26</v>
      </c>
      <c r="B31" s="57">
        <f>377734.69+514453.11+12.2</f>
        <v>892200</v>
      </c>
      <c r="C31" s="17">
        <v>1635534.69</v>
      </c>
      <c r="D31" s="83">
        <f t="shared" si="3"/>
        <v>183.31480497646265</v>
      </c>
    </row>
    <row r="32" spans="1:4" ht="18.75" customHeight="1" x14ac:dyDescent="0.25">
      <c r="A32" s="13" t="s">
        <v>27</v>
      </c>
      <c r="B32" s="59">
        <v>10600000</v>
      </c>
      <c r="C32" s="17">
        <v>17945765.02</v>
      </c>
      <c r="D32" s="83">
        <f t="shared" si="3"/>
        <v>169.29966999999999</v>
      </c>
    </row>
    <row r="33" spans="1:4" ht="21.75" customHeight="1" x14ac:dyDescent="0.25">
      <c r="A33" s="14" t="s">
        <v>28</v>
      </c>
      <c r="B33" s="56">
        <f>7550000+3600000+81000-100</f>
        <v>11230900</v>
      </c>
      <c r="C33" s="18">
        <v>8902556.2300000004</v>
      </c>
      <c r="D33" s="84">
        <f t="shared" si="3"/>
        <v>79.268413306146428</v>
      </c>
    </row>
    <row r="34" spans="1:4" ht="21.75" customHeight="1" x14ac:dyDescent="0.25">
      <c r="A34" s="14" t="s">
        <v>29</v>
      </c>
      <c r="B34" s="56">
        <f>B35+B36+B37</f>
        <v>1630862.16</v>
      </c>
      <c r="C34" s="19">
        <f>C35+C36+C37</f>
        <v>1453060.16</v>
      </c>
      <c r="D34" s="84">
        <f t="shared" si="3"/>
        <v>89.097668438146854</v>
      </c>
    </row>
    <row r="35" spans="1:4" ht="21.2" customHeight="1" x14ac:dyDescent="0.25">
      <c r="A35" s="13" t="s">
        <v>30</v>
      </c>
      <c r="B35" s="57">
        <v>0</v>
      </c>
      <c r="C35" s="17">
        <v>8426.68</v>
      </c>
      <c r="D35" s="83">
        <v>0</v>
      </c>
    </row>
    <row r="36" spans="1:4" ht="21.2" customHeight="1" x14ac:dyDescent="0.25">
      <c r="A36" s="13" t="s">
        <v>29</v>
      </c>
      <c r="B36" s="57">
        <v>0</v>
      </c>
      <c r="C36" s="21">
        <v>0</v>
      </c>
      <c r="D36" s="83">
        <v>0</v>
      </c>
    </row>
    <row r="37" spans="1:4" ht="24" customHeight="1" thickBot="1" x14ac:dyDescent="0.3">
      <c r="A37" s="24" t="s">
        <v>92</v>
      </c>
      <c r="B37" s="60">
        <v>1630862.16</v>
      </c>
      <c r="C37" s="22">
        <v>1444633.48</v>
      </c>
      <c r="D37" s="83">
        <f t="shared" si="3"/>
        <v>88.580967504942294</v>
      </c>
    </row>
    <row r="38" spans="1:4" ht="22.5" customHeight="1" x14ac:dyDescent="0.25">
      <c r="A38" s="23" t="s">
        <v>31</v>
      </c>
      <c r="B38" s="36">
        <f>B39+B40+B41+B42+B43</f>
        <v>2237131483.46</v>
      </c>
      <c r="C38" s="36">
        <f>C39+C40+C41+C42+C43</f>
        <v>1441678727.8699999</v>
      </c>
      <c r="D38" s="81">
        <f>C38/B38*100</f>
        <v>64.443182643885805</v>
      </c>
    </row>
    <row r="39" spans="1:4" ht="31.7" customHeight="1" x14ac:dyDescent="0.25">
      <c r="A39" s="13" t="s">
        <v>32</v>
      </c>
      <c r="B39" s="61">
        <v>75939500</v>
      </c>
      <c r="C39" s="17">
        <v>54826900</v>
      </c>
      <c r="D39" s="87">
        <f>C39/B39*100</f>
        <v>72.198131407238648</v>
      </c>
    </row>
    <row r="40" spans="1:4" ht="18.75" customHeight="1" x14ac:dyDescent="0.25">
      <c r="A40" s="13" t="s">
        <v>33</v>
      </c>
      <c r="B40" s="61">
        <f>2135639328.83-591500+9600+4023905</f>
        <v>2139081333.8299999</v>
      </c>
      <c r="C40" s="17">
        <v>1364750250.1400001</v>
      </c>
      <c r="D40" s="87">
        <f>C40/B40*100</f>
        <v>63.800764774868604</v>
      </c>
    </row>
    <row r="41" spans="1:4" ht="35.25" customHeight="1" x14ac:dyDescent="0.25">
      <c r="A41" s="13" t="s">
        <v>99</v>
      </c>
      <c r="B41" s="61">
        <v>0</v>
      </c>
      <c r="C41" s="17">
        <v>-9071.92</v>
      </c>
      <c r="D41" s="87">
        <v>0</v>
      </c>
    </row>
    <row r="42" spans="1:4" ht="47.25" customHeight="1" x14ac:dyDescent="0.25">
      <c r="A42" s="13" t="s">
        <v>34</v>
      </c>
      <c r="B42" s="61">
        <f>-1909597.72-2386</f>
        <v>-1911983.72</v>
      </c>
      <c r="C42" s="17">
        <v>-1911983.72</v>
      </c>
      <c r="D42" s="87">
        <f t="shared" ref="D42" si="4">C42/B42*100</f>
        <v>100</v>
      </c>
    </row>
    <row r="43" spans="1:4" ht="19.5" customHeight="1" thickBot="1" x14ac:dyDescent="0.3">
      <c r="A43" s="25" t="s">
        <v>35</v>
      </c>
      <c r="B43" s="62">
        <f>24022615.35+18</f>
        <v>24022633.350000001</v>
      </c>
      <c r="C43" s="20">
        <v>24022633.370000001</v>
      </c>
      <c r="D43" s="88">
        <v>100</v>
      </c>
    </row>
    <row r="44" spans="1:4" ht="24" customHeight="1" thickBot="1" x14ac:dyDescent="0.3">
      <c r="A44" s="26" t="s">
        <v>36</v>
      </c>
      <c r="B44" s="65">
        <f>B5+B21+B38</f>
        <v>3057911420.6199999</v>
      </c>
      <c r="C44" s="40">
        <f>C5+C21+C38</f>
        <v>1942815735.0099998</v>
      </c>
      <c r="D44" s="89">
        <f>C44/B44*100</f>
        <v>63.534074986910142</v>
      </c>
    </row>
    <row r="45" spans="1:4" ht="19.5" customHeight="1" thickBot="1" x14ac:dyDescent="0.3">
      <c r="A45" s="73" t="s">
        <v>100</v>
      </c>
      <c r="B45" s="66"/>
      <c r="C45" s="66"/>
      <c r="D45" s="74"/>
    </row>
    <row r="46" spans="1:4" ht="24" customHeight="1" x14ac:dyDescent="0.25">
      <c r="A46" s="75" t="s">
        <v>37</v>
      </c>
      <c r="B46" s="36">
        <f>B47+B48+B49+B50+B51+B52+B53</f>
        <v>169333700</v>
      </c>
      <c r="C46" s="37">
        <f>C47+C48+C49+C50+C51+C52+C53</f>
        <v>89988077.090000004</v>
      </c>
      <c r="D46" s="90">
        <f t="shared" ref="D46:D101" si="5">C46/B46*100</f>
        <v>53.142450138395368</v>
      </c>
    </row>
    <row r="47" spans="1:4" ht="49.7" customHeight="1" x14ac:dyDescent="0.25">
      <c r="A47" s="70" t="s">
        <v>38</v>
      </c>
      <c r="B47" s="41">
        <v>3646961.89</v>
      </c>
      <c r="C47" s="42">
        <v>1813378.37</v>
      </c>
      <c r="D47" s="91">
        <f t="shared" si="5"/>
        <v>49.722986548674903</v>
      </c>
    </row>
    <row r="48" spans="1:4" ht="46.5" customHeight="1" x14ac:dyDescent="0.25">
      <c r="A48" s="70" t="s">
        <v>39</v>
      </c>
      <c r="B48" s="41">
        <v>71748540.040000007</v>
      </c>
      <c r="C48" s="42">
        <v>41147673.159999996</v>
      </c>
      <c r="D48" s="91">
        <f t="shared" si="5"/>
        <v>57.349840341085766</v>
      </c>
    </row>
    <row r="49" spans="1:4" x14ac:dyDescent="0.25">
      <c r="A49" s="70" t="s">
        <v>40</v>
      </c>
      <c r="B49" s="41">
        <v>12400</v>
      </c>
      <c r="C49" s="42">
        <v>12400</v>
      </c>
      <c r="D49" s="91">
        <f t="shared" si="5"/>
        <v>100</v>
      </c>
    </row>
    <row r="50" spans="1:4" ht="30.2" customHeight="1" x14ac:dyDescent="0.25">
      <c r="A50" s="70" t="s">
        <v>41</v>
      </c>
      <c r="B50" s="41">
        <v>9164978.0700000003</v>
      </c>
      <c r="C50" s="42">
        <v>5567710.8499999996</v>
      </c>
      <c r="D50" s="91">
        <f t="shared" si="5"/>
        <v>60.74985458203065</v>
      </c>
    </row>
    <row r="51" spans="1:4" ht="18" customHeight="1" x14ac:dyDescent="0.25">
      <c r="A51" s="70" t="s">
        <v>42</v>
      </c>
      <c r="B51" s="41">
        <v>0</v>
      </c>
      <c r="C51" s="42">
        <v>0</v>
      </c>
      <c r="D51" s="91">
        <v>0</v>
      </c>
    </row>
    <row r="52" spans="1:4" x14ac:dyDescent="0.25">
      <c r="A52" s="70" t="s">
        <v>43</v>
      </c>
      <c r="B52" s="41">
        <v>1414083.24</v>
      </c>
      <c r="C52" s="42">
        <v>0</v>
      </c>
      <c r="D52" s="91">
        <f t="shared" si="5"/>
        <v>0</v>
      </c>
    </row>
    <row r="53" spans="1:4" x14ac:dyDescent="0.25">
      <c r="A53" s="70" t="s">
        <v>44</v>
      </c>
      <c r="B53" s="41">
        <v>83346736.760000005</v>
      </c>
      <c r="C53" s="42">
        <v>41446914.710000001</v>
      </c>
      <c r="D53" s="91">
        <f t="shared" si="5"/>
        <v>49.728299296645432</v>
      </c>
    </row>
    <row r="54" spans="1:4" ht="31.5" x14ac:dyDescent="0.25">
      <c r="A54" s="69" t="s">
        <v>45</v>
      </c>
      <c r="B54" s="38">
        <f>B55+B56+B57</f>
        <v>29313200</v>
      </c>
      <c r="C54" s="39">
        <f>C55+C56+C57</f>
        <v>12248427.65</v>
      </c>
      <c r="D54" s="92">
        <f t="shared" si="5"/>
        <v>41.784682839130497</v>
      </c>
    </row>
    <row r="55" spans="1:4" x14ac:dyDescent="0.25">
      <c r="A55" s="70" t="s">
        <v>46</v>
      </c>
      <c r="B55" s="41">
        <v>4272300</v>
      </c>
      <c r="C55" s="42">
        <v>2628530.42</v>
      </c>
      <c r="D55" s="91">
        <f t="shared" si="5"/>
        <v>61.524949558785671</v>
      </c>
    </row>
    <row r="56" spans="1:4" ht="18.75" customHeight="1" x14ac:dyDescent="0.25">
      <c r="A56" s="70" t="s">
        <v>90</v>
      </c>
      <c r="B56" s="41">
        <v>25040900</v>
      </c>
      <c r="C56" s="42">
        <v>9619897.2300000004</v>
      </c>
      <c r="D56" s="91">
        <f t="shared" si="5"/>
        <v>38.416739134775504</v>
      </c>
    </row>
    <row r="57" spans="1:4" ht="32.25" hidden="1" customHeight="1" x14ac:dyDescent="0.25">
      <c r="A57" s="70" t="s">
        <v>47</v>
      </c>
      <c r="B57" s="41"/>
      <c r="C57" s="42"/>
      <c r="D57" s="91">
        <v>0</v>
      </c>
    </row>
    <row r="58" spans="1:4" x14ac:dyDescent="0.25">
      <c r="A58" s="69" t="s">
        <v>48</v>
      </c>
      <c r="B58" s="38">
        <f>B59+B60+B61+B62</f>
        <v>288692396.61000001</v>
      </c>
      <c r="C58" s="39">
        <f>C59+C60+C61+C62</f>
        <v>166555451.78</v>
      </c>
      <c r="D58" s="92">
        <f t="shared" si="5"/>
        <v>57.693051059118439</v>
      </c>
    </row>
    <row r="59" spans="1:4" x14ac:dyDescent="0.25">
      <c r="A59" s="70" t="s">
        <v>49</v>
      </c>
      <c r="B59" s="41">
        <v>450200</v>
      </c>
      <c r="C59" s="43">
        <v>0</v>
      </c>
      <c r="D59" s="91">
        <f t="shared" si="5"/>
        <v>0</v>
      </c>
    </row>
    <row r="60" spans="1:4" x14ac:dyDescent="0.25">
      <c r="A60" s="70" t="s">
        <v>50</v>
      </c>
      <c r="B60" s="41">
        <v>25283200</v>
      </c>
      <c r="C60" s="43">
        <v>25278500</v>
      </c>
      <c r="D60" s="91">
        <f t="shared" si="5"/>
        <v>99.981410580939126</v>
      </c>
    </row>
    <row r="61" spans="1:4" x14ac:dyDescent="0.25">
      <c r="A61" s="70" t="s">
        <v>51</v>
      </c>
      <c r="B61" s="44">
        <v>261534065.61000001</v>
      </c>
      <c r="C61" s="42">
        <v>140851849.00999999</v>
      </c>
      <c r="D61" s="91">
        <f t="shared" si="5"/>
        <v>53.85602394910898</v>
      </c>
    </row>
    <row r="62" spans="1:4" ht="20.25" customHeight="1" x14ac:dyDescent="0.25">
      <c r="A62" s="70" t="s">
        <v>52</v>
      </c>
      <c r="B62" s="41">
        <v>1424931</v>
      </c>
      <c r="C62" s="45">
        <v>425102.77</v>
      </c>
      <c r="D62" s="91">
        <f t="shared" si="5"/>
        <v>29.833217889146912</v>
      </c>
    </row>
    <row r="63" spans="1:4" x14ac:dyDescent="0.25">
      <c r="A63" s="69" t="s">
        <v>53</v>
      </c>
      <c r="B63" s="38">
        <f>B64+B65+B67+B66</f>
        <v>368574984.06999999</v>
      </c>
      <c r="C63" s="39">
        <f>C64+C65+C67+C66</f>
        <v>171584836.59</v>
      </c>
      <c r="D63" s="92">
        <f t="shared" si="5"/>
        <v>46.553576342938271</v>
      </c>
    </row>
    <row r="64" spans="1:4" x14ac:dyDescent="0.25">
      <c r="A64" s="70" t="s">
        <v>54</v>
      </c>
      <c r="B64" s="41">
        <v>33542782.399999999</v>
      </c>
      <c r="C64" s="45">
        <v>6881312.7000000002</v>
      </c>
      <c r="D64" s="91">
        <f t="shared" si="5"/>
        <v>20.515032467908807</v>
      </c>
    </row>
    <row r="65" spans="1:10" x14ac:dyDescent="0.25">
      <c r="A65" s="70" t="s">
        <v>55</v>
      </c>
      <c r="B65" s="41">
        <v>600000</v>
      </c>
      <c r="C65" s="42">
        <v>0</v>
      </c>
      <c r="D65" s="91">
        <f t="shared" si="5"/>
        <v>0</v>
      </c>
    </row>
    <row r="66" spans="1:10" x14ac:dyDescent="0.25">
      <c r="A66" s="70" t="s">
        <v>56</v>
      </c>
      <c r="B66" s="41">
        <v>210074101.66999999</v>
      </c>
      <c r="C66" s="45">
        <v>70925486.620000005</v>
      </c>
      <c r="D66" s="91">
        <f t="shared" si="5"/>
        <v>33.762127771187636</v>
      </c>
    </row>
    <row r="67" spans="1:10" ht="17.45" customHeight="1" x14ac:dyDescent="0.25">
      <c r="A67" s="70" t="s">
        <v>57</v>
      </c>
      <c r="B67" s="41">
        <v>124358100</v>
      </c>
      <c r="C67" s="45">
        <v>93778037.269999996</v>
      </c>
      <c r="D67" s="91">
        <f t="shared" si="5"/>
        <v>75.40967357172552</v>
      </c>
    </row>
    <row r="68" spans="1:10" x14ac:dyDescent="0.25">
      <c r="A68" s="69" t="s">
        <v>58</v>
      </c>
      <c r="B68" s="38">
        <f>B69+B70</f>
        <v>11384212</v>
      </c>
      <c r="C68" s="39">
        <f>C69+C70</f>
        <v>7034146</v>
      </c>
      <c r="D68" s="92">
        <f t="shared" si="5"/>
        <v>61.788606888206232</v>
      </c>
    </row>
    <row r="69" spans="1:10" ht="30.2" customHeight="1" x14ac:dyDescent="0.25">
      <c r="A69" s="70" t="s">
        <v>59</v>
      </c>
      <c r="B69" s="41">
        <v>11384212</v>
      </c>
      <c r="C69" s="42">
        <v>7034146</v>
      </c>
      <c r="D69" s="91">
        <f t="shared" si="5"/>
        <v>61.788606888206232</v>
      </c>
    </row>
    <row r="70" spans="1:10" ht="19.5" hidden="1" customHeight="1" x14ac:dyDescent="0.25">
      <c r="A70" s="70" t="s">
        <v>60</v>
      </c>
      <c r="B70" s="41">
        <v>0</v>
      </c>
      <c r="C70" s="42">
        <v>0</v>
      </c>
      <c r="D70" s="91" t="e">
        <f t="shared" si="5"/>
        <v>#DIV/0!</v>
      </c>
    </row>
    <row r="71" spans="1:10" x14ac:dyDescent="0.25">
      <c r="A71" s="69" t="s">
        <v>61</v>
      </c>
      <c r="B71" s="38">
        <f t="shared" ref="B71:C71" si="6">B72+B73+B74+B75+B76+B77</f>
        <v>2020642699.7600002</v>
      </c>
      <c r="C71" s="39">
        <f t="shared" si="6"/>
        <v>1262222627.0799999</v>
      </c>
      <c r="D71" s="92">
        <f t="shared" si="5"/>
        <v>62.466393847359512</v>
      </c>
      <c r="F71" s="5"/>
      <c r="H71" s="4"/>
      <c r="J71" s="4"/>
    </row>
    <row r="72" spans="1:10" x14ac:dyDescent="0.25">
      <c r="A72" s="70" t="s">
        <v>62</v>
      </c>
      <c r="B72" s="41">
        <v>750984831.25999999</v>
      </c>
      <c r="C72" s="42">
        <v>512522495.08999997</v>
      </c>
      <c r="D72" s="91">
        <f t="shared" si="5"/>
        <v>68.246717344489014</v>
      </c>
    </row>
    <row r="73" spans="1:10" x14ac:dyDescent="0.25">
      <c r="A73" s="70" t="s">
        <v>63</v>
      </c>
      <c r="B73" s="41">
        <v>1045960259.85</v>
      </c>
      <c r="C73" s="42">
        <v>627397828.38</v>
      </c>
      <c r="D73" s="93">
        <f t="shared" si="5"/>
        <v>59.982950831227036</v>
      </c>
    </row>
    <row r="74" spans="1:10" ht="15" customHeight="1" x14ac:dyDescent="0.25">
      <c r="A74" s="70" t="s">
        <v>64</v>
      </c>
      <c r="B74" s="41">
        <v>198698044.91999999</v>
      </c>
      <c r="C74" s="42">
        <v>107470575.41</v>
      </c>
      <c r="D74" s="93">
        <f t="shared" si="5"/>
        <v>54.087384429610218</v>
      </c>
    </row>
    <row r="75" spans="1:10" ht="15" customHeight="1" x14ac:dyDescent="0.25">
      <c r="A75" s="70" t="s">
        <v>94</v>
      </c>
      <c r="B75" s="41">
        <v>100000</v>
      </c>
      <c r="C75" s="42">
        <v>64300</v>
      </c>
      <c r="D75" s="93">
        <f t="shared" si="5"/>
        <v>64.3</v>
      </c>
    </row>
    <row r="76" spans="1:10" x14ac:dyDescent="0.25">
      <c r="A76" s="70" t="s">
        <v>65</v>
      </c>
      <c r="B76" s="41">
        <v>260000</v>
      </c>
      <c r="C76" s="42">
        <v>99349.1</v>
      </c>
      <c r="D76" s="93">
        <f t="shared" si="5"/>
        <v>38.211192307692308</v>
      </c>
    </row>
    <row r="77" spans="1:10" x14ac:dyDescent="0.25">
      <c r="A77" s="70" t="s">
        <v>66</v>
      </c>
      <c r="B77" s="41">
        <v>24639563.73</v>
      </c>
      <c r="C77" s="42">
        <v>14668079.1</v>
      </c>
      <c r="D77" s="93">
        <f t="shared" si="5"/>
        <v>59.530595836568409</v>
      </c>
    </row>
    <row r="78" spans="1:10" x14ac:dyDescent="0.25">
      <c r="A78" s="69" t="s">
        <v>67</v>
      </c>
      <c r="B78" s="38">
        <f>B79</f>
        <v>137944256.22</v>
      </c>
      <c r="C78" s="39">
        <f>C79</f>
        <v>77050706.950000003</v>
      </c>
      <c r="D78" s="94">
        <f t="shared" si="5"/>
        <v>55.856408277787153</v>
      </c>
      <c r="F78" s="5"/>
    </row>
    <row r="79" spans="1:10" x14ac:dyDescent="0.25">
      <c r="A79" s="70" t="s">
        <v>68</v>
      </c>
      <c r="B79" s="41">
        <v>137944256.22</v>
      </c>
      <c r="C79" s="42">
        <v>77050706.950000003</v>
      </c>
      <c r="D79" s="93">
        <f t="shared" si="5"/>
        <v>55.856408277787153</v>
      </c>
    </row>
    <row r="80" spans="1:10" x14ac:dyDescent="0.25">
      <c r="A80" s="69" t="s">
        <v>69</v>
      </c>
      <c r="B80" s="38">
        <f>B81+B82+B83+B84</f>
        <v>118004558.02</v>
      </c>
      <c r="C80" s="39">
        <f>C81+C82+C83+C84</f>
        <v>107666960.72</v>
      </c>
      <c r="D80" s="94">
        <f t="shared" si="5"/>
        <v>91.239662710106558</v>
      </c>
    </row>
    <row r="81" spans="1:8" x14ac:dyDescent="0.25">
      <c r="A81" s="70" t="s">
        <v>70</v>
      </c>
      <c r="B81" s="41">
        <v>1152000</v>
      </c>
      <c r="C81" s="42">
        <v>651000</v>
      </c>
      <c r="D81" s="93">
        <f t="shared" si="5"/>
        <v>56.510416666666664</v>
      </c>
    </row>
    <row r="82" spans="1:8" x14ac:dyDescent="0.25">
      <c r="A82" s="70" t="s">
        <v>71</v>
      </c>
      <c r="B82" s="41">
        <v>2178600</v>
      </c>
      <c r="C82" s="42">
        <v>784093</v>
      </c>
      <c r="D82" s="93">
        <f t="shared" si="5"/>
        <v>35.990682089415223</v>
      </c>
    </row>
    <row r="83" spans="1:8" x14ac:dyDescent="0.25">
      <c r="A83" s="70" t="s">
        <v>72</v>
      </c>
      <c r="B83" s="41">
        <v>112971142.02</v>
      </c>
      <c r="C83" s="42">
        <v>104839821.53</v>
      </c>
      <c r="D83" s="93">
        <f t="shared" si="5"/>
        <v>92.802303008886582</v>
      </c>
    </row>
    <row r="84" spans="1:8" ht="18.75" customHeight="1" x14ac:dyDescent="0.25">
      <c r="A84" s="70" t="s">
        <v>73</v>
      </c>
      <c r="B84" s="41">
        <v>1702816</v>
      </c>
      <c r="C84" s="42">
        <v>1392046.19</v>
      </c>
      <c r="D84" s="93">
        <f t="shared" si="5"/>
        <v>81.749654102381001</v>
      </c>
    </row>
    <row r="85" spans="1:8" x14ac:dyDescent="0.25">
      <c r="A85" s="69" t="s">
        <v>74</v>
      </c>
      <c r="B85" s="38">
        <f>B86+B87+B88</f>
        <v>46669926.93</v>
      </c>
      <c r="C85" s="39">
        <f>C86+C87+C88</f>
        <v>27950121.559999999</v>
      </c>
      <c r="D85" s="94">
        <f t="shared" si="5"/>
        <v>59.888933620835218</v>
      </c>
    </row>
    <row r="86" spans="1:8" x14ac:dyDescent="0.25">
      <c r="A86" s="70" t="s">
        <v>75</v>
      </c>
      <c r="B86" s="41">
        <v>23266348.149999999</v>
      </c>
      <c r="C86" s="42">
        <v>23266348.149999999</v>
      </c>
      <c r="D86" s="93">
        <f t="shared" si="5"/>
        <v>100</v>
      </c>
    </row>
    <row r="87" spans="1:8" x14ac:dyDescent="0.25">
      <c r="A87" s="70" t="s">
        <v>76</v>
      </c>
      <c r="B87" s="41">
        <v>23403578.780000001</v>
      </c>
      <c r="C87" s="42">
        <v>4683773.41</v>
      </c>
      <c r="D87" s="93">
        <f t="shared" si="5"/>
        <v>20.013064899299131</v>
      </c>
    </row>
    <row r="88" spans="1:8" hidden="1" x14ac:dyDescent="0.25">
      <c r="A88" s="70" t="s">
        <v>77</v>
      </c>
      <c r="B88" s="41"/>
      <c r="C88" s="42"/>
      <c r="D88" s="93" t="e">
        <f t="shared" si="5"/>
        <v>#DIV/0!</v>
      </c>
    </row>
    <row r="89" spans="1:8" x14ac:dyDescent="0.25">
      <c r="A89" s="69" t="s">
        <v>78</v>
      </c>
      <c r="B89" s="46">
        <f t="shared" ref="B89:C89" si="7">B90+B91</f>
        <v>1400000</v>
      </c>
      <c r="C89" s="35">
        <f t="shared" si="7"/>
        <v>588425.40999999992</v>
      </c>
      <c r="D89" s="94">
        <f t="shared" si="5"/>
        <v>42.030386428571418</v>
      </c>
    </row>
    <row r="90" spans="1:8" x14ac:dyDescent="0.25">
      <c r="A90" s="70" t="s">
        <v>79</v>
      </c>
      <c r="B90" s="41">
        <v>350000</v>
      </c>
      <c r="C90" s="42">
        <v>153010</v>
      </c>
      <c r="D90" s="93">
        <f t="shared" si="5"/>
        <v>43.717142857142854</v>
      </c>
    </row>
    <row r="91" spans="1:8" x14ac:dyDescent="0.25">
      <c r="A91" s="71" t="s">
        <v>95</v>
      </c>
      <c r="B91" s="41">
        <v>1050000</v>
      </c>
      <c r="C91" s="42">
        <v>435415.41</v>
      </c>
      <c r="D91" s="93">
        <f t="shared" si="5"/>
        <v>41.468134285714278</v>
      </c>
    </row>
    <row r="92" spans="1:8" ht="16.5" thickBot="1" x14ac:dyDescent="0.3">
      <c r="A92" s="72" t="s">
        <v>80</v>
      </c>
      <c r="B92" s="47">
        <v>3961100</v>
      </c>
      <c r="C92" s="48">
        <v>0</v>
      </c>
      <c r="D92" s="95">
        <f t="shared" si="5"/>
        <v>0</v>
      </c>
    </row>
    <row r="93" spans="1:8" ht="16.5" hidden="1" thickBot="1" x14ac:dyDescent="0.3">
      <c r="A93" s="63" t="s">
        <v>88</v>
      </c>
      <c r="B93" s="49"/>
      <c r="C93" s="50"/>
      <c r="D93" s="96" t="e">
        <f t="shared" si="5"/>
        <v>#DIV/0!</v>
      </c>
    </row>
    <row r="94" spans="1:8" ht="30.75" customHeight="1" thickBot="1" x14ac:dyDescent="0.3">
      <c r="A94" s="64" t="s">
        <v>81</v>
      </c>
      <c r="B94" s="102">
        <f>B46+B54+B58+B63+B68+B71+B78+B80+B85+B89+B92+B93</f>
        <v>3195921033.6100001</v>
      </c>
      <c r="C94" s="51">
        <f>C46+C54+C58+C63+C68+C71+C78+C80+C85+C89+C92+C93</f>
        <v>1922889780.8300002</v>
      </c>
      <c r="D94" s="97">
        <f t="shared" si="5"/>
        <v>60.166999140713159</v>
      </c>
      <c r="F94" s="5"/>
      <c r="H94" s="67"/>
    </row>
    <row r="95" spans="1:8" ht="7.5" hidden="1" customHeight="1" x14ac:dyDescent="0.25">
      <c r="A95" s="105"/>
      <c r="B95" s="103"/>
      <c r="C95" s="104"/>
      <c r="D95" s="96" t="e">
        <f t="shared" si="5"/>
        <v>#DIV/0!</v>
      </c>
      <c r="H95" s="67"/>
    </row>
    <row r="96" spans="1:8" ht="21.2" customHeight="1" x14ac:dyDescent="0.25">
      <c r="A96" s="106" t="s">
        <v>82</v>
      </c>
      <c r="B96" s="37">
        <f>B44-B94</f>
        <v>-138009612.99000025</v>
      </c>
      <c r="C96" s="107">
        <f>C44-C94</f>
        <v>19925954.17999959</v>
      </c>
      <c r="D96" s="108">
        <f t="shared" si="5"/>
        <v>-14.438091483847119</v>
      </c>
      <c r="H96" s="67"/>
    </row>
    <row r="97" spans="1:11" x14ac:dyDescent="0.25">
      <c r="A97" s="109" t="s">
        <v>91</v>
      </c>
      <c r="B97" s="43"/>
      <c r="C97" s="42"/>
      <c r="D97" s="98"/>
      <c r="H97" s="68"/>
      <c r="I97" s="8"/>
      <c r="J97" s="8"/>
      <c r="K97" s="8"/>
    </row>
    <row r="98" spans="1:11" x14ac:dyDescent="0.25">
      <c r="A98" s="109" t="s">
        <v>83</v>
      </c>
      <c r="B98" s="43">
        <v>40000000</v>
      </c>
      <c r="C98" s="43">
        <v>0</v>
      </c>
      <c r="D98" s="98">
        <v>0</v>
      </c>
      <c r="F98" s="5"/>
    </row>
    <row r="99" spans="1:11" ht="31.5" hidden="1" x14ac:dyDescent="0.25">
      <c r="A99" s="109" t="s">
        <v>84</v>
      </c>
      <c r="B99" s="43">
        <v>0</v>
      </c>
      <c r="C99" s="42">
        <v>0</v>
      </c>
      <c r="D99" s="98" t="e">
        <f t="shared" si="5"/>
        <v>#DIV/0!</v>
      </c>
    </row>
    <row r="100" spans="1:11" ht="31.5" hidden="1" x14ac:dyDescent="0.25">
      <c r="A100" s="109" t="s">
        <v>85</v>
      </c>
      <c r="B100" s="43">
        <v>0</v>
      </c>
      <c r="C100" s="42">
        <v>0</v>
      </c>
      <c r="D100" s="98" t="e">
        <f t="shared" si="5"/>
        <v>#DIV/0!</v>
      </c>
    </row>
    <row r="101" spans="1:11" ht="30.75" customHeight="1" thickBot="1" x14ac:dyDescent="0.3">
      <c r="A101" s="110" t="s">
        <v>86</v>
      </c>
      <c r="B101" s="111">
        <v>98009612.989999995</v>
      </c>
      <c r="C101" s="99">
        <v>-19925954.18</v>
      </c>
      <c r="D101" s="100">
        <f t="shared" si="5"/>
        <v>-20.330612041119949</v>
      </c>
      <c r="F101" s="5"/>
    </row>
    <row r="102" spans="1:11" s="8" customFormat="1" ht="23.25" customHeight="1" x14ac:dyDescent="0.25">
      <c r="A102" s="6"/>
      <c r="B102" s="52"/>
      <c r="C102" s="52"/>
      <c r="D102" s="7"/>
    </row>
    <row r="103" spans="1:11" x14ac:dyDescent="0.25">
      <c r="A103" s="1" t="s">
        <v>98</v>
      </c>
      <c r="B103" s="53"/>
      <c r="C103" s="53"/>
      <c r="D103" s="2"/>
    </row>
    <row r="104" spans="1:11" ht="18" customHeight="1" x14ac:dyDescent="0.25">
      <c r="A104" s="1" t="s">
        <v>87</v>
      </c>
      <c r="B104" s="28"/>
      <c r="C104" s="112" t="s">
        <v>103</v>
      </c>
      <c r="D104" s="113"/>
    </row>
    <row r="105" spans="1:11" x14ac:dyDescent="0.25">
      <c r="A105" s="2"/>
      <c r="B105" s="29"/>
      <c r="C105" s="29"/>
      <c r="D105" s="2"/>
    </row>
    <row r="106" spans="1:11" ht="42.75" customHeight="1" x14ac:dyDescent="0.25">
      <c r="A106" s="2"/>
      <c r="B106" s="54"/>
      <c r="C106" s="29"/>
      <c r="D106" s="2"/>
    </row>
    <row r="107" spans="1:11" x14ac:dyDescent="0.25">
      <c r="A107" s="2"/>
      <c r="B107" s="29"/>
      <c r="C107" s="29"/>
      <c r="D107" s="2"/>
    </row>
  </sheetData>
  <mergeCells count="2">
    <mergeCell ref="C104:D104"/>
    <mergeCell ref="A1:D1"/>
  </mergeCells>
  <pageMargins left="1.1811023622047245" right="0" top="0.23622047244094491" bottom="0.11811023622047245" header="0.31496062992125984" footer="0.23622047244094491"/>
  <pageSetup paperSize="9" scale="75" fitToHeight="2" orientation="portrait" r:id="rId1"/>
  <rowBreaks count="1" manualBreakCount="1">
    <brk id="4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-</vt:lpstr>
      <vt:lpstr>'-'!Заголовки_для_печати</vt:lpstr>
      <vt:lpstr>'-'!Область_печати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2023-10-16T11:07:48Z</dcterms:modified>
</cp:coreProperties>
</file>