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27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29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revisions/revisionLog123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72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Default Extension="xml" ContentType="application/xml"/>
  <Override PartName="/xl/worksheets/sheet5.xml" ContentType="application/vnd.openxmlformats-officedocument.spreadsheetml.worksheet+xml"/>
  <Override PartName="/xl/revisions/revisionLog120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184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5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82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12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111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272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31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281.xml" ContentType="application/vnd.openxmlformats-officedocument.spreadsheetml.revisionLog+xml"/>
  <Override PartName="/xl/revisions/revisionLog12721.xml" ContentType="application/vnd.openxmlformats-officedocument.spreadsheetml.revisionLog+xml"/>
  <Override PartName="/xl/revisions/revisionLog115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311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11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0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state="hidden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с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5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5" hidden="1">Иль!$19:$24,Иль!$57:$57,Иль!$59:$61,Иль!$67:$68,Иль!$77:$78,Иль!$80:$80,Иль!$85:$89,Иль!$92:$99,Иль!$142:$142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19" hidden="1">Лист1!$82:$84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4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5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Хор!$A$1:$F$98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Иль!$19:$24,Иль!$30:$31,Иль!$34:$34,Иль!$46:$46,Иль!#REF!,Иль!$59:$60,Иль!$67:$68,Иль!$77:$78,Иль!$80:$80,Иль!$92:$96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район!$19:$20,район!$22:$22,район!$30:$32,район!$53:$54,район!#REF!,район!#REF!,район!#REF!,район!$88:$88,район!#REF!,район!$124:$126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Юсь!$20:$24,Юсь!$38:$38,Юсь!#REF!,Юсь!$45:$50,Юсь!$59:$59,Юсь!$61:$62,Юсь!$69:$70,Юсь!$80:$81,Юсь!$85:$89,Юсь!$92:$99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5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7" hidden="1">Мор!$A$1:$F$101</definedName>
    <definedName name="Z_3DCB9AAA_F09C_4EA6_B992_F93E466D374A_.wvu.PrintArea" localSheetId="2" hidden="1">район!$A$1:$G$134</definedName>
    <definedName name="Z_3DCB9AAA_F09C_4EA6_B992_F93E466D374A_.wvu.PrintArea" localSheetId="1" hidden="1">Справка!$A$1:$FE$31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район!$124:$125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Хор!$19:$22,Хор!$30:$30,Хор!$39:$39,Хор!$43:$43,Хор!$54:$54,Хор!$56:$57,Хор!$64:$65,Хор!$80:$84,Хор!$87:$94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5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Иль!$19:$24,Иль!$30:$40,Иль!$46:$46,Иль!$48:$50,Иль!$57:$57,Иль!$59:$61,Иль!$67:$68,Иль!$77:$78,Иль!$80:$80,Иль!$85:$89,Иль!$92:$99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$20,район!$22:$22,район!$27:$27,район!$29:$33,район!$37:$37,район!$41:$41,район!$49:$49,район!$53:$54,район!#REF!,район!#REF!,район!$60:$62,район!#REF!,район!#REF!,район!$82:$82,район!$88:$88,район!$91:$91,район!#REF!,район!$102:$102,район!$124:$126,район!$129:$130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Юсь!$19:$24,Юсь!$31:$33,Юсь!$38:$38,Юсь!#REF!,Юсь!$45:$50,Юсь!$59:$59,Юсь!$61:$63,Юсь!$69:$70,Юсь!$80:$81,Юсь!$85:$89,Юсь!$92:$99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5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Иль!$19:$24,Иль!$30:$31,Иль!$34:$34,Иль!$46:$46,Иль!#REF!,Иль!$59:$60,Иль!$67:$68,Иль!$77:$78,Иль!$80:$80,Иль!$92:$96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Ори!$19:$24,Ори!$33:$33,Ори!$45:$45,Ори!$49:$51,Ори!$58:$58,Ори!$60:$61,Ори!$68:$69,Ори!$79:$80,Ори!$82:$82,Ори!$84:$88,Ори!$92:$99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Хор!$19:$22,Хор!$30:$30,Хор!$39:$39,Хор!$43:$43,Хор!$54:$54,Хор!$56:$57,Хор!$64:$65,Хор!$80:$84,Хор!$87:$94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3" hidden="1">Але!$A$1:$F$97</definedName>
    <definedName name="Z_5C539BE6_C8E0_453F_AB5E_9E58094195EA_.wvu.PrintArea" localSheetId="5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7" hidden="1">Мор!$A$1:$F$101</definedName>
    <definedName name="Z_5C539BE6_C8E0_453F_AB5E_9E58094195EA_.wvu.PrintArea" localSheetId="2" hidden="1">район!$A$1:$G$134</definedName>
    <definedName name="Z_5C539BE6_C8E0_453F_AB5E_9E58094195EA_.wvu.PrintArea" localSheetId="1" hidden="1">Справка!$A$1:$FE$31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район!$20:$20,район!$27:$28,район!$37:$37,район!$41:$41,район!$53:$54,район!#REF!,район!$124:$125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Юсь!$19:$24,Юсь!$38:$38,Юсь!$45:$50,Юсь!$59:$59,Юсь!$61:$62,Юсь!$69:$70,Юсь!$85:$89,Юсь!$92:$99,Юсь!$143:$143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3" hidden="1">Але!$A$1:$F$97</definedName>
    <definedName name="Z_61528DAC_5C4C_48F4_ADE2_8A724B05A086_.wvu.PrintArea" localSheetId="5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7" hidden="1">Мор!$A$1:$F$101</definedName>
    <definedName name="Z_61528DAC_5C4C_48F4_ADE2_8A724B05A086_.wvu.PrintArea" localSheetId="2" hidden="1">район!$A$1:$G$134</definedName>
    <definedName name="Z_61528DAC_5C4C_48F4_ADE2_8A724B05A086_.wvu.PrintArea" localSheetId="1" hidden="1">Справка!$A$1:$FE$31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Але!$19:$24,Але!$28:$28,Але!$40:$40,Але!$55:$56,Але!$63:$64,Але!$69:$70,Але!$74:$74,Але!$79:$82,Але!$86:$93,Але!$142:$142</definedName>
    <definedName name="Z_61528DAC_5C4C_48F4_ADE2_8A724B05A086_.wvu.Rows" localSheetId="5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9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район!$124:$124</definedName>
    <definedName name="Z_61528DAC_5C4C_48F4_ADE2_8A724B05A086_.wvu.Rows" localSheetId="4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2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Юсь!$19:$24,Юсь!$45:$50,Юсь!$59:$59,Юсь!$61:$62,Юсь!$69:$70,Юсь!$85:$89,Юсь!$92:$99,Юсь!$143:$143</definedName>
    <definedName name="Z_61528DAC_5C4C_48F4_ADE2_8A724B05A086_.wvu.Rows" localSheetId="17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8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5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район!$19:$20,район!$22:$22,район!$27:$27,район!$29:$33,район!$37:$37,район!$41:$41,район!$53:$54,район!#REF!,район!#REF!,район!#REF!,район!$88:$88,район!#REF!,район!$124:$126,район!$129:$130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3" hidden="1">Але!$A$1:$F$97</definedName>
    <definedName name="Z_B30CE22D_C12F_4E12_8BB9_3AAE0A6991CC_.wvu.PrintArea" localSheetId="5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Юсь!$A$1:$F$103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3" hidden="1">Чум!$19:$24,Чум!$47:$49,Чум!$57:$57,Чум!$59:$61,Чум!$67:$68,Чум!$78:$78,Чум!$83:$87,Чум!$90:$97,Чум!$142:$142</definedName>
    <definedName name="Z_B30CE22D_C12F_4E12_8BB9_3AAE0A6991CC_.wvu.Rows" localSheetId="14" hidden="1">Шать!$19:$25,Шать!$57:$57,Шать!$59:$60,Шать!$67:$67,Шать!$78:$78,Шать!$84:$86,Шать!$90:$97,Шать!$142:$142</definedName>
    <definedName name="Z_B30CE22D_C12F_4E12_8BB9_3AAE0A6991CC_.wvu.Rows" localSheetId="15" hidden="1">Юнг!$19:$24,Юнг!$38:$38,Юнг!$46:$46,Юнг!$56:$56,Юнг!$58:$60,Юнг!$66:$67,Юнг!$77:$77,Юнг!$82:$86,Юнг!$89:$96,Юнг!$142:$142</definedName>
    <definedName name="Z_B30CE22D_C12F_4E12_8BB9_3AAE0A6991CC_.wvu.Rows" localSheetId="16" hidden="1">Юсь!$19:$24,Юсь!$45:$50,Юсь!$59:$59,Юсь!$61:$62,Юсь!$69:$70,Юсь!$80:$80,Юсь!$85:$89,Юсь!$92:$99,Юсь!$143:$143</definedName>
    <definedName name="Z_B30CE22D_C12F_4E12_8BB9_3AAE0A6991CC_.wvu.Rows" localSheetId="17" hidden="1">Яра!$19:$24,Яра!$46:$46,Яра!$48:$50,Яра!$58:$58,Яра!$60:$61,Яра!$68:$69,Яра!$79:$79,Яра!$84:$88,Яра!$91:$98,Яра!$143:$143</definedName>
    <definedName name="Z_B30CE22D_C12F_4E12_8BB9_3AAE0A6991CC_.wvu.Rows" localSheetId="18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5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Иль!$19:$24,Иль!$34:$34,Иль!$46:$46,Иль!#REF!,Иль!$59:$60,Иль!$67:$68,Иль!$77:$78,Иль!$80:$80,Иль!$92:$96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район!$19:$20,район!$22:$22,район!$30:$32,район!$53:$54,район!#REF!,район!#REF!,район!$88:$88,район!#REF!,район!$124:$126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Хор!$19:$22,Хор!$30:$30,Хор!$39:$39,Хор!$54:$54,Хор!$56:$57,Хор!$64:$65,Хор!$80:$84,Хор!$87:$94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Юсь!$20:$24,Юсь!#REF!,Юсь!$45:$50,Юсь!$69:$70,Юсь!$85:$89,Юсь!$92:$99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Ярос!$19:$24,Ярос!$55:$55,Ярос!$57:$58,Ярос!$65:$66,Ярос!$76:$77,Ярос!$81:$86,Ярос!$88:$95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3" hidden="1">Але!$A$1:$F$97</definedName>
    <definedName name="Z_F85EE840_0C31_454A_8951_832C2E9E0600_.wvu.PrintArea" localSheetId="5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7" hidden="1">Мор!$A$1:$F$101</definedName>
    <definedName name="Z_F85EE840_0C31_454A_8951_832C2E9E0600_.wvu.PrintArea" localSheetId="2" hidden="1">район!$A$1:$G$134</definedName>
    <definedName name="Z_F85EE840_0C31_454A_8951_832C2E9E0600_.wvu.PrintArea" localSheetId="1" hidden="1">Справка!$A$1:$FE$31</definedName>
    <definedName name="Z_F85EE840_0C31_454A_8951_832C2E9E0600_.wvu.PrintArea" localSheetId="4" hidden="1">Сун!$A$1:$F$105</definedName>
    <definedName name="Z_F85EE840_0C31_454A_8951_832C2E9E0600_.wvu.PrintArea" localSheetId="11" hidden="1">Тор!$A$1:$F$101</definedName>
    <definedName name="Z_F85EE840_0C31_454A_8951_832C2E9E0600_.wvu.PrintArea" localSheetId="15" hidden="1">Юнг!$A$1:$F$100</definedName>
    <definedName name="Z_F85EE840_0C31_454A_8951_832C2E9E0600_.wvu.PrintArea" localSheetId="17" hidden="1">Яра!$A$1:$F$102</definedName>
    <definedName name="Z_F85EE840_0C31_454A_8951_832C2E9E0600_.wvu.Rows" localSheetId="3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5" hidden="1">Иль!$19:$23,Иль!$35:$35,Иль!#REF!,Иль!$44:$44,Иль!$46:$46,Иль!$50:$50,Иль!$57:$57,Иль!$59:$61,Иль!$67:$68,Иль!$74:$74,Иль!$77:$78,Иль!$80:$80,Иль!$85:$89,Иль!$92:$99,Иль!$142:$142</definedName>
    <definedName name="Z_F85EE840_0C31_454A_8951_832C2E9E0600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19" hidden="1">Лист1!$82:$84</definedName>
    <definedName name="Z_F85EE840_0C31_454A_8951_832C2E9E0600_.wvu.Rows" localSheetId="7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8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9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2" hidden="1">район!$20:$20,район!$27:$28,район!$37:$37,район!$41:$41,район!$53:$54,район!$124:$125</definedName>
    <definedName name="Z_F85EE840_0C31_454A_8951_832C2E9E0600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0" hidden="1">Сят!$19:$24,Сят!$38:$38,Сят!$45:$47,Сят!$57:$57,Сят!$59:$60,Сят!$67:$68,Сят!$78:$78,Сят!$83:$87,Сят!$90:$97,Сят!$143:$143</definedName>
    <definedName name="Z_F85EE840_0C31_454A_8951_832C2E9E0600_.wvu.Rows" localSheetId="11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2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3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5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6" hidden="1">Юсь!$19:$24,Юсь!$38:$38,Юсь!$45:$50,Юсь!$59:$59,Юсь!$61:$62,Юсь!$69:$70,Юсь!$75:$76,Юсь!$85:$89,Юсь!$92:$99,Юсь!$143:$143</definedName>
    <definedName name="Z_F85EE840_0C31_454A_8951_832C2E9E0600_.wvu.Rows" localSheetId="17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8" hidden="1">Ярос!$19:$24,Ярос!$28:$28,Ярос!$41:$41,Ярос!$44:$44,Ярос!$47:$48,Ярос!$55:$55,Ярос!$57:$58,Ярос!$65:$66,Ярос!$76:$76,Ярос!$83:$85,Ярос!$88:$95</definedName>
    <definedName name="_xlnm.Print_Area" localSheetId="3">Але!$A$1:$F$97</definedName>
    <definedName name="_xlnm.Print_Area" localSheetId="5">Иль!$A$1:$F$103</definedName>
    <definedName name="_xlnm.Print_Area" localSheetId="0">Консол!$A$1:$H$52</definedName>
    <definedName name="_xlnm.Print_Area" localSheetId="7">Мор!$A$1:$F$101</definedName>
    <definedName name="_xlnm.Print_Area" localSheetId="2">район!$A$1:$G$134</definedName>
    <definedName name="_xlnm.Print_Area" localSheetId="1">Справка!$A$1:$FE$31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1"/>
  </customWorkbookViews>
</workbook>
</file>

<file path=xl/calcChain.xml><?xml version="1.0" encoding="utf-8"?>
<calcChain xmlns="http://schemas.openxmlformats.org/spreadsheetml/2006/main">
  <c r="F85" i="3"/>
  <c r="F45"/>
  <c r="F25" l="1"/>
  <c r="C64"/>
  <c r="E78"/>
  <c r="E79"/>
  <c r="E80"/>
  <c r="E81"/>
  <c r="E82"/>
  <c r="E83"/>
  <c r="E84"/>
  <c r="E86"/>
  <c r="E88"/>
  <c r="E89"/>
  <c r="E90"/>
  <c r="E91"/>
  <c r="E92"/>
  <c r="E94"/>
  <c r="E95"/>
  <c r="E96"/>
  <c r="E97"/>
  <c r="E98"/>
  <c r="E100"/>
  <c r="E101"/>
  <c r="E102"/>
  <c r="E103"/>
  <c r="E105"/>
  <c r="E107"/>
  <c r="E108"/>
  <c r="E109"/>
  <c r="E110"/>
  <c r="E111"/>
  <c r="E112"/>
  <c r="E114"/>
  <c r="E115"/>
  <c r="E117"/>
  <c r="E118"/>
  <c r="E119"/>
  <c r="E120"/>
  <c r="E122"/>
  <c r="E123"/>
  <c r="E124"/>
  <c r="E125"/>
  <c r="E126"/>
  <c r="E128"/>
  <c r="E130"/>
  <c r="G78"/>
  <c r="G79"/>
  <c r="G80"/>
  <c r="G81"/>
  <c r="G82"/>
  <c r="G83"/>
  <c r="G84"/>
  <c r="G86"/>
  <c r="G88"/>
  <c r="G89"/>
  <c r="G90"/>
  <c r="G91"/>
  <c r="G92"/>
  <c r="G94"/>
  <c r="G95"/>
  <c r="G96"/>
  <c r="G97"/>
  <c r="G98"/>
  <c r="G100"/>
  <c r="G101"/>
  <c r="G102"/>
  <c r="G103"/>
  <c r="G105"/>
  <c r="G107"/>
  <c r="G108"/>
  <c r="G109"/>
  <c r="G110"/>
  <c r="G111"/>
  <c r="G112"/>
  <c r="G114"/>
  <c r="G115"/>
  <c r="G117"/>
  <c r="G118"/>
  <c r="G119"/>
  <c r="G120"/>
  <c r="G122"/>
  <c r="G123"/>
  <c r="G124"/>
  <c r="G125"/>
  <c r="G126"/>
  <c r="G128"/>
  <c r="G129"/>
  <c r="G130"/>
  <c r="F121"/>
  <c r="F116"/>
  <c r="F113"/>
  <c r="F106"/>
  <c r="F99"/>
  <c r="F93"/>
  <c r="F87"/>
  <c r="F77"/>
  <c r="F64"/>
  <c r="E7"/>
  <c r="E9"/>
  <c r="E10"/>
  <c r="E11"/>
  <c r="E12"/>
  <c r="E14"/>
  <c r="E16"/>
  <c r="E17"/>
  <c r="E19"/>
  <c r="E20"/>
  <c r="E21"/>
  <c r="E22"/>
  <c r="E24"/>
  <c r="E26"/>
  <c r="E27"/>
  <c r="E28"/>
  <c r="E30"/>
  <c r="E31"/>
  <c r="E32"/>
  <c r="E33"/>
  <c r="E36"/>
  <c r="E37"/>
  <c r="E38"/>
  <c r="E39"/>
  <c r="E40"/>
  <c r="E41"/>
  <c r="E42"/>
  <c r="E44"/>
  <c r="E46"/>
  <c r="E48"/>
  <c r="E51"/>
  <c r="E52"/>
  <c r="E54"/>
  <c r="E56"/>
  <c r="E57"/>
  <c r="E58"/>
  <c r="E59"/>
  <c r="E62"/>
  <c r="E65"/>
  <c r="E67"/>
  <c r="E68"/>
  <c r="E69"/>
  <c r="G7"/>
  <c r="G9"/>
  <c r="G10"/>
  <c r="G11"/>
  <c r="G12"/>
  <c r="G14"/>
  <c r="G15"/>
  <c r="G16"/>
  <c r="G17"/>
  <c r="G19"/>
  <c r="G20"/>
  <c r="G21"/>
  <c r="G22"/>
  <c r="G24"/>
  <c r="G26"/>
  <c r="G27"/>
  <c r="G28"/>
  <c r="G30"/>
  <c r="G31"/>
  <c r="G32"/>
  <c r="G33"/>
  <c r="G36"/>
  <c r="G37"/>
  <c r="G38"/>
  <c r="G39"/>
  <c r="G40"/>
  <c r="G41"/>
  <c r="G42"/>
  <c r="G43"/>
  <c r="G44"/>
  <c r="G46"/>
  <c r="G48"/>
  <c r="G51"/>
  <c r="G52"/>
  <c r="G54"/>
  <c r="G56"/>
  <c r="G57"/>
  <c r="G58"/>
  <c r="G65"/>
  <c r="G67"/>
  <c r="G71"/>
  <c r="G72"/>
  <c r="F47"/>
  <c r="F18"/>
  <c r="F6"/>
  <c r="F13"/>
  <c r="F8"/>
  <c r="F60"/>
  <c r="F55"/>
  <c r="F53"/>
  <c r="F50"/>
  <c r="F35"/>
  <c r="F131" l="1"/>
  <c r="F34"/>
  <c r="F5"/>
  <c r="F63" l="1"/>
  <c r="C26" i="19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C99" i="3"/>
  <c r="F73" l="1"/>
  <c r="F74" s="1"/>
  <c r="D27" i="1"/>
  <c r="D106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06" i="3" l="1"/>
  <c r="E26" i="1"/>
  <c r="EU19" i="2"/>
  <c r="ET19"/>
  <c r="C39" i="6"/>
  <c r="BW16" i="2" s="1"/>
  <c r="D39" i="6"/>
  <c r="D34" i="19" l="1"/>
  <c r="D29" i="17"/>
  <c r="D64" i="3"/>
  <c r="D34" i="17"/>
  <c r="F34" s="1"/>
  <c r="C31" i="7"/>
  <c r="D31"/>
  <c r="E32"/>
  <c r="F32"/>
  <c r="E33"/>
  <c r="F33"/>
  <c r="C34"/>
  <c r="D34"/>
  <c r="E35"/>
  <c r="F35"/>
  <c r="BU23" i="2"/>
  <c r="C35" i="3"/>
  <c r="D74" i="13"/>
  <c r="D35" i="10"/>
  <c r="D77" i="15"/>
  <c r="C41" i="18"/>
  <c r="G64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5" i="3"/>
  <c r="C55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77" i="3"/>
  <c r="CM19" i="2"/>
  <c r="CL19"/>
  <c r="CM17"/>
  <c r="CL17"/>
  <c r="CJ17"/>
  <c r="CI17"/>
  <c r="D68" i="17"/>
  <c r="D65" i="16"/>
  <c r="D66" i="14"/>
  <c r="D63" i="13"/>
  <c r="D67" i="10"/>
  <c r="D66" i="8"/>
  <c r="D65" i="7"/>
  <c r="D35" i="3"/>
  <c r="C58" i="17"/>
  <c r="D40" i="7"/>
  <c r="E64" i="3"/>
  <c r="D54" i="19"/>
  <c r="CS14" i="2"/>
  <c r="D37" i="13"/>
  <c r="BV23" i="2"/>
  <c r="BV27"/>
  <c r="BV14"/>
  <c r="D82" i="18"/>
  <c r="D93" i="3"/>
  <c r="C93"/>
  <c r="CU17" i="2"/>
  <c r="CU14"/>
  <c r="C129" i="3"/>
  <c r="E129" s="1"/>
  <c r="D127"/>
  <c r="C127"/>
  <c r="D121"/>
  <c r="C121"/>
  <c r="D116"/>
  <c r="C116"/>
  <c r="D113"/>
  <c r="C113"/>
  <c r="C106"/>
  <c r="E106" s="1"/>
  <c r="D104"/>
  <c r="C104"/>
  <c r="D99"/>
  <c r="D87"/>
  <c r="C87"/>
  <c r="D85"/>
  <c r="C85"/>
  <c r="D77"/>
  <c r="D60"/>
  <c r="C60"/>
  <c r="D53"/>
  <c r="C53"/>
  <c r="D50"/>
  <c r="C50"/>
  <c r="D47"/>
  <c r="C47"/>
  <c r="D45"/>
  <c r="C45"/>
  <c r="D29"/>
  <c r="C29"/>
  <c r="D25"/>
  <c r="C25"/>
  <c r="D23"/>
  <c r="C23"/>
  <c r="D18"/>
  <c r="C18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31" i="3" l="1"/>
  <c r="C131"/>
  <c r="E8"/>
  <c r="G8"/>
  <c r="E47"/>
  <c r="G47"/>
  <c r="E6"/>
  <c r="G6"/>
  <c r="E18"/>
  <c r="G18"/>
  <c r="E25"/>
  <c r="G25"/>
  <c r="G45"/>
  <c r="E45"/>
  <c r="E50"/>
  <c r="G50"/>
  <c r="G19" i="1"/>
  <c r="D19" s="1"/>
  <c r="E60" i="3"/>
  <c r="E104"/>
  <c r="G104"/>
  <c r="E93"/>
  <c r="G93"/>
  <c r="G29"/>
  <c r="E29"/>
  <c r="E53"/>
  <c r="G53"/>
  <c r="E99"/>
  <c r="G99"/>
  <c r="E85"/>
  <c r="G85"/>
  <c r="E113"/>
  <c r="G113"/>
  <c r="E121"/>
  <c r="G121"/>
  <c r="E35"/>
  <c r="G35"/>
  <c r="E55"/>
  <c r="G55"/>
  <c r="E23"/>
  <c r="G23"/>
  <c r="E77"/>
  <c r="G77"/>
  <c r="G68" s="1"/>
  <c r="E87"/>
  <c r="G87"/>
  <c r="E116"/>
  <c r="G116"/>
  <c r="E127"/>
  <c r="G127"/>
  <c r="G13"/>
  <c r="E13"/>
  <c r="F42" i="5"/>
  <c r="E42"/>
  <c r="D25" i="4"/>
  <c r="C25"/>
  <c r="CW17" i="2"/>
  <c r="CW14"/>
  <c r="C5" i="3"/>
  <c r="D5"/>
  <c r="C34"/>
  <c r="D34"/>
  <c r="D40" i="16"/>
  <c r="E131" i="3" l="1"/>
  <c r="G5"/>
  <c r="E5"/>
  <c r="G131"/>
  <c r="E34"/>
  <c r="G34"/>
  <c r="C63"/>
  <c r="C73" s="1"/>
  <c r="D63"/>
  <c r="D34" i="15"/>
  <c r="D36" i="7"/>
  <c r="D34" i="11"/>
  <c r="D26"/>
  <c r="D14"/>
  <c r="DB26" i="2"/>
  <c r="AZ18"/>
  <c r="AW18"/>
  <c r="D73" i="3" l="1"/>
  <c r="D74" s="1"/>
  <c r="E63"/>
  <c r="G63"/>
  <c r="C74"/>
  <c r="C34" i="11"/>
  <c r="BT21" i="2" s="1"/>
  <c r="C82" i="12"/>
  <c r="C40" i="17"/>
  <c r="D12" i="19"/>
  <c r="E73" i="3" l="1"/>
  <c r="G73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C31" s="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25" l="1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H18" i="1" l="1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F30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<sst xmlns="http://schemas.openxmlformats.org/spreadsheetml/2006/main" count="2852" uniqueCount="460">
  <si>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</si>
  <si>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</si>
  <si>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</si>
  <si>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</si>
  <si>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</si>
  <si>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</si>
  <si>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</si>
  <si>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</si>
  <si>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</si>
  <si>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</si>
  <si>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</si>
  <si>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</si>
  <si>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</si>
  <si>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</si>
  <si>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</si>
  <si>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</si>
  <si>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</si>
  <si>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</si>
  <si>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</si>
  <si>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</si>
  <si>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</si>
  <si>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</si>
  <si>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</si>
  <si>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</si>
  <si>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</si>
  <si>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</si>
  <si>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</si>
  <si>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</si>
  <si>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</si>
  <si>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</si>
  <si>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</si>
  <si>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</si>
  <si>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</si>
  <si>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</si>
  <si>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</si>
  <si>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</si>
  <si>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</si>
  <si>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</si>
  <si>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</si>
  <si>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</si>
  <si>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</si>
  <si>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</si>
  <si>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</si>
  <si>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</si>
  <si>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</si>
  <si>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</si>
  <si>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</si>
  <si>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</si>
  <si>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</si>
  <si>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</si>
  <si>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</si>
  <si>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</si>
  <si>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</si>
  <si>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</si>
  <si>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</si>
  <si>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</si>
  <si>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</si>
  <si>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</si>
  <si>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</si>
  <si>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</si>
  <si>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</si>
  <si>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</si>
  <si>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</si>
  <si>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</si>
  <si>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</si>
  <si>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</si>
  <si>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</si>
  <si>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</si>
  <si>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</si>
  <si>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</si>
  <si>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</si>
  <si>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</si>
  <si>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</si>
  <si>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</si>
  <si>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</si>
  <si>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</si>
  <si>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</si>
  <si>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</si>
  <si>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</si>
  <si>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</si>
  <si>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</si>
  <si>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</si>
  <si>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</si>
  <si>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</si>
  <si>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</si>
  <si>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</si>
  <si>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</si>
  <si>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</si>
  <si>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</si>
  <si>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</si>
  <si>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</si>
  <si>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</si>
  <si>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</si>
  <si>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</si>
  <si>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</si>
  <si>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</si>
  <si>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</si>
  <si>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</si>
  <si>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</si>
  <si>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</si>
  <si>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</si>
  <si>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</si>
  <si>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</si>
  <si>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</si>
  <si>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</si>
  <si>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</si>
  <si>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</si>
  <si>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</si>
  <si>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</si>
  <si>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</si>
  <si>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</si>
  <si>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</si>
  <si>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</si>
  <si>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</si>
  <si>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</si>
  <si>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</si>
  <si>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</si>
  <si>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</si>
  <si>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</si>
  <si>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</si>
  <si>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</si>
  <si>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</si>
  <si>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</si>
  <si>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</si>
  <si>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</si>
  <si>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</si>
  <si>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</si>
  <si>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</si>
  <si>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</si>
  <si>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</si>
  <si>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</si>
  <si>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</si>
  <si>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</si>
  <si>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</si>
  <si>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</si>
  <si>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</si>
  <si>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</si>
  <si>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</si>
  <si>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</si>
  <si>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</si>
  <si>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</si>
  <si>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</si>
  <si>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</si>
  <si>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</si>
  <si>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</si>
  <si>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</si>
  <si>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</si>
  <si>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</si>
  <si>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</si>
  <si>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</si>
  <si>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</si>
  <si>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</si>
  <si>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</si>
  <si>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</si>
  <si>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</si>
  <si>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</si>
  <si>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</si>
  <si>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</si>
  <si>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</si>
  <si>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</si>
  <si>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</si>
  <si>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</si>
  <si>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</si>
  <si>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</si>
  <si>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</si>
  <si>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</si>
  <si>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</si>
  <si>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</si>
  <si>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</si>
  <si>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</si>
  <si>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</si>
  <si>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</si>
  <si>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</si>
  <si>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</si>
  <si>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</si>
  <si>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</si>
  <si>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</si>
  <si>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</si>
  <si>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</si>
  <si>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</si>
  <si>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</si>
  <si>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</si>
  <si>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</si>
  <si>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</si>
  <si>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</si>
  <si>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</si>
  <si>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</si>
  <si>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</si>
  <si>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</si>
  <si>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</si>
  <si>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</si>
  <si>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</si>
  <si>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</si>
  <si>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</si>
  <si>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</si>
  <si>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</si>
  <si>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</si>
  <si>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</si>
  <si>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</si>
  <si>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</si>
  <si>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</si>
  <si>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</si>
  <si>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</si>
  <si>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</si>
  <si>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</si>
  <si>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</si>
  <si>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</si>
  <si>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</si>
  <si>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</si>
  <si>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</si>
  <si>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</si>
  <si>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</si>
  <si>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</si>
  <si>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</si>
  <si>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</si>
  <si>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</si>
  <si>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</si>
  <si>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</si>
  <si>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</si>
  <si>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</si>
  <si>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</si>
  <si>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</si>
  <si>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</si>
  <si>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</si>
  <si>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</si>
  <si>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</si>
  <si>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</si>
  <si>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</si>
  <si>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</si>
  <si>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</si>
  <si>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</si>
  <si>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</si>
  <si>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</si>
  <si>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</si>
  <si>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</si>
  <si>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</si>
  <si>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</si>
  <si>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</si>
  <si>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</si>
  <si>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</si>
  <si>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</si>
  <si>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</si>
  <si>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</si>
  <si>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</si>
  <si>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</si>
  <si>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</si>
  <si>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</si>
  <si>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</si>
  <si>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</si>
  <si>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</si>
  <si>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</si>
  <si>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</si>
  <si>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</si>
  <si>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</si>
  <si>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</si>
  <si>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</si>
  <si>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</si>
  <si>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</si>
  <si>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</si>
  <si>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</si>
  <si>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</si>
  <si>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</si>
  <si>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</si>
  <si>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</si>
  <si>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</si>
  <si>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</si>
  <si>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</si>
  <si>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</si>
  <si>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</si>
  <si>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</si>
  <si>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</si>
  <si>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</si>
  <si>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</si>
  <si>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</si>
  <si>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</si>
  <si>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</si>
  <si>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</si>
  <si>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</si>
  <si>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</si>
  <si>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</si>
  <si>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</si>
  <si>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</si>
  <si>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</si>
  <si>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</si>
  <si>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</si>
  <si>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</si>
  <si>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</si>
  <si>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</si>
  <si>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</si>
  <si>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</si>
  <si>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</si>
  <si>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</si>
  <si>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</si>
  <si>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</si>
  <si>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</si>
  <si>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</si>
  <si>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</si>
  <si>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</si>
  <si>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</si>
  <si>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</si>
  <si>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</si>
  <si>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</si>
  <si>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</si>
  <si>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</si>
  <si>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</si>
  <si>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</si>
  <si>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</si>
  <si>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</si>
  <si>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</si>
  <si>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</si>
  <si>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</si>
  <si>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</si>
  <si>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</si>
  <si>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</si>
  <si>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</si>
  <si>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</si>
  <si>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</si>
  <si>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</si>
  <si>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</si>
  <si>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</si>
  <si>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</si>
  <si>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</si>
  <si>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</si>
  <si>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</si>
  <si>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</si>
  <si>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</si>
  <si>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</si>
  <si>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</si>
  <si>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</si>
  <si>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</si>
  <si>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</si>
  <si>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</si>
  <si>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</si>
  <si>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</si>
  <si>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</si>
  <si>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</si>
  <si>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</si>
  <si>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</si>
  <si>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</si>
  <si>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</si>
  <si>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</si>
  <si>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</si>
  <si>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</si>
  <si>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</si>
  <si>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</si>
  <si>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</si>
  <si>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</si>
  <si>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</si>
  <si>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</si>
  <si>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</si>
  <si>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</si>
  <si>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</si>
  <si>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</si>
  <si>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</si>
  <si>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</si>
  <si>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</si>
  <si>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</si>
  <si>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</si>
  <si>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</si>
  <si>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</si>
  <si>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</si>
  <si>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</si>
  <si>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</si>
  <si>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</si>
  <si>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</si>
  <si>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</si>
  <si>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</si>
  <si>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</si>
  <si>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</si>
  <si>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</si>
  <si>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</si>
  <si>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</si>
  <si>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</si>
  <si>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</si>
  <si>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</si>
  <si>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</si>
  <si>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</si>
  <si>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</si>
  <si>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</si>
  <si>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</si>
  <si>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</si>
  <si>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</si>
  <si>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</si>
  <si>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</si>
  <si>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</si>
  <si>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</si>
  <si>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</si>
  <si>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</si>
  <si>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</si>
  <si>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</si>
  <si>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</si>
  <si>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</si>
  <si>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</si>
  <si>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</si>
  <si>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</si>
  <si>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</si>
  <si>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</si>
  <si>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</si>
  <si>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</si>
  <si>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</si>
  <si>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</si>
  <si>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</si>
  <si>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</si>
  <si>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</si>
  <si>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</si>
  <si>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</si>
  <si>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</si>
  <si>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</si>
  <si>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</si>
  <si>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</si>
  <si>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</si>
  <si>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</si>
  <si>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</si>
  <si>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</si>
  <si>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</si>
  <si>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</si>
  <si>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</si>
  <si>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</si>
  <si>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</si>
  <si>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</si>
  <si>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</si>
  <si>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</si>
  <si>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</si>
  <si>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</si>
  <si>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</si>
  <si>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</si>
  <si>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</si>
  <si>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</si>
  <si>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</si>
  <si>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</si>
  <si>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</si>
  <si>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</si>
  <si>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</si>
  <si>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</si>
  <si>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</si>
  <si>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</si>
  <si>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</si>
  <si>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</si>
  <si>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</si>
  <si>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</si>
  <si>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</si>
  <si>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</si>
  <si>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</si>
  <si>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</si>
  <si>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</si>
  <si>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>% исполнения куровню прошлого года</t>
  </si>
  <si>
    <t xml:space="preserve">                                                                                    Сравнительный анализ исполнения бюджета</t>
  </si>
  <si>
    <t>КБК</t>
  </si>
  <si>
    <t>% исполнения ку ровню прошлого года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</si>
  <si>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</si>
  <si>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</si>
  <si>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</si>
  <si>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</si>
  <si>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ДОХОДЫ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</si>
  <si>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</si>
  <si>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</si>
  <si>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</si>
  <si>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 xml:space="preserve">                                                                                Моргаушского муниципального округа на 01.03.2023 г.</t>
  </si>
  <si>
    <t>исполнено на 01.03.2023 г.</t>
  </si>
  <si>
    <t>исполнено на 01.03.2022г.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</si>
</sst>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6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9" fillId="0" borderId="3" xfId="9" applyFont="1" applyBorder="1" applyAlignment="1">
      <alignment horizontal="left" wrapText="1"/>
    </xf>
    <xf numFmtId="0" fontId="18" fillId="3" borderId="3" xfId="9" applyFont="1" applyFill="1" applyBorder="1" applyAlignment="1">
      <alignment horizontal="left" wrapText="1"/>
    </xf>
    <xf numFmtId="0" fontId="19" fillId="0" borderId="3" xfId="9" applyFont="1" applyFill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140" Type="http://schemas.openxmlformats.org/officeDocument/2006/relationships/revisionLog" Target="revisionLog129111.xml"/><Relationship Id="rId1166" Type="http://schemas.openxmlformats.org/officeDocument/2006/relationships/revisionLog" Target="revisionLog123.xml"/><Relationship Id="rId1145" Type="http://schemas.openxmlformats.org/officeDocument/2006/relationships/revisionLog" Target="revisionLog1202.xml"/><Relationship Id="rId1137" Type="http://schemas.openxmlformats.org/officeDocument/2006/relationships/revisionLog" Target="revisionLog123112.xml"/><Relationship Id="rId1158" Type="http://schemas.openxmlformats.org/officeDocument/2006/relationships/revisionLog" Target="revisionLog1272.xml"/><Relationship Id="rId1153" Type="http://schemas.openxmlformats.org/officeDocument/2006/relationships/revisionLog" Target="revisionLog1154.xml"/><Relationship Id="rId1179" Type="http://schemas.openxmlformats.org/officeDocument/2006/relationships/revisionLog" Target="revisionLog11.xml"/><Relationship Id="rId1161" Type="http://schemas.openxmlformats.org/officeDocument/2006/relationships/revisionLog" Target="revisionLog12.xml"/><Relationship Id="rId1149" Type="http://schemas.openxmlformats.org/officeDocument/2006/relationships/revisionLog" Target="revisionLog1281.xml"/><Relationship Id="rId1174" Type="http://schemas.openxmlformats.org/officeDocument/2006/relationships/revisionLog" Target="revisionLog111.xml"/><Relationship Id="rId1182" Type="http://schemas.openxmlformats.org/officeDocument/2006/relationships/revisionLog" Target="revisionLog13.xml"/><Relationship Id="rId1165" Type="http://schemas.openxmlformats.org/officeDocument/2006/relationships/revisionLog" Target="revisionLog118.xml"/><Relationship Id="rId1157" Type="http://schemas.openxmlformats.org/officeDocument/2006/relationships/revisionLog" Target="revisionLog1231.xml"/><Relationship Id="rId1160" Type="http://schemas.openxmlformats.org/officeDocument/2006/relationships/revisionLog" Target="revisionLog1291.xml"/><Relationship Id="rId1152" Type="http://schemas.openxmlformats.org/officeDocument/2006/relationships/revisionLog" Target="revisionLog110.xml"/><Relationship Id="rId1144" Type="http://schemas.openxmlformats.org/officeDocument/2006/relationships/revisionLog" Target="revisionLog1184.xml"/><Relationship Id="rId1173" Type="http://schemas.openxmlformats.org/officeDocument/2006/relationships/revisionLog" Target="revisionLog1111.xml"/><Relationship Id="rId1178" Type="http://schemas.openxmlformats.org/officeDocument/2006/relationships/revisionLog" Target="revisionLog131.xml"/><Relationship Id="rId1156" Type="http://schemas.openxmlformats.org/officeDocument/2006/relationships/revisionLog" Target="revisionLog1212.xml"/><Relationship Id="rId1148" Type="http://schemas.openxmlformats.org/officeDocument/2006/relationships/revisionLog" Target="revisionLog12721.xml"/><Relationship Id="rId1169" Type="http://schemas.openxmlformats.org/officeDocument/2006/relationships/revisionLog" Target="revisionLog129.xml"/><Relationship Id="rId1143" Type="http://schemas.openxmlformats.org/officeDocument/2006/relationships/revisionLog" Target="revisionLog113.xml"/><Relationship Id="rId1177" Type="http://schemas.openxmlformats.org/officeDocument/2006/relationships/revisionLog" Target="revisionLog1311.xml"/><Relationship Id="rId1181" Type="http://schemas.openxmlformats.org/officeDocument/2006/relationships/revisionLog" Target="revisionLog14.xml"/><Relationship Id="rId1151" Type="http://schemas.openxmlformats.org/officeDocument/2006/relationships/revisionLog" Target="revisionLog161.xml"/><Relationship Id="rId1139" Type="http://schemas.openxmlformats.org/officeDocument/2006/relationships/revisionLog" Target="revisionLog12811.xml"/><Relationship Id="rId1164" Type="http://schemas.openxmlformats.org/officeDocument/2006/relationships/revisionLog" Target="revisionLog166.xml"/><Relationship Id="rId1172" Type="http://schemas.openxmlformats.org/officeDocument/2006/relationships/revisionLog" Target="revisionLog11111.xml"/><Relationship Id="rId1180" Type="http://schemas.openxmlformats.org/officeDocument/2006/relationships/revisionLog" Target="revisionLog141.xml"/><Relationship Id="rId1150" Type="http://schemas.openxmlformats.org/officeDocument/2006/relationships/revisionLog" Target="revisionLog12911.xml"/><Relationship Id="rId1147" Type="http://schemas.openxmlformats.org/officeDocument/2006/relationships/revisionLog" Target="revisionLog12311.xml"/><Relationship Id="rId1142" Type="http://schemas.openxmlformats.org/officeDocument/2006/relationships/revisionLog" Target="revisionLog165.xml"/><Relationship Id="rId1155" Type="http://schemas.openxmlformats.org/officeDocument/2006/relationships/revisionLog" Target="revisionLog120.xml"/><Relationship Id="rId1163" Type="http://schemas.openxmlformats.org/officeDocument/2006/relationships/revisionLog" Target="revisionLog112.xml"/><Relationship Id="rId1168" Type="http://schemas.openxmlformats.org/officeDocument/2006/relationships/revisionLog" Target="revisionLog128.xml"/><Relationship Id="rId1176" Type="http://schemas.openxmlformats.org/officeDocument/2006/relationships/revisionLog" Target="revisionLog13111.xml"/><Relationship Id="rId1171" Type="http://schemas.openxmlformats.org/officeDocument/2006/relationships/revisionLog" Target="revisionLog111111.xml"/><Relationship Id="rId1146" Type="http://schemas.openxmlformats.org/officeDocument/2006/relationships/revisionLog" Target="revisionLog12121.xml"/><Relationship Id="rId1138" Type="http://schemas.openxmlformats.org/officeDocument/2006/relationships/revisionLog" Target="revisionLog127211.xml"/><Relationship Id="rId1159" Type="http://schemas.openxmlformats.org/officeDocument/2006/relationships/revisionLog" Target="revisionLog1182.xml"/><Relationship Id="rId1141" Type="http://schemas.openxmlformats.org/officeDocument/2006/relationships/revisionLog" Target="revisionLog18.xml"/><Relationship Id="rId1167" Type="http://schemas.openxmlformats.org/officeDocument/2006/relationships/revisionLog" Target="revisionLog127.xml"/><Relationship Id="rId1162" Type="http://schemas.openxmlformats.org/officeDocument/2006/relationships/revisionLog" Target="revisionLog164.xml"/><Relationship Id="rId1170" Type="http://schemas.openxmlformats.org/officeDocument/2006/relationships/revisionLog" Target="revisionLog152.xml"/><Relationship Id="rId1154" Type="http://schemas.openxmlformats.org/officeDocument/2006/relationships/revisionLog" Target="revisionLog115.xml"/><Relationship Id="rId1175" Type="http://schemas.openxmlformats.org/officeDocument/2006/relationships/revisionLog" Target="revisionLog131111.xml"/><Relationship Id="rId118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19B7786-FE2E-4993-8506-08BE2CDDAC4A}" diskRevisions="1" revisionId="48947" version="14">
  <header guid="{5E7B4684-B917-4A1B-BEF0-002B7D8B318C}" dateTime="2023-02-07T09:49:16" maxSheetId="24" userName="morgau_fin3" r:id="rId1137" minRId="46713" maxRId="467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58FEA6-37EE-4911-81F7-697243BE7282}" dateTime="2023-02-07T11:07:53" maxSheetId="24" userName="morgau_fin3" r:id="rId1138" minRId="46794" maxRId="4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39E4A4-7A41-44CE-B4B2-049156FC66D6}" dateTime="2023-02-07T11:28:44" maxSheetId="24" userName="morgau_fin3" r:id="rId1139" minRId="46939" maxRId="469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6D85CCB-04D1-4FA5-A08E-A9B5FF44714B}" dateTime="2023-02-07T11:47:45" maxSheetId="24" userName="morgau_fin3" r:id="rId1140" minRId="46972" maxRId="47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529A96-1D42-4864-802D-6678E4D10F8F}" dateTime="2023-02-07T14:28:57" maxSheetId="24" userName="morgau_fin3" r:id="rId1141" minRId="47064" maxRId="4706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3DED5D3-C914-4664-BA40-46D8295FD68B}" dateTime="2023-02-07T14:33:58" maxSheetId="24" userName="morgau_fin3" r:id="rId1142" minRId="471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42F0E4-A305-47B5-AAEB-782BC9085A94}" dateTime="2023-02-07T14:34:41" maxSheetId="24" userName="morgau_fin3" r:id="rId11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EB7E08-18F1-44EE-92F2-16A0D4E087D1}" dateTime="2023-02-13T14:41:06" maxSheetId="24" userName="morgau_fin3" r:id="rId1144" minRId="47161" maxRId="471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DAE0369-5776-4E5D-B07D-58841DCC962C}" dateTime="2023-02-13T14:43:09" maxSheetId="24" userName="morgau_fin3" r:id="rId11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00779B-2B49-4178-9DF5-E0A5A58D83F7}" dateTime="2023-02-13T14:44:32" maxSheetId="24" userName="morgau_fin3" r:id="rId11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1B30EB-4551-49E1-B06E-81CCD3A27994}" dateTime="2023-02-13T14:45:28" maxSheetId="24" userName="morgau_fin3" r:id="rId11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BF3D177-88B8-44A6-86D8-B7877C6359D7}" dateTime="2023-02-16T10:29:28" maxSheetId="24" userName="morgau_fin3" r:id="rId1148" minRId="47283" maxRId="473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7AA2C2-65F4-49B3-AFA8-AA7F8E85B60C}" dateTime="2023-02-16T10:33:23" maxSheetId="24" userName="morgau_fin3" r:id="rId1149" minRId="47380" maxRId="473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C802BC-34F9-4AFF-AEB8-C20A9CCA9CCE}" dateTime="2023-02-16T10:38:57" maxSheetId="24" userName="morgau_fin3" r:id="rId1150" minRId="47412" maxRId="474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5E84D0C-EB90-4CD0-9F65-52F8A460FBB1}" dateTime="2023-02-16T10:45:04" maxSheetId="24" userName="morgau_fin3" r:id="rId1151" minRId="47448" maxRId="474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A6E454-194A-4E0C-B532-E0D7EBD21037}" dateTime="2023-02-16T10:53:31" maxSheetId="24" userName="morgau_fin3" r:id="rId1152" minRId="47482" maxRId="474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2D9B15-C2CA-49DC-84FC-F6F9E87FC1EF}" dateTime="2023-02-16T10:55:53" maxSheetId="24" userName="morgau_fin3" r:id="rId1153" minRId="475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E94839-ACDF-472F-9FE9-3D4BE51F7A32}" dateTime="2023-02-16T10:57:56" maxSheetId="24" userName="morgau_fin3" r:id="rId1154" minRId="47548" maxRId="47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CAD76CB-4B8B-4CFA-912F-37FA127676E9}" dateTime="2023-02-16T10:59:25" maxSheetId="24" userName="morgau_fin3" r:id="rId1155" minRId="47651" maxRId="477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62733C-3695-4E4F-A42F-ED874DD4EEF7}" dateTime="2023-02-16T11:19:48" maxSheetId="24" userName="morgau_fin3" r:id="rId1156" minRId="47752" maxRId="477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4B0F2F-9697-47E9-99C0-9F411A4386D7}" dateTime="2023-02-16T11:20:05" maxSheetId="24" userName="morgau_fin3" r:id="rId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F1B94C1-3326-4758-9AAA-67ADA36238E0}" dateTime="2023-02-16T11:25:40" maxSheetId="24" userName="morgau_fin3" r:id="rId1158" minRId="47817" maxRId="478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B0C2809-4B9E-48D8-9197-E2B500D7DC77}" dateTime="2023-02-16T11:28:51" maxSheetId="24" userName="morgau_fin3" r:id="rId1159" minRId="47854" maxRId="478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030742-9AD9-4887-AA2A-F611559104B1}" dateTime="2023-02-16T11:30:25" maxSheetId="24" userName="morgau_fin3" r:id="rId1160" minRId="47896" maxRId="479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98DDF5-2F8E-4672-8DF6-D907116C1406}" dateTime="2023-02-16T11:32:44" maxSheetId="24" userName="morgau_fin3" r:id="rId1161" minRId="47932" maxRId="479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7542D47-3B1D-4255-86C4-0D738B4582CF}" dateTime="2023-02-16T11:35:34" maxSheetId="24" userName="morgau_fin3" r:id="rId1162" minRId="47969" maxRId="479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9334C2A-FED0-423C-A112-C788C9A666EF}" dateTime="2023-02-16T11:36:24" maxSheetId="24" userName="morgau_fin3" r:id="rId1163" minRId="48009" maxRId="480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6B465B4-018A-403A-9CDB-7C3AC1944428}" dateTime="2023-02-16T11:37:40" maxSheetId="24" userName="morgau_fin3" r:id="rId1164" minRId="480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D53B17-7591-4D48-9D41-051000471787}" dateTime="2023-02-16T11:42:47" maxSheetId="24" userName="morgau_fin3" r:id="rId1165" minRId="48074" maxRId="481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D6B6B8-77B7-4562-A966-38D949B54434}" dateTime="2023-02-16T11:46:05" maxSheetId="24" userName="morgau_fin3" r:id="rId1166" minRId="48229" maxRId="482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2677DD-EB7B-46F6-BB94-34FF31A2B2C5}" dateTime="2023-02-16T11:47:24" maxSheetId="24" userName="morgau_fin3" r:id="rId1167" minRId="482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76D3FE-B0E1-48A3-90FF-CC1689583DE5}" dateTime="2023-02-16T11:48:29" maxSheetId="24" userName="morgau_fin3" r:id="rId11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B7B64D-CFB9-49F3-A444-838CE17AE485}" dateTime="2023-02-16T11:51:19" maxSheetId="24" userName="morgau_fin3" r:id="rId116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AE6038-C7F7-489A-8C21-A9EC27B8C957}" dateTime="2023-02-16T14:24:22" maxSheetId="24" userName="morgau_fin1" r:id="rId1170" minRId="48354" maxRId="484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CD9BD0-FCD9-4C44-BBDD-1657511FA9CB}" dateTime="2023-02-16T14:30:07" maxSheetId="24" userName="morgau_fin3" r:id="rId11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1D056-FB83-40FE-85F1-C41CBDE9DDFA}" dateTime="2023-03-03T10:26:16" maxSheetId="24" userName="morgau_fin3" r:id="rId1172" minRId="48462" maxRId="484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F055E6C-D086-4A42-BB58-591B40818F40}" dateTime="2023-03-03T10:57:02" maxSheetId="24" userName="morgau_fin3" r:id="rId1173" minRId="48525" maxRId="485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C3A384-40BF-43EF-92D2-2761D48BFB81}" dateTime="2023-03-03T11:53:14" maxSheetId="24" userName="morgau_fin3" r:id="rId1174" minRId="48586" maxRId="485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006647F-7DCC-422B-BCDE-2E457F0EFDC8}" dateTime="2023-03-03T11:59:58" maxSheetId="24" userName="morgau_fin3" r:id="rId1175" minRId="48621" maxRId="486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DFB04E-0699-412A-AA79-4A199E7A9D9D}" dateTime="2023-03-03T12:01:30" maxSheetId="24" userName="morgau_fin3" r:id="rId1176" minRId="48655" maxRId="486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A19F2F-8161-4BE0-BD08-06FB50A14D48}" dateTime="2023-03-03T12:02:17" maxSheetId="24" userName="morgau_fin3" r:id="rId11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B0A7A7-CA59-4CCE-A99E-CB4551EB8548}" dateTime="2023-03-03T15:48:33" maxSheetId="24" userName="morgau_fin3" r:id="rId1178" minRId="48718" maxRId="487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2A52A7-27B0-42CA-8695-8016E5E1C764}" dateTime="2023-03-03T16:03:40" maxSheetId="24" userName="morgau_fin3" r:id="rId1179" minRId="48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C1FC06-C7E0-4842-B2A6-EB46F29EDDA2}" dateTime="2023-03-03T16:12:53" maxSheetId="24" userName="morgau_fin3" r:id="rId1180" minRId="48824" maxRId="48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F507B5E-3D5B-4CFC-A0B4-0D83A0B1F899}" dateTime="2023-03-03T16:14:31" maxSheetId="24" userName="morgau_fin3" r:id="rId1181" minRId="488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6952E0-A680-456C-8425-0B7E8BE6D0D7}" dateTime="2023-03-03T16:18:09" maxSheetId="24" userName="morgau_fin3" r:id="rId11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9B7786-FE2E-4993-8506-08BE2CDDAC4A}" dateTime="2023-03-03T16:19:31" maxSheetId="24" userName="morgau_fin3" r:id="rId11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8793" sId="3" numFmtId="4">
    <oc r="F45">
      <v>0</v>
    </oc>
    <nc r="F45">
      <f>SUM(F46)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7932" sId="3" numFmtId="4">
    <nc r="E114">
      <v>61.078589999999998</v>
    </nc>
  </rcc>
  <rcc rId="47933" sId="3" numFmtId="4">
    <nc r="E113">
      <v>3.04</v>
    </nc>
  </rcc>
  <rcc rId="47934" sId="3" numFmtId="4">
    <nc r="E109">
      <v>798.654</v>
    </nc>
  </rcc>
  <rcc rId="47935" sId="3" numFmtId="4">
    <nc r="E110">
      <v>32936.772080000002</v>
    </nc>
  </rcc>
  <rcc rId="47936" sId="3" numFmtId="4">
    <nc r="E111">
      <v>735.76199999999994</v>
    </nc>
  </rcc>
  <rcc rId="47937" sId="3" numFmtId="4">
    <nc r="E112">
      <v>0</v>
    </nc>
  </rcc>
  <rcc rId="47938" sId="3">
    <nc r="E108">
      <f>SUM(E109:E114)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8857" sId="3" numFmtId="4">
    <oc r="F85">
      <v>43.729970000000002</v>
    </oc>
    <nc r="F85">
      <f>SUM(F86)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47064" sId="1">
    <oc r="D29">
      <f>D24+D23+D28+D25+D27+D26</f>
    </oc>
    <nc r="D29">
      <f>D24+D23+D25+D27+D26</f>
    </nc>
  </rcc>
  <rfmt sheetId="1" sqref="D23">
    <dxf>
      <numFmt numFmtId="2" formatCode="0.00"/>
    </dxf>
  </rfmt>
  <rfmt sheetId="1" sqref="D23">
    <dxf>
      <numFmt numFmtId="183" formatCode="0.000"/>
    </dxf>
  </rfmt>
  <rfmt sheetId="1" sqref="G23">
    <dxf>
      <numFmt numFmtId="183" formatCode="0.000"/>
    </dxf>
  </rfmt>
  <rfmt sheetId="1" sqref="D23">
    <dxf>
      <numFmt numFmtId="174" formatCode="0.0000"/>
    </dxf>
  </rfmt>
  <rfmt sheetId="1" sqref="D23">
    <dxf>
      <numFmt numFmtId="168" formatCode="0.00000"/>
    </dxf>
  </rfmt>
  <rfmt sheetId="1" sqref="D23">
    <dxf>
      <numFmt numFmtId="173" formatCode="0.000000"/>
    </dxf>
  </rfmt>
  <rfmt sheetId="1" sqref="D23">
    <dxf>
      <numFmt numFmtId="168" formatCode="0.00000"/>
    </dxf>
  </rfmt>
  <rcc rId="47065" sId="1">
    <nc r="F8">
      <f>SUM(район!C18)</f>
    </nc>
  </rcc>
  <rcc rId="47066" sId="1">
    <nc r="G8">
      <f>SUM(район!D18)</f>
    </nc>
  </rcc>
  <rcc rId="47067" sId="1">
    <oc r="F9">
      <f>район!C17</f>
    </oc>
    <nc r="F9">
      <f>SUM(район!C20)</f>
    </nc>
  </rcc>
  <rcc rId="47068" sId="1" numFmtId="4">
    <oc r="F10">
      <v>0</v>
    </oc>
    <nc r="F10">
      <f>SUM(район!C21)</f>
    </nc>
  </rcc>
  <rcc rId="47069" sId="1">
    <nc r="G10">
      <f>SUM(район!D21)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Яро!$19:$24,Яро!$28:$28,Яро!$41:$41,Яро!$44:$44,Яро!$47:$48,Яро!$55:$55,Яро!$57:$58,Яро!$65:$66,Яро!$71:$71,Яро!$76:$76,Яро!$83:$85,Яро!$88:$95</formula>
    <oldFormula>Яро!$19:$24,Яро!$28:$28,Яро!$41:$41,Яро!$44:$44,Яро!$47:$48,Яро!$55:$55,Яро!$57:$58,Яро!$65:$66,Яро!$71:$71,Яро!$76:$76,Яро!$83:$85,Яро!$88:$95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47482" sId="3" numFmtId="4">
    <oc r="E15">
      <v>5.2275999999999998</v>
    </oc>
    <nc r="E15">
      <v>7.468</v>
    </nc>
  </rcc>
  <rcc rId="47483" sId="3" numFmtId="4">
    <oc r="E38">
      <v>0</v>
    </oc>
    <nc r="E38">
      <v>168.7208</v>
    </nc>
  </rcc>
  <rcc rId="47484" sId="3" numFmtId="4">
    <oc r="E39">
      <v>15.50605</v>
    </oc>
    <nc r="E39">
      <v>26.636230000000001</v>
    </nc>
  </rcc>
  <rcc rId="47485" sId="3" numFmtId="4">
    <oc r="E47">
      <v>0</v>
    </oc>
    <nc r="E47">
      <v>18</v>
    </nc>
  </rcc>
  <rcc rId="47486" sId="3" numFmtId="4">
    <oc r="E46">
      <v>0</v>
    </oc>
    <nc r="E46">
      <f>SUM(E47:E48)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8586" sId="3" numFmtId="4">
    <oc r="F7">
      <v>7814.8</v>
    </oc>
    <nc r="F7">
      <v>21315.72335</v>
    </nc>
  </rcc>
  <rcc rId="48587" sId="3" numFmtId="4">
    <oc r="F9">
      <v>717.30345</v>
    </oc>
    <nc r="F9">
      <v>730.55192</v>
    </nc>
  </rcc>
  <rcc rId="48588" sId="3" numFmtId="4">
    <oc r="F10">
      <v>4.2213399999999996</v>
    </oc>
    <nc r="F10">
      <v>5.0083799999999998</v>
    </nc>
  </rcc>
  <rcc rId="48589" sId="3" numFmtId="4">
    <oc r="F11">
      <v>887.48518999999999</v>
    </oc>
    <nc r="F11">
      <v>900.75368000000003</v>
    </nc>
  </rcc>
  <rcc rId="48590" sId="3" numFmtId="4">
    <oc r="F12">
      <v>-47.78886</v>
    </oc>
    <nc r="F12">
      <v>-75.092860000000002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48009" sId="3" numFmtId="4">
    <nc r="E130">
      <v>0</v>
    </nc>
  </rcc>
  <rcc rId="48010" sId="3" numFmtId="4">
    <nc r="E132">
      <v>0</v>
    </nc>
  </rcc>
  <rcc rId="48011" sId="3" numFmtId="4">
    <nc r="E134">
      <v>0</v>
    </nc>
  </rcc>
  <rcc rId="48012" sId="3">
    <nc r="E137">
      <f>E79+E87+E89+E95+E101+E106+E108+E115+E118+E123+E129+E131+E133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47548" sId="3">
    <oc r="F3" t="inlineStr">
      <is>
        <t>% испол.</t>
      </is>
    </oc>
    <nc r="F3"/>
  </rcc>
  <rcc rId="47549" sId="3">
    <oc r="G3" t="inlineStr">
      <is>
        <t>отклон.</t>
      </is>
    </oc>
    <nc r="G3"/>
  </rcc>
  <rcc rId="47550" sId="3">
    <oc r="F4">
      <f>SUM(D4/C4*100)</f>
    </oc>
    <nc r="F4">
      <f>SUM(D4/E4*100)</f>
    </nc>
  </rcc>
  <rcc rId="47551" sId="3">
    <oc r="F5">
      <f>SUM(D5/C5*100)</f>
    </oc>
    <nc r="F5">
      <f>SUM(D5/E5*100)</f>
    </nc>
  </rcc>
  <rcc rId="47552" sId="3" odxf="1" dxf="1">
    <oc r="F6">
      <f>SUM(D6/C6*100)</f>
    </oc>
    <nc r="F6">
      <f>SUM(D6/E6*100)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3" sId="3" odxf="1" dxf="1">
    <oc r="F7">
      <f>SUM(D7/C7*100)</f>
    </oc>
    <nc r="F7">
      <f>SUM(D7/E7*100)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4" sId="3" odxf="1" dxf="1">
    <oc r="F8">
      <f>SUM(D8/C8*100)</f>
    </oc>
    <nc r="F8">
      <f>SUM(D8/E8*100)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5" sId="3" odxf="1" dxf="1">
    <oc r="F9">
      <f>SUM(D9/C9*100)</f>
    </oc>
    <nc r="F9">
      <f>SUM(D9/E9*100)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6" sId="3" odxf="1" dxf="1">
    <oc r="F10">
      <f>SUM(D10/C10*100)</f>
    </oc>
    <nc r="F10">
      <f>SUM(D10/E10*100)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7" sId="3" odxf="1" dxf="1">
    <nc r="F11">
      <f>SUM(D11/E11*100)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58" sId="3">
    <oc r="F12">
      <f>SUM(D12/C12*100)</f>
    </oc>
    <nc r="F12">
      <f>SUM(D12/E12*100)</f>
    </nc>
  </rcc>
  <rcc rId="47559" sId="3" odxf="1" dxf="1">
    <oc r="F13">
      <f>SUM(D13/C13*100)</f>
    </oc>
    <nc r="F13">
      <f>SUM(D13/E13*100)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0" sId="3" odxf="1" dxf="1">
    <nc r="F14">
      <f>SUM(D14/E14*100)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1" sId="3" odxf="1" dxf="1">
    <oc r="F15">
      <f>SUM(D15/C15*100)</f>
    </oc>
    <nc r="F15">
      <f>SUM(D15/E15*100)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2" sId="3" odxf="1" dxf="1">
    <oc r="F16">
      <f>SUM(D16/C16*100)</f>
    </oc>
    <nc r="F16">
      <f>SUM(D16/E16*100)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3" sId="3">
    <oc r="F17">
      <f>SUM(D17/C17*100)</f>
    </oc>
    <nc r="F17">
      <f>SUM(D17/E17*100)</f>
    </nc>
  </rcc>
  <rcc rId="47564" sId="3">
    <nc r="F18">
      <f>SUM(D18/E18*100)</f>
    </nc>
  </rcc>
  <rcc rId="47565" sId="3">
    <oc r="F19">
      <f>SUM(D19/C19*100)</f>
    </oc>
    <nc r="F19">
      <f>SUM(D19/E19*100)</f>
    </nc>
  </rcc>
  <rcc rId="47566" sId="3" odxf="1" dxf="1">
    <oc r="F20">
      <f>SUM(D20/C20*100)</f>
    </oc>
    <nc r="F20">
      <f>SUM(D20/E20*100)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7" sId="3" odxf="1" dxf="1">
    <oc r="F21">
      <f>SUM(D21/C21*100)</f>
    </oc>
    <nc r="F21">
      <f>SUM(D21/E21*100)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68" sId="3">
    <oc r="F22">
      <f>SUM(D22/C22*100)</f>
    </oc>
    <nc r="F22">
      <f>SUM(D22/E22*100)</f>
    </nc>
  </rcc>
  <rcc rId="47569" sId="3" odxf="1" dxf="1">
    <oc r="F23">
      <f>SUM(D23/C23*100)</f>
    </oc>
    <nc r="F23">
      <f>SUM(D23/E23*100)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0" sId="3">
    <oc r="F24">
      <f>SUM(D24/C24*100)</f>
    </oc>
    <nc r="F24">
      <f>SUM(D24/E24*100)</f>
    </nc>
  </rcc>
  <rcc rId="47571" sId="3" odxf="1" dxf="1">
    <oc r="F25">
      <f>SUM(D25/C25*100)</f>
    </oc>
    <nc r="F25">
      <f>SUM(D25/E25*100)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2" sId="3" odxf="1" dxf="1">
    <nc r="F26">
      <f>SUM(D26/E26*100)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3" sId="3" odxf="1" dxf="1">
    <nc r="F27">
      <f>SUM(D27/E27*100)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4" sId="3" odxf="1" dxf="1">
    <nc r="F28">
      <f>SUM(D28/E28*100)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5" sId="3" odxf="1" dxf="1">
    <nc r="F29">
      <f>SUM(D29/E29*100)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6" sId="3" odxf="1" dxf="1">
    <nc r="F30">
      <f>SUM(D30/E30*100)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7" sId="3" odxf="1" dxf="1">
    <nc r="F31">
      <f>SUM(D31/E31*100)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8" sId="3" odxf="1" dxf="1">
    <oc r="F32">
      <f>SUM(D32/C32*100)</f>
    </oc>
    <nc r="F32">
      <f>SUM(D32/E32*100)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79" sId="3">
    <oc r="F33">
      <f>SUM(D33/C33*100)</f>
    </oc>
    <nc r="F33">
      <f>SUM(D33/E33*100)</f>
    </nc>
  </rcc>
  <rcc rId="47580" sId="3">
    <oc r="F34">
      <f>SUM(D34/C34*100)</f>
    </oc>
    <nc r="F34">
      <f>SUM(D34/E34*100)</f>
    </nc>
  </rcc>
  <rcc rId="47581" sId="3" odxf="1" dxf="1">
    <oc r="F35">
      <f>SUM(D35/C35*100)</f>
    </oc>
    <nc r="F35">
      <f>SUM(D35/E35*100)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2" sId="3" odxf="1" dxf="1">
    <nc r="F36">
      <f>SUM(D36/E36*100)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3" sId="3" odxf="1" dxf="1">
    <oc r="F37">
      <f>SUM(D37/C37*100)</f>
    </oc>
    <nc r="F37">
      <f>SUM(D37/E37*100)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4" sId="3" odxf="1" dxf="1">
    <oc r="F38">
      <f>SUM(D38/C38*100)</f>
    </oc>
    <nc r="F38">
      <f>SUM(D38/E38*100)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5" sId="3" odxf="1" dxf="1">
    <oc r="F39">
      <f>SUM(D39/C39*100)</f>
    </oc>
    <nc r="F39">
      <f>SUM(D39/E39*100)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6" sId="3" odxf="1" dxf="1">
    <oc r="F40">
      <f>SUM(D40/C40*100)</f>
    </oc>
    <nc r="F40">
      <f>SUM(D40/E40*100)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7" sId="3" odxf="1" dxf="1">
    <oc r="F41">
      <f>SUM(D41/C41*100)</f>
    </oc>
    <nc r="F41">
      <f>SUM(D41/E41*100)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8" sId="3" odxf="1" dxf="1">
    <nc r="F42">
      <f>SUM(D42/E42*100)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89" sId="3" odxf="1" dxf="1">
    <oc r="F43">
      <f>SUM(D43/C43*100)</f>
    </oc>
    <nc r="F43">
      <f>SUM(D43/E43*100)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0" sId="3">
    <oc r="F44">
      <f>SUM(D44/C44*100)</f>
    </oc>
    <nc r="F44">
      <f>SUM(D44/E44*100)</f>
    </nc>
  </rcc>
  <rcc rId="47591" sId="3" odxf="1" dxf="1">
    <oc r="F45">
      <f>SUM(D45/C45*100)</f>
    </oc>
    <nc r="F45">
      <f>SUM(D45/E45*100)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2" sId="3">
    <oc r="F46">
      <f>SUM(D46/C46*100)</f>
    </oc>
    <nc r="F46">
      <f>SUM(D46/E46*100)</f>
    </nc>
  </rcc>
  <rcc rId="47593" sId="3" odxf="1" dxf="1">
    <oc r="F47">
      <f>SUM(D47/C47*100)</f>
    </oc>
    <nc r="F47">
      <f>SUM(D47/E47*100)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4" sId="3" odxf="1" dxf="1">
    <nc r="F48">
      <f>SUM(D48/E48*100)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5" sId="3">
    <oc r="F49">
      <f>SUM(D49/C49*100)</f>
    </oc>
    <nc r="F49">
      <f>SUM(D49/E49*100)</f>
    </nc>
  </rcc>
  <rcc rId="47596" sId="3" odxf="1" dxf="1">
    <oc r="F50">
      <f>SUM(D50/C50*100)</f>
    </oc>
    <nc r="F50">
      <f>SUM(D50/E50*100)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7" sId="3" odxf="1" dxf="1">
    <oc r="F51">
      <f>SUM(D51/C51*100)</f>
    </oc>
    <nc r="F51">
      <f>SUM(D51/E51*100)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598" sId="3">
    <oc r="F52">
      <f>SUM(D52/C52*100)</f>
    </oc>
    <nc r="F52">
      <f>SUM(D52/E52*100)</f>
    </nc>
  </rcc>
  <rcc rId="47599" sId="3" odxf="1" dxf="1">
    <oc r="F53">
      <f>SUM(D53/C53*100)</f>
    </oc>
    <nc r="F53">
      <f>SUM(D53/E53*100)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0" sId="3">
    <oc r="F54">
      <f>SUM(D54/C54*100)</f>
    </oc>
    <nc r="F54">
      <f>SUM(D54/E54*100)</f>
    </nc>
  </rcc>
  <rcc rId="47601" sId="3" odxf="1" dxf="1">
    <oc r="F55">
      <f>SUM(D55/C55*100)</f>
    </oc>
    <nc r="F55">
      <f>SUM(D55/E55*100)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2" sId="3" odxf="1" dxf="1">
    <oc r="F56">
      <f>SUM(D56/C56*100)</f>
    </oc>
    <nc r="F56">
      <f>SUM(D56/E56*100)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3" sId="3" odxf="1" dxf="1">
    <oc r="F57">
      <f>SUM(D57/C57*100)</f>
    </oc>
    <nc r="F57">
      <f>SUM(D57/E57*100)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4" sId="3" odxf="1" dxf="1">
    <oc r="F58">
      <f>SUM(D58/C58*100)</f>
    </oc>
    <nc r="F58">
      <f>SUM(D58/E58*100)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5" sId="3" odxf="1" dxf="1">
    <oc r="F59">
      <f>SUM(D59/C59*100)</f>
    </oc>
    <nc r="F59">
      <f>SUM(D59/E59*100)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6" sId="3" odxf="1" dxf="1">
    <oc r="F60">
      <f>SUM(D60/C60*100)</f>
    </oc>
    <nc r="F60">
      <f>SUM(D60/E60*100)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7" sId="3" odxf="1" dxf="1">
    <oc r="F61">
      <f>SUM(D61/C61*100)</f>
    </oc>
    <nc r="F61">
      <f>SUM(D61/E61*100)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08" sId="3">
    <oc r="F62">
      <f>SUM(D62/C62*100)</f>
    </oc>
    <nc r="F62">
      <f>SUM(D62/E62*100)</f>
    </nc>
  </rcc>
  <rcc rId="47609" sId="3">
    <oc r="F63">
      <f>SUM(D63/C63*100)</f>
    </oc>
    <nc r="F63">
      <f>SUM(D63/E63*100)</f>
    </nc>
  </rcc>
  <rcc rId="47610" sId="3" odxf="1" dxf="1">
    <oc r="F64">
      <f>SUM(D64/C64*100)</f>
    </oc>
    <nc r="F64">
      <f>SUM(D64/E64*100)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1" sId="3" odxf="1" dxf="1">
    <oc r="F65">
      <f>SUM(D65/C65*100)</f>
    </oc>
    <nc r="F65">
      <f>SUM(D65/E65*100)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2" sId="3" odxf="1" dxf="1">
    <oc r="F66">
      <f>SUM(D66/C66*100)</f>
    </oc>
    <nc r="F66">
      <f>SUM(D66/E66*100)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3" sId="3" odxf="1" dxf="1">
    <oc r="F67">
      <f>SUM(D67/C67*100)</f>
    </oc>
    <nc r="F67">
      <f>SUM(D67/E67*100)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4" sId="3" odxf="1" dxf="1">
    <oc r="F68">
      <f>SUM(D68/C68*100)</f>
    </oc>
    <nc r="F68">
      <f>SUM(D68/E68*100)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5" sId="3" odxf="1" dxf="1">
    <oc r="F69">
      <f>SUM(D69/C69*100)</f>
    </oc>
    <nc r="F69">
      <f>SUM(D69/E69*100)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6" sId="3" odxf="1" dxf="1">
    <nc r="F70">
      <f>SUM(D70/E70*100)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7" sId="3" odxf="1" dxf="1">
    <oc r="F71">
      <f>SUM(D71/C71*100)</f>
    </oc>
    <nc r="F71">
      <f>SUM(D71/E71*100)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8" sId="3" odxf="1" dxf="1">
    <oc r="F72">
      <f>SUM(D72/C72*100)</f>
    </oc>
    <nc r="F72">
      <f>SUM(D72/E72*100)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19" sId="3" odxf="1" dxf="1">
    <oc r="F73">
      <f>SUM(D73/C73*100)</f>
    </oc>
    <nc r="F73">
      <f>SUM(D73/E73*100)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20" sId="3" odxf="1" dxf="1">
    <oc r="F74">
      <f>SUM(D74/C74*100)</f>
    </oc>
    <nc r="F74">
      <f>SUM(D74/E74*100)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48074" sId="3">
    <oc r="F65">
      <f>SUM(D65/E65*100)</f>
    </oc>
    <nc r="F65"/>
  </rcc>
  <rcc rId="48075" sId="3">
    <oc r="G65">
      <f>SUM(D65/C65*100)</f>
    </oc>
    <nc r="G65"/>
  </rcc>
  <rcc rId="48076" sId="3">
    <oc r="F66">
      <f>SUM(D66/E66*100)</f>
    </oc>
    <nc r="F66"/>
  </rcc>
  <rcc rId="48077" sId="3">
    <oc r="G66">
      <f>SUM(D66/C66*100)</f>
    </oc>
    <nc r="G66"/>
  </rcc>
  <rcc rId="48078" sId="3">
    <oc r="F70">
      <f>SUM(D70/E70*100)</f>
    </oc>
    <nc r="F70"/>
  </rcc>
  <rcc rId="48079" sId="3">
    <oc r="G70">
      <f>SUM(D70/C70*100)</f>
    </oc>
    <nc r="G70"/>
  </rcc>
  <rcc rId="48080" sId="3">
    <oc r="F68">
      <f>SUM(D68/E68*100)</f>
    </oc>
    <nc r="F68">
      <f>F79</f>
    </nc>
  </rcc>
  <rcc rId="48081" sId="3">
    <oc r="F79">
      <f>SUM(D79/C79*100)</f>
    </oc>
    <nc r="F79">
      <f>SUM(D79/E79*100)</f>
    </nc>
  </rcc>
  <rcc rId="48082" sId="3">
    <oc r="F80">
      <f>SUM(D80/C80*100)</f>
    </oc>
    <nc r="F80">
      <f>SUM(D80/E80*100)</f>
    </nc>
  </rcc>
  <rcc rId="48083" sId="3" odxf="1" dxf="1">
    <oc r="F81">
      <f>SUM(D81/C81*100)</f>
    </oc>
    <nc r="F81">
      <f>SUM(D81/E81*100)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4" sId="3" odxf="1" dxf="1">
    <oc r="F82">
      <f>SUM(D82/C82*100)</f>
    </oc>
    <nc r="F82">
      <f>SUM(D82/E82*100)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5" sId="3" odxf="1" dxf="1">
    <oc r="F83">
      <f>SUM(D83/C83*100)</f>
    </oc>
    <nc r="F83">
      <f>SUM(D83/E83*100)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6" sId="3" odxf="1" dxf="1">
    <oc r="F84">
      <f>SUM(D84/C84*100)</f>
    </oc>
    <nc r="F84">
      <f>SUM(D84/E84*100)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7" sId="3" odxf="1" dxf="1">
    <oc r="F85">
      <f>SUM(D85/C85*100)</f>
    </oc>
    <nc r="F85">
      <f>SUM(D85/E85*100)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8" sId="3" odxf="1" dxf="1">
    <oc r="F86">
      <f>SUM(D86/C86*100)</f>
    </oc>
    <nc r="F86">
      <f>SUM(D86/E86*100)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89" sId="3">
    <oc r="F87">
      <f>SUM(D87/C87*100)</f>
    </oc>
    <nc r="F87">
      <f>SUM(D87/E87*100)</f>
    </nc>
  </rcc>
  <rcc rId="48090" sId="3" odxf="1" dxf="1">
    <oc r="F88">
      <f>SUM(D88/C88*100)</f>
    </oc>
    <nc r="F88">
      <f>SUM(D88/E88*100)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1" sId="3">
    <oc r="F89">
      <f>SUM(D89/C89*100)</f>
    </oc>
    <nc r="F89">
      <f>SUM(D89/E89*100)</f>
    </nc>
  </rcc>
  <rcc rId="48092" sId="3" odxf="1" dxf="1">
    <oc r="F90">
      <f>SUM(D90/C90*100)</f>
    </oc>
    <nc r="F90">
      <f>SUM(D90/E90*100)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3" sId="3" odxf="1" dxf="1">
    <oc r="F91">
      <f>SUM(D91/C91*100)</f>
    </oc>
    <nc r="F91">
      <f>SUM(D91/E91*100)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4" sId="3" odxf="1" dxf="1">
    <oc r="F92">
      <f>SUM(D92/C92*100)</f>
    </oc>
    <nc r="F92">
      <f>SUM(D92/E92*100)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5" sId="3" odxf="1" dxf="1">
    <oc r="F93">
      <f>SUM(D93/C93*100)</f>
    </oc>
    <nc r="F93">
      <f>SUM(D93/E93*100)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6" sId="3" odxf="1" dxf="1">
    <oc r="F94">
      <f>SUM(D94/C94*100)</f>
    </oc>
    <nc r="F94">
      <f>SUM(D94/E94*100)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7" sId="3">
    <oc r="F95">
      <f>SUM(D95/C95*100)</f>
    </oc>
    <nc r="F95">
      <f>SUM(D95/E95*100)</f>
    </nc>
  </rcc>
  <rcc rId="48098" sId="3" odxf="1" dxf="1">
    <oc r="F96">
      <f>SUM(D96/C96*100)</f>
    </oc>
    <nc r="F96">
      <f>SUM(D96/E96*100)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099" sId="3" odxf="1" dxf="1">
    <oc r="F97">
      <f>SUM(D97/C97*100)</f>
    </oc>
    <nc r="F97">
      <f>SUM(D97/E97*100)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0" sId="3" odxf="1" dxf="1">
    <oc r="F98">
      <f>SUM(D98/C98*100)</f>
    </oc>
    <nc r="F98">
      <f>SUM(D98/E98*100)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1" sId="3" odxf="1" dxf="1">
    <oc r="F99">
      <f>SUM(D99/C99*100)</f>
    </oc>
    <nc r="F99">
      <f>SUM(D99/E99*100)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2" sId="3" odxf="1" dxf="1">
    <oc r="F100">
      <f>SUM(D100/C100*100)</f>
    </oc>
    <nc r="F100">
      <f>SUM(D100/E100*100)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3" sId="3">
    <oc r="F101">
      <f>SUM(D101/C101*100)</f>
    </oc>
    <nc r="F101">
      <f>SUM(D101/E101*100)</f>
    </nc>
  </rcc>
  <rcc rId="48104" sId="3" odxf="1" dxf="1">
    <oc r="F102">
      <f>SUM(D102/C102*100)</f>
    </oc>
    <nc r="F102">
      <f>SUM(D102/E102*100)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5" sId="3" odxf="1" dxf="1">
    <oc r="F103">
      <f>SUM(D103/C103*100)</f>
    </oc>
    <nc r="F103">
      <f>SUM(D103/E103*100)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6" sId="3" odxf="1" dxf="1">
    <oc r="F104">
      <f>SUM(D104/C104*100)</f>
    </oc>
    <nc r="F104">
      <f>SUM(D104/E104*100)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7" sId="3" odxf="1" dxf="1">
    <oc r="F105">
      <f>SUM(D105/C105*100)</f>
    </oc>
    <nc r="F105">
      <f>SUM(D105/E105*100)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08" sId="3">
    <oc r="F106">
      <f>SUM(D106/C106*100)</f>
    </oc>
    <nc r="F106">
      <f>SUM(D106/E106*100)</f>
    </nc>
  </rcc>
  <rcc rId="48109" sId="3" odxf="1" dxf="1">
    <oc r="F107">
      <f>SUM(D107/C107*100)</f>
    </oc>
    <nc r="F107">
      <f>SUM(D107/E107*100)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0" sId="3">
    <oc r="F108">
      <f>SUM(D108/C108*100)</f>
    </oc>
    <nc r="F108">
      <f>SUM(D108/E108*100)</f>
    </nc>
  </rcc>
  <rcc rId="48111" sId="3" odxf="1" dxf="1">
    <oc r="F109">
      <f>SUM(D109/C109*100)</f>
    </oc>
    <nc r="F109">
      <f>SUM(D109/E109*100)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2" sId="3" odxf="1" dxf="1">
    <oc r="F110">
      <f>SUM(D110/C110*100)</f>
    </oc>
    <nc r="F110">
      <f>SUM(D110/E110*100)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3" sId="3" odxf="1" dxf="1">
    <oc r="F111">
      <f>SUM(D111/C111*100)</f>
    </oc>
    <nc r="F111">
      <f>SUM(D111/E111*100)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4" sId="3" odxf="1" dxf="1">
    <oc r="F112">
      <f>SUM(D112/C112*100)</f>
    </oc>
    <nc r="F112">
      <f>SUM(D112/E112*100)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5" sId="3" odxf="1" dxf="1">
    <oc r="F113">
      <f>SUM(D113/C113*100)</f>
    </oc>
    <nc r="F113">
      <f>SUM(D113/E113*100)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6" sId="3" odxf="1" dxf="1">
    <oc r="F114">
      <f>SUM(D114/C114*100)</f>
    </oc>
    <nc r="F114">
      <f>SUM(D114/E114*100)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7" sId="3">
    <oc r="F115">
      <f>SUM(D115/C115*100)</f>
    </oc>
    <nc r="F115">
      <f>SUM(D115/E115*100)</f>
    </nc>
  </rcc>
  <rcc rId="48118" sId="3" odxf="1" dxf="1">
    <oc r="F116">
      <f>SUM(D116/C116*100)</f>
    </oc>
    <nc r="F116">
      <f>SUM(D116/E116*100)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19" sId="3" odxf="1" dxf="1">
    <oc r="F117">
      <f>SUM(D117/C117*100)</f>
    </oc>
    <nc r="F117">
      <f>SUM(D117/E117*100)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0" sId="3">
    <oc r="F118">
      <f>SUM(D118/C118*100)</f>
    </oc>
    <nc r="F118">
      <f>SUM(D118/E118*100)</f>
    </nc>
  </rcc>
  <rcc rId="48121" sId="3" odxf="1" dxf="1">
    <oc r="F119">
      <f>SUM(D119/C119*100)</f>
    </oc>
    <nc r="F119">
      <f>SUM(D119/E119*100)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2" sId="3" odxf="1" dxf="1">
    <oc r="F120">
      <f>SUM(D120/C120*100)</f>
    </oc>
    <nc r="F120">
      <f>SUM(D120/E120*100)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3" sId="3" odxf="1" dxf="1">
    <oc r="F121">
      <f>SUM(D121/C121*100)</f>
    </oc>
    <nc r="F121">
      <f>SUM(D121/E121*100)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4" sId="3" odxf="1" dxf="1">
    <oc r="F122">
      <f>SUM(D122/C122*100)</f>
    </oc>
    <nc r="F122">
      <f>SUM(D122/E122*100)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5" sId="3" odxf="1" dxf="1">
    <oc r="F123">
      <f>SUM(D123/C123*100)</f>
    </oc>
    <nc r="F123">
      <f>SUM(D123/E123*100)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6" sId="3" odxf="1" dxf="1">
    <oc r="F124">
      <f>SUM(D124/C124*100)</f>
    </oc>
    <nc r="F124">
      <f>SUM(D124/E124*100)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7" sId="3" odxf="1" dxf="1">
    <oc r="F125">
      <f>SUM(D125/C125*100)</f>
    </oc>
    <nc r="F125">
      <f>SUM(D125/E125*100)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8" sId="3" odxf="1" dxf="1">
    <oc r="F126">
      <f>SUM(D126/C126*100)</f>
    </oc>
    <nc r="F126">
      <f>SUM(D126/E126*100)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29" sId="3" odxf="1" dxf="1">
    <oc r="F127">
      <f>SUM(D127/C127*100)</f>
    </oc>
    <nc r="F127">
      <f>SUM(D127/E127*100)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0" sId="3" odxf="1" dxf="1">
    <oc r="F128">
      <f>SUM(D128/C128*100)</f>
    </oc>
    <nc r="F128">
      <f>SUM(D128/E128*100)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1" sId="3" odxf="1" dxf="1">
    <oc r="F129">
      <f>SUM(D129/C129*100)</f>
    </oc>
    <nc r="F129">
      <f>SUM(D129/E129*100)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2" sId="3" odxf="1" dxf="1">
    <oc r="F130">
      <f>SUM(D130/C130*100)</f>
    </oc>
    <nc r="F130">
      <f>SUM(D130/E130*100)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3" sId="3" odxf="1" dxf="1">
    <nc r="F131">
      <f>SUM(D131/E131*100)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4" sId="3">
    <nc r="F132">
      <f>SUM(D132/E132*100)</f>
    </nc>
  </rcc>
  <rcc rId="48135" sId="3">
    <oc r="F133">
      <f>SUM(D133/C133*100)</f>
    </oc>
    <nc r="F133">
      <f>SUM(D133/E133*100)</f>
    </nc>
  </rcc>
  <rcc rId="48136" sId="3" odxf="1" dxf="1">
    <oc r="F134">
      <f>SUM(D134/C134*100)</f>
    </oc>
    <nc r="F134">
      <f>SUM(D134/E134*100)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7" sId="3" odxf="1" dxf="1">
    <oc r="F135">
      <f>SUM(D135/C135*100)</f>
    </oc>
    <nc r="F135">
      <f>SUM(D135/E135*100)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8" sId="3" odxf="1" dxf="1">
    <oc r="F136">
      <f>SUM(D136/C136*100)</f>
    </oc>
    <nc r="F136">
      <f>SUM(D136/E136*100)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8139" sId="3">
    <oc r="F137">
      <f>SUM(D137/C137*100)</f>
    </oc>
    <nc r="F137">
      <f>SUM(D137/E137*100)</f>
    </nc>
  </rcc>
  <rfmt sheetId="3" sqref="G81" start="0" length="0">
    <dxf>
      <font>
        <b/>
        <sz val="16"/>
        <name val="Times New Roman"/>
        <scheme val="none"/>
      </font>
    </dxf>
  </rfmt>
  <rfmt sheetId="3" sqref="G82" start="0" length="0">
    <dxf>
      <font>
        <b/>
        <sz val="16"/>
        <name val="Times New Roman"/>
        <scheme val="none"/>
      </font>
    </dxf>
  </rfmt>
  <rfmt sheetId="3" sqref="G83" start="0" length="0">
    <dxf>
      <font>
        <b/>
        <sz val="16"/>
        <name val="Times New Roman"/>
        <scheme val="none"/>
      </font>
    </dxf>
  </rfmt>
  <rfmt sheetId="3" sqref="G84" start="0" length="0">
    <dxf>
      <font>
        <b/>
        <sz val="16"/>
        <name val="Times New Roman"/>
        <scheme val="none"/>
      </font>
    </dxf>
  </rfmt>
  <rfmt sheetId="3" sqref="G85" start="0" length="0">
    <dxf>
      <font>
        <b/>
        <sz val="16"/>
        <name val="Times New Roman"/>
        <scheme val="none"/>
      </font>
    </dxf>
  </rfmt>
  <rfmt sheetId="3" sqref="G86" start="0" length="0">
    <dxf>
      <font>
        <b/>
        <sz val="16"/>
        <name val="Times New Roman"/>
        <scheme val="none"/>
      </font>
    </dxf>
  </rfmt>
  <rfmt sheetId="3" sqref="G88" start="0" length="0">
    <dxf>
      <font>
        <b/>
        <sz val="16"/>
        <name val="Times New Roman"/>
        <scheme val="none"/>
      </font>
    </dxf>
  </rfmt>
  <rfmt sheetId="3" sqref="G90" start="0" length="0">
    <dxf>
      <font>
        <b/>
        <sz val="16"/>
        <name val="Times New Roman"/>
        <scheme val="none"/>
      </font>
    </dxf>
  </rfmt>
  <rfmt sheetId="3" sqref="G91" start="0" length="0">
    <dxf>
      <font>
        <b/>
        <sz val="16"/>
        <name val="Times New Roman"/>
        <scheme val="none"/>
      </font>
    </dxf>
  </rfmt>
  <rfmt sheetId="3" sqref="G92" start="0" length="0">
    <dxf>
      <font>
        <b/>
        <sz val="16"/>
        <name val="Times New Roman"/>
        <scheme val="none"/>
      </font>
    </dxf>
  </rfmt>
  <rfmt sheetId="3" sqref="G93" start="0" length="0">
    <dxf>
      <font>
        <b/>
        <sz val="16"/>
        <name val="Times New Roman"/>
        <scheme val="none"/>
      </font>
    </dxf>
  </rfmt>
  <rfmt sheetId="3" sqref="G94" start="0" length="0">
    <dxf>
      <font>
        <b/>
        <sz val="16"/>
        <name val="Times New Roman"/>
        <scheme val="none"/>
      </font>
    </dxf>
  </rfmt>
  <rfmt sheetId="3" sqref="G96" start="0" length="0">
    <dxf>
      <font>
        <b/>
        <sz val="16"/>
        <name val="Times New Roman"/>
        <scheme val="none"/>
      </font>
    </dxf>
  </rfmt>
  <rfmt sheetId="3" sqref="G97" start="0" length="0">
    <dxf>
      <font>
        <b/>
        <sz val="16"/>
        <name val="Times New Roman"/>
        <scheme val="none"/>
      </font>
    </dxf>
  </rfmt>
  <rfmt sheetId="3" sqref="G98" start="0" length="0">
    <dxf>
      <font>
        <b/>
        <sz val="16"/>
        <name val="Times New Roman"/>
        <scheme val="none"/>
      </font>
    </dxf>
  </rfmt>
  <rfmt sheetId="3" sqref="G99" start="0" length="0">
    <dxf>
      <font>
        <b/>
        <sz val="16"/>
        <name val="Times New Roman"/>
        <scheme val="none"/>
      </font>
    </dxf>
  </rfmt>
  <rfmt sheetId="3" sqref="G100" start="0" length="0">
    <dxf>
      <font>
        <b/>
        <sz val="16"/>
        <name val="Times New Roman"/>
        <scheme val="none"/>
      </font>
    </dxf>
  </rfmt>
  <rfmt sheetId="3" sqref="G102" start="0" length="0">
    <dxf>
      <font>
        <b/>
        <sz val="16"/>
        <name val="Times New Roman"/>
        <scheme val="none"/>
      </font>
    </dxf>
  </rfmt>
  <rfmt sheetId="3" sqref="G103" start="0" length="0">
    <dxf>
      <font>
        <b/>
        <sz val="16"/>
        <name val="Times New Roman"/>
        <scheme val="none"/>
      </font>
    </dxf>
  </rfmt>
  <rfmt sheetId="3" sqref="G104" start="0" length="0">
    <dxf>
      <font>
        <b/>
        <sz val="16"/>
        <name val="Times New Roman"/>
        <scheme val="none"/>
      </font>
    </dxf>
  </rfmt>
  <rfmt sheetId="3" sqref="G105" start="0" length="0">
    <dxf>
      <font>
        <b/>
        <sz val="16"/>
        <name val="Times New Roman"/>
        <scheme val="none"/>
      </font>
    </dxf>
  </rfmt>
  <rfmt sheetId="3" sqref="G107" start="0" length="0">
    <dxf>
      <font>
        <b/>
        <sz val="16"/>
        <name val="Times New Roman"/>
        <scheme val="none"/>
      </font>
    </dxf>
  </rfmt>
  <rfmt sheetId="3" sqref="G109" start="0" length="0">
    <dxf>
      <font>
        <b/>
        <sz val="16"/>
        <name val="Times New Roman"/>
        <scheme val="none"/>
      </font>
    </dxf>
  </rfmt>
  <rfmt sheetId="3" sqref="G110" start="0" length="0">
    <dxf>
      <font>
        <b/>
        <sz val="16"/>
        <name val="Times New Roman"/>
        <scheme val="none"/>
      </font>
    </dxf>
  </rfmt>
  <rfmt sheetId="3" sqref="G111" start="0" length="0">
    <dxf>
      <font>
        <b/>
        <sz val="16"/>
        <name val="Times New Roman"/>
        <scheme val="none"/>
      </font>
    </dxf>
  </rfmt>
  <rfmt sheetId="3" sqref="G112" start="0" length="0">
    <dxf>
      <font>
        <b/>
        <sz val="16"/>
        <name val="Times New Roman"/>
        <scheme val="none"/>
      </font>
    </dxf>
  </rfmt>
  <rfmt sheetId="3" sqref="G113" start="0" length="0">
    <dxf>
      <font>
        <b/>
        <sz val="16"/>
        <name val="Times New Roman"/>
        <scheme val="none"/>
      </font>
    </dxf>
  </rfmt>
  <rfmt sheetId="3" sqref="G114" start="0" length="0">
    <dxf>
      <font>
        <b/>
        <sz val="16"/>
        <name val="Times New Roman"/>
        <scheme val="none"/>
      </font>
    </dxf>
  </rfmt>
  <rfmt sheetId="3" sqref="G116" start="0" length="0">
    <dxf>
      <font>
        <b/>
        <sz val="16"/>
        <name val="Times New Roman"/>
        <scheme val="none"/>
      </font>
    </dxf>
  </rfmt>
  <rfmt sheetId="3" sqref="G117" start="0" length="0">
    <dxf>
      <font>
        <b/>
        <sz val="16"/>
        <name val="Times New Roman"/>
        <scheme val="none"/>
      </font>
    </dxf>
  </rfmt>
  <rfmt sheetId="3" sqref="G119" start="0" length="0">
    <dxf>
      <font>
        <b/>
        <sz val="16"/>
        <name val="Times New Roman"/>
        <scheme val="none"/>
      </font>
    </dxf>
  </rfmt>
  <rfmt sheetId="3" sqref="G120" start="0" length="0">
    <dxf>
      <font>
        <b/>
        <sz val="16"/>
        <name val="Times New Roman"/>
        <scheme val="none"/>
      </font>
    </dxf>
  </rfmt>
  <rfmt sheetId="3" sqref="G121" start="0" length="0">
    <dxf>
      <font>
        <b/>
        <sz val="16"/>
        <name val="Times New Roman"/>
        <scheme val="none"/>
      </font>
    </dxf>
  </rfmt>
  <rfmt sheetId="3" sqref="G122" start="0" length="0">
    <dxf>
      <font>
        <b/>
        <sz val="16"/>
        <name val="Times New Roman"/>
        <scheme val="none"/>
      </font>
    </dxf>
  </rfmt>
  <rfmt sheetId="3" s="1" sqref="G123" start="0" length="0">
    <dxf>
      <alignment vertical="bottom" readingOrder="0"/>
    </dxf>
  </rfmt>
  <rfmt sheetId="3" sqref="G124" start="0" length="0">
    <dxf>
      <font>
        <b/>
        <sz val="16"/>
        <name val="Times New Roman"/>
        <scheme val="none"/>
      </font>
    </dxf>
  </rfmt>
  <rfmt sheetId="3" sqref="G125" start="0" length="0">
    <dxf>
      <font>
        <b/>
        <sz val="16"/>
        <name val="Times New Roman"/>
        <scheme val="none"/>
      </font>
    </dxf>
  </rfmt>
  <rfmt sheetId="3" sqref="G126" start="0" length="0">
    <dxf>
      <font>
        <b/>
        <sz val="16"/>
        <name val="Times New Roman"/>
        <scheme val="none"/>
      </font>
    </dxf>
  </rfmt>
  <rfmt sheetId="3" sqref="G127" start="0" length="0">
    <dxf>
      <font>
        <b/>
        <sz val="16"/>
        <name val="Times New Roman"/>
        <scheme val="none"/>
      </font>
    </dxf>
  </rfmt>
  <rfmt sheetId="3" sqref="G128" start="0" length="0">
    <dxf>
      <font>
        <b/>
        <sz val="16"/>
        <name val="Times New Roman"/>
        <scheme val="none"/>
      </font>
    </dxf>
  </rfmt>
  <rfmt sheetId="3" sqref="G129" start="0" length="0">
    <dxf>
      <font>
        <b/>
        <sz val="16"/>
        <name val="Times New Roman"/>
        <scheme val="none"/>
      </font>
    </dxf>
  </rfmt>
  <rfmt sheetId="3" sqref="G130" start="0" length="0">
    <dxf>
      <font>
        <b/>
        <sz val="16"/>
        <name val="Times New Roman"/>
        <scheme val="none"/>
      </font>
    </dxf>
  </rfmt>
  <rfmt sheetId="3" sqref="G132" start="0" length="0">
    <dxf>
      <font>
        <b/>
        <sz val="16"/>
        <name val="Times New Roman"/>
        <scheme val="none"/>
      </font>
    </dxf>
  </rfmt>
  <rfmt sheetId="3" sqref="G134" start="0" length="0">
    <dxf>
      <font>
        <b/>
        <sz val="16"/>
        <name val="Times New Roman"/>
        <scheme val="none"/>
      </font>
    </dxf>
  </rfmt>
  <rfmt sheetId="3" sqref="G135" start="0" length="0">
    <dxf>
      <font>
        <b/>
        <sz val="16"/>
        <name val="Times New Roman"/>
        <scheme val="none"/>
      </font>
    </dxf>
  </rfmt>
  <rfmt sheetId="3" sqref="G136" start="0" length="0">
    <dxf>
      <font>
        <b/>
        <sz val="16"/>
        <name val="Times New Roman"/>
        <scheme val="none"/>
      </font>
    </dxf>
  </rfmt>
  <rcc rId="48140" sId="3">
    <oc r="G79">
      <f>SUM(D79-C79)</f>
    </oc>
    <nc r="G79">
      <f>SUM(D79/C79*100)</f>
    </nc>
  </rcc>
  <rcc rId="48141" sId="3">
    <oc r="G80">
      <f>SUM(D80-C80)</f>
    </oc>
    <nc r="G80">
      <f>SUM(D80/C80*100)</f>
    </nc>
  </rcc>
  <rcc rId="48142" sId="3">
    <oc r="G81">
      <f>SUM(D81-C81)</f>
    </oc>
    <nc r="G81">
      <f>SUM(D81/C81*100)</f>
    </nc>
  </rcc>
  <rcc rId="48143" sId="3">
    <oc r="G82">
      <f>SUM(D82-C82)</f>
    </oc>
    <nc r="G82">
      <f>SUM(D82/C82*100)</f>
    </nc>
  </rcc>
  <rcc rId="48144" sId="3">
    <oc r="G83">
      <f>SUM(D83-C83)</f>
    </oc>
    <nc r="G83">
      <f>SUM(D83/C83*100)</f>
    </nc>
  </rcc>
  <rcc rId="48145" sId="3">
    <oc r="G84">
      <f>SUM(D84-C84)</f>
    </oc>
    <nc r="G84">
      <f>SUM(D84/C84*100)</f>
    </nc>
  </rcc>
  <rcc rId="48146" sId="3">
    <oc r="G85">
      <f>SUM(D85-C85)</f>
    </oc>
    <nc r="G85">
      <f>SUM(D85/C85*100)</f>
    </nc>
  </rcc>
  <rcc rId="48147" sId="3">
    <oc r="G86">
      <f>SUM(D86-C86)</f>
    </oc>
    <nc r="G86">
      <f>SUM(D86/C86*100)</f>
    </nc>
  </rcc>
  <rcc rId="48148" sId="3">
    <oc r="G87">
      <f>SUM(D87-C87)</f>
    </oc>
    <nc r="G87">
      <f>SUM(D87/C87*100)</f>
    </nc>
  </rcc>
  <rcc rId="48149" sId="3">
    <oc r="G88">
      <f>SUM(D88-C88)</f>
    </oc>
    <nc r="G88">
      <f>SUM(D88/C88*100)</f>
    </nc>
  </rcc>
  <rcc rId="48150" sId="3">
    <oc r="G89">
      <f>SUM(D89-C89)</f>
    </oc>
    <nc r="G89">
      <f>SUM(D89/C89*100)</f>
    </nc>
  </rcc>
  <rcc rId="48151" sId="3">
    <oc r="G90">
      <f>SUM(D90-C90)</f>
    </oc>
    <nc r="G90">
      <f>SUM(D90/C90*100)</f>
    </nc>
  </rcc>
  <rcc rId="48152" sId="3">
    <oc r="G91">
      <f>SUM(D91-C91)</f>
    </oc>
    <nc r="G91">
      <f>SUM(D91/C91*100)</f>
    </nc>
  </rcc>
  <rcc rId="48153" sId="3">
    <oc r="G92">
      <f>SUM(D92-C92)</f>
    </oc>
    <nc r="G92">
      <f>SUM(D92/C92*100)</f>
    </nc>
  </rcc>
  <rcc rId="48154" sId="3">
    <oc r="G93">
      <f>SUM(D93-C93)</f>
    </oc>
    <nc r="G93">
      <f>SUM(D93/C93*100)</f>
    </nc>
  </rcc>
  <rcc rId="48155" sId="3">
    <oc r="G94">
      <f>SUM(D94-C94)</f>
    </oc>
    <nc r="G94">
      <f>SUM(D94/C94*100)</f>
    </nc>
  </rcc>
  <rcc rId="48156" sId="3">
    <oc r="G95">
      <f>SUM(D95-C95)</f>
    </oc>
    <nc r="G95">
      <f>SUM(D95/C95*100)</f>
    </nc>
  </rcc>
  <rcc rId="48157" sId="3">
    <oc r="G96">
      <f>SUM(D96-C96)</f>
    </oc>
    <nc r="G96">
      <f>SUM(D96/C96*100)</f>
    </nc>
  </rcc>
  <rcc rId="48158" sId="3">
    <oc r="G97">
      <f>SUM(D97-C97)</f>
    </oc>
    <nc r="G97">
      <f>SUM(D97/C97*100)</f>
    </nc>
  </rcc>
  <rcc rId="48159" sId="3">
    <oc r="G98">
      <f>SUM(D98-C98)</f>
    </oc>
    <nc r="G98">
      <f>SUM(D98/C98*100)</f>
    </nc>
  </rcc>
  <rcc rId="48160" sId="3">
    <oc r="G99">
      <f>SUM(D99-C99)</f>
    </oc>
    <nc r="G99">
      <f>SUM(D99/C99*100)</f>
    </nc>
  </rcc>
  <rcc rId="48161" sId="3">
    <oc r="G100">
      <f>SUM(D100-C100)</f>
    </oc>
    <nc r="G100">
      <f>SUM(D100/C100*100)</f>
    </nc>
  </rcc>
  <rcc rId="48162" sId="3">
    <oc r="G101">
      <f>SUM(D101-C101)</f>
    </oc>
    <nc r="G101">
      <f>SUM(D101/C101*100)</f>
    </nc>
  </rcc>
  <rcc rId="48163" sId="3">
    <oc r="G102">
      <f>SUM(D102-C102)</f>
    </oc>
    <nc r="G102">
      <f>SUM(D102/C102*100)</f>
    </nc>
  </rcc>
  <rcc rId="48164" sId="3">
    <oc r="G103">
      <f>SUM(D103-C103)</f>
    </oc>
    <nc r="G103">
      <f>SUM(D103/C103*100)</f>
    </nc>
  </rcc>
  <rcc rId="48165" sId="3">
    <oc r="G104">
      <f>SUM(D104-C104)</f>
    </oc>
    <nc r="G104">
      <f>SUM(D104/C104*100)</f>
    </nc>
  </rcc>
  <rcc rId="48166" sId="3">
    <oc r="G105">
      <f>SUM(D105-C105)</f>
    </oc>
    <nc r="G105">
      <f>SUM(D105/C105*100)</f>
    </nc>
  </rcc>
  <rcc rId="48167" sId="3">
    <oc r="G106">
      <f>SUM(D106-C106)</f>
    </oc>
    <nc r="G106">
      <f>SUM(D106/C106*100)</f>
    </nc>
  </rcc>
  <rcc rId="48168" sId="3">
    <oc r="G107">
      <f>SUM(D107-C107)</f>
    </oc>
    <nc r="G107">
      <f>SUM(D107/C107*100)</f>
    </nc>
  </rcc>
  <rcc rId="48169" sId="3">
    <oc r="G108">
      <f>SUM(D108-C108)</f>
    </oc>
    <nc r="G108">
      <f>SUM(D108/C108*100)</f>
    </nc>
  </rcc>
  <rcc rId="48170" sId="3">
    <oc r="G109">
      <f>SUM(D109-C109)</f>
    </oc>
    <nc r="G109">
      <f>SUM(D109/C109*100)</f>
    </nc>
  </rcc>
  <rcc rId="48171" sId="3">
    <oc r="G110">
      <f>SUM(D110-C110)</f>
    </oc>
    <nc r="G110">
      <f>SUM(D110/C110*100)</f>
    </nc>
  </rcc>
  <rcc rId="48172" sId="3">
    <oc r="G111">
      <f>SUM(D111-C111)</f>
    </oc>
    <nc r="G111">
      <f>SUM(D111/C111*100)</f>
    </nc>
  </rcc>
  <rcc rId="48173" sId="3">
    <oc r="G112">
      <f>SUM(D112-C112)</f>
    </oc>
    <nc r="G112">
      <f>SUM(D112/C112*100)</f>
    </nc>
  </rcc>
  <rcc rId="48174" sId="3">
    <oc r="G113">
      <f>SUM(D113-C113)</f>
    </oc>
    <nc r="G113">
      <f>SUM(D113/C113*100)</f>
    </nc>
  </rcc>
  <rcc rId="48175" sId="3">
    <oc r="G114">
      <f>SUM(D114-C114)</f>
    </oc>
    <nc r="G114">
      <f>SUM(D114/C114*100)</f>
    </nc>
  </rcc>
  <rcc rId="48176" sId="3">
    <oc r="G115">
      <f>SUM(D115-C115)</f>
    </oc>
    <nc r="G115">
      <f>SUM(D115/C115*100)</f>
    </nc>
  </rcc>
  <rcc rId="48177" sId="3">
    <oc r="G116">
      <f>SUM(D116-C116)</f>
    </oc>
    <nc r="G116">
      <f>SUM(D116/C116*100)</f>
    </nc>
  </rcc>
  <rcc rId="48178" sId="3">
    <oc r="G117">
      <f>SUM(D117-C117)</f>
    </oc>
    <nc r="G117">
      <f>SUM(D117/C117*100)</f>
    </nc>
  </rcc>
  <rcc rId="48179" sId="3">
    <oc r="G118">
      <f>SUM(D118-C118)</f>
    </oc>
    <nc r="G118">
      <f>SUM(D118/C118*100)</f>
    </nc>
  </rcc>
  <rcc rId="48180" sId="3">
    <oc r="G119">
      <f>SUM(D119-C119)</f>
    </oc>
    <nc r="G119">
      <f>SUM(D119/C119*100)</f>
    </nc>
  </rcc>
  <rcc rId="48181" sId="3">
    <oc r="G120">
      <f>SUM(D120-C120)</f>
    </oc>
    <nc r="G120">
      <f>SUM(D120/C120*100)</f>
    </nc>
  </rcc>
  <rcc rId="48182" sId="3">
    <oc r="G121">
      <f>SUM(D121-C121)</f>
    </oc>
    <nc r="G121">
      <f>SUM(D121/C121*100)</f>
    </nc>
  </rcc>
  <rcc rId="48183" sId="3">
    <oc r="G122">
      <f>SUM(D122-C122)</f>
    </oc>
    <nc r="G122">
      <f>SUM(D122/C122*100)</f>
    </nc>
  </rcc>
  <rcc rId="48184" sId="3">
    <oc r="G123">
      <f>G124+G125+G126+G127+G128</f>
    </oc>
    <nc r="G123">
      <f>SUM(D123/C123*100)</f>
    </nc>
  </rcc>
  <rcc rId="48185" sId="3">
    <oc r="G124">
      <f>SUM(D124-C124)</f>
    </oc>
    <nc r="G124">
      <f>SUM(D124/C124*100)</f>
    </nc>
  </rcc>
  <rcc rId="48186" sId="3">
    <oc r="G125">
      <f>SUM(D125-C125)</f>
    </oc>
    <nc r="G125">
      <f>SUM(D125/C125*100)</f>
    </nc>
  </rcc>
  <rcc rId="48187" sId="3">
    <nc r="G126">
      <f>SUM(D126/C126*100)</f>
    </nc>
  </rcc>
  <rcc rId="48188" sId="3">
    <nc r="G127">
      <f>SUM(D127/C127*100)</f>
    </nc>
  </rcc>
  <rcc rId="48189" sId="3">
    <nc r="G128">
      <f>SUM(D128/C128*100)</f>
    </nc>
  </rcc>
  <rcc rId="48190" sId="3">
    <oc r="G129">
      <f>SUM(D129-C129)</f>
    </oc>
    <nc r="G129">
      <f>SUM(D129/C129*100)</f>
    </nc>
  </rcc>
  <rcc rId="48191" sId="3">
    <oc r="G130">
      <f>SUM(D130-C130)</f>
    </oc>
    <nc r="G130">
      <f>SUM(D130/C130*100)</f>
    </nc>
  </rcc>
  <rcc rId="48192" sId="3">
    <oc r="G131">
      <f>SUM(D131-C131)</f>
    </oc>
    <nc r="G131">
      <f>SUM(D131/C131*100)</f>
    </nc>
  </rcc>
  <rcc rId="48193" sId="3">
    <oc r="G132">
      <f>SUM(D132-C132)</f>
    </oc>
    <nc r="G132">
      <f>SUM(D132/C132*100)</f>
    </nc>
  </rcc>
  <rcc rId="48194" sId="3">
    <oc r="G133">
      <f>SUM(D133-C133)</f>
    </oc>
    <nc r="G133">
      <f>SUM(D133/C133*100)</f>
    </nc>
  </rcc>
  <rcc rId="48195" sId="3">
    <oc r="G134">
      <f>SUM(D134-C134)</f>
    </oc>
    <nc r="G134">
      <f>SUM(D134/C134*100)</f>
    </nc>
  </rcc>
  <rcc rId="48196" sId="3">
    <oc r="G135">
      <f>SUM(D135-C135)</f>
    </oc>
    <nc r="G135">
      <f>SUM(D135/C135*100)</f>
    </nc>
  </rcc>
  <rcc rId="48197" sId="3">
    <oc r="G136">
      <f>SUM(D136-C136)</f>
    </oc>
    <nc r="G136">
      <f>SUM(D136/C136*100)</f>
    </nc>
  </rcc>
  <rcc rId="48198" sId="3">
    <oc r="G137">
      <f>SUM(D137-C137)</f>
    </oc>
    <nc r="G137">
      <f>SUM(D137/C137*100)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47651" sId="3">
    <oc r="G4">
      <f>SUM(D4-C4)</f>
    </oc>
    <nc r="G4">
      <f>SUM(D4/C4*100)</f>
    </nc>
  </rcc>
  <rcc rId="47652" sId="3">
    <oc r="G5">
      <f>SUM(D5-C5)</f>
    </oc>
    <nc r="G5">
      <f>SUM(D5/C5*100)</f>
    </nc>
  </rcc>
  <rcc rId="47653" sId="3" odxf="1" dxf="1">
    <oc r="G6">
      <f>SUM(D6-C6)</f>
    </oc>
    <nc r="G6">
      <f>SUM(D6/C6*100)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4" sId="3" odxf="1" dxf="1">
    <oc r="G7">
      <f>SUM(D7-C7)</f>
    </oc>
    <nc r="G7">
      <f>SUM(D7/C7*100)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5" sId="3" odxf="1" dxf="1">
    <oc r="G8">
      <f>SUM(D8-C8)</f>
    </oc>
    <nc r="G8">
      <f>SUM(D8/C8*100)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6" sId="3" odxf="1" dxf="1">
    <oc r="G9">
      <f>SUM(D9-C9)</f>
    </oc>
    <nc r="G9">
      <f>SUM(D9/C9*100)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7" sId="3" odxf="1" dxf="1">
    <oc r="G10">
      <f>SUM(D10-C10)</f>
    </oc>
    <nc r="G10">
      <f>SUM(D10/C10*100)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8" sId="3" odxf="1" dxf="1">
    <oc r="G11">
      <f>SUM(D11-C11)</f>
    </oc>
    <nc r="G11">
      <f>SUM(D11/C11*100)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59" sId="3">
    <oc r="G12">
      <f>SUM(D12-C12)</f>
    </oc>
    <nc r="G12">
      <f>SUM(D12/C12*100)</f>
    </nc>
  </rcc>
  <rcc rId="47660" sId="3" odxf="1" dxf="1">
    <oc r="G13">
      <f>SUM(D13-C13)</f>
    </oc>
    <nc r="G13">
      <f>SUM(D13/C13*100)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1" sId="3" odxf="1" dxf="1">
    <oc r="G14">
      <f>SUM(D14-C14)</f>
    </oc>
    <nc r="G14">
      <f>SUM(D14/C14*100)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2" sId="3" odxf="1" dxf="1">
    <oc r="G15">
      <f>SUM(D15-C15)</f>
    </oc>
    <nc r="G15">
      <f>SUM(D15/C15*100)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3" sId="3" odxf="1" dxf="1">
    <oc r="G16">
      <f>SUM(D16-C16)</f>
    </oc>
    <nc r="G16">
      <f>SUM(D16/C16*100)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4" sId="3">
    <oc r="G17">
      <f>SUM(D17-C17)</f>
    </oc>
    <nc r="G17">
      <f>SUM(D17/C17*100)</f>
    </nc>
  </rcc>
  <rcc rId="47665" sId="3">
    <oc r="G18">
      <f>SUM(D18-C18)</f>
    </oc>
    <nc r="G18">
      <f>SUM(D18/C18*100)</f>
    </nc>
  </rcc>
  <rcc rId="47666" sId="3">
    <oc r="G19">
      <f>SUM(D19-C19)</f>
    </oc>
    <nc r="G19">
      <f>SUM(D19/C19*100)</f>
    </nc>
  </rcc>
  <rcc rId="47667" sId="3" odxf="1" dxf="1">
    <oc r="G20">
      <f>SUM(D20-C20)</f>
    </oc>
    <nc r="G20">
      <f>SUM(D20/C20*100)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8" sId="3" odxf="1" dxf="1">
    <oc r="G21">
      <f>SUM(D21-C21)</f>
    </oc>
    <nc r="G21">
      <f>SUM(D21/C21*100)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69" sId="3">
    <oc r="G22">
      <f>SUM(D22-C22)</f>
    </oc>
    <nc r="G22">
      <f>SUM(D22/C22*100)</f>
    </nc>
  </rcc>
  <rcc rId="47670" sId="3" odxf="1" dxf="1">
    <oc r="G23">
      <f>SUM(D23-C23)</f>
    </oc>
    <nc r="G23">
      <f>SUM(D23/C23*100)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1" sId="3">
    <oc r="G24">
      <f>SUM(D24-C24)</f>
    </oc>
    <nc r="G24">
      <f>SUM(D24/C24*100)</f>
    </nc>
  </rcc>
  <rcc rId="47672" sId="3" odxf="1" dxf="1">
    <oc r="G25">
      <f>SUM(D25-C25)</f>
    </oc>
    <nc r="G25">
      <f>SUM(D25/C25*100)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3" sId="3" odxf="1" dxf="1">
    <oc r="G26">
      <f>SUM(D26-C26)</f>
    </oc>
    <nc r="G26">
      <f>SUM(D26/C26*100)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4" sId="3" odxf="1" dxf="1">
    <oc r="G27">
      <f>SUM(D27-C27)</f>
    </oc>
    <nc r="G27">
      <f>SUM(D27/C27*100)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5" sId="3">
    <oc r="G28">
      <f>SUM(D28-C28)</f>
    </oc>
    <nc r="G28">
      <f>SUM(D28/C28*100)</f>
    </nc>
  </rcc>
  <rcc rId="47676" sId="3" odxf="1" dxf="1">
    <oc r="G29">
      <f>SUM(D29-C29)</f>
    </oc>
    <nc r="G29">
      <f>SUM(D29/C29*100)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7" sId="3" odxf="1" dxf="1">
    <oc r="G30">
      <f>SUM(D30-C30)</f>
    </oc>
    <nc r="G30">
      <f>SUM(D30/C30*100)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8" sId="3" odxf="1" dxf="1">
    <oc r="G31">
      <f>SUM(D31-C31)</f>
    </oc>
    <nc r="G31">
      <f>SUM(D31/C31*100)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79" sId="3" odxf="1" dxf="1">
    <oc r="G32">
      <f>SUM(D32-C32)</f>
    </oc>
    <nc r="G32">
      <f>SUM(D32/C32*100)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0" sId="3">
    <oc r="G33">
      <f>SUM(D33-C33)</f>
    </oc>
    <nc r="G33">
      <f>SUM(D33/C33*100)</f>
    </nc>
  </rcc>
  <rcc rId="47681" sId="3">
    <oc r="G34">
      <f>SUM(D34-C34)</f>
    </oc>
    <nc r="G34">
      <f>SUM(D34/C34*100)</f>
    </nc>
  </rcc>
  <rcc rId="47682" sId="3" odxf="1" dxf="1">
    <oc r="G35">
      <f>SUM(D35-C35)</f>
    </oc>
    <nc r="G35">
      <f>SUM(D35/C35*100)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3" sId="3" odxf="1" dxf="1">
    <oc r="G36">
      <f>SUM(D36-C36)</f>
    </oc>
    <nc r="G36">
      <f>SUM(D36/C36*100)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4" sId="3" odxf="1" dxf="1">
    <oc r="G37">
      <f>SUM(D37-C37)</f>
    </oc>
    <nc r="G37">
      <f>SUM(D37/C37*100)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5" sId="3" odxf="1" dxf="1">
    <oc r="G38">
      <f>SUM(D38-C38)</f>
    </oc>
    <nc r="G38">
      <f>SUM(D38/C38*100)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6" sId="3" odxf="1" dxf="1">
    <oc r="G39">
      <f>SUM(D39-C39)</f>
    </oc>
    <nc r="G39">
      <f>SUM(D39/C39*100)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7" sId="3" odxf="1" dxf="1">
    <oc r="G40">
      <f>SUM(D40-C40)</f>
    </oc>
    <nc r="G40">
      <f>SUM(D40/C40*100)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8" sId="3" odxf="1" dxf="1">
    <oc r="G41">
      <f>SUM(D41-C41)</f>
    </oc>
    <nc r="G41">
      <f>SUM(D41/C41*100)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89" sId="3" odxf="1" dxf="1">
    <oc r="G42">
      <f>SUM(D42-C42)</f>
    </oc>
    <nc r="G42">
      <f>SUM(D42/C42*100)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0" sId="3" odxf="1" dxf="1">
    <oc r="G43">
      <f>SUM(D43-C43)</f>
    </oc>
    <nc r="G43">
      <f>SUM(D43/C43*100)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1" sId="3">
    <oc r="G44">
      <f>SUM(D44-C44)</f>
    </oc>
    <nc r="G44">
      <f>SUM(D44/C44*100)</f>
    </nc>
  </rcc>
  <rcc rId="47692" sId="3" odxf="1" dxf="1">
    <oc r="G45">
      <f>SUM(D45-C45)</f>
    </oc>
    <nc r="G45">
      <f>SUM(D45/C45*100)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3" sId="3">
    <oc r="G46">
      <f>SUM(D46-C46)</f>
    </oc>
    <nc r="G46">
      <f>SUM(D46/C46*100)</f>
    </nc>
  </rcc>
  <rcc rId="47694" sId="3" odxf="1" dxf="1">
    <oc r="G47">
      <f>SUM(D47-C47)</f>
    </oc>
    <nc r="G47">
      <f>SUM(D47/C47*100)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5" sId="3" odxf="1" dxf="1">
    <oc r="G48">
      <f>SUM(D48-C48)</f>
    </oc>
    <nc r="G48">
      <f>SUM(D48/C48*100)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6" sId="3">
    <oc r="G49">
      <f>SUM(D49-C49)</f>
    </oc>
    <nc r="G49">
      <f>SUM(D49/C49*100)</f>
    </nc>
  </rcc>
  <rcc rId="47697" sId="3" odxf="1" dxf="1">
    <oc r="G50">
      <f>SUM(D50-C50)</f>
    </oc>
    <nc r="G50">
      <f>SUM(D50/C50*100)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8" sId="3" odxf="1" dxf="1">
    <oc r="G51">
      <f>SUM(D51-C51)</f>
    </oc>
    <nc r="G51">
      <f>SUM(D51/C51*100)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699" sId="3">
    <oc r="G52">
      <f>SUM(D52-C52)</f>
    </oc>
    <nc r="G52">
      <f>SUM(D52/C52*100)</f>
    </nc>
  </rcc>
  <rcc rId="47700" sId="3" odxf="1" dxf="1">
    <oc r="G53">
      <f>SUM(D53-C53)</f>
    </oc>
    <nc r="G53">
      <f>SUM(D53/C53*100)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1" sId="3">
    <oc r="G54">
      <f>SUM(D54-C54)</f>
    </oc>
    <nc r="G54">
      <f>SUM(D54/C54*100)</f>
    </nc>
  </rcc>
  <rcc rId="47702" sId="3" odxf="1" dxf="1">
    <oc r="G55">
      <f>SUM(D55-C55)</f>
    </oc>
    <nc r="G55">
      <f>SUM(D55/C55*100)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3" sId="3" odxf="1" dxf="1">
    <oc r="G56">
      <f>SUM(D56-C56)</f>
    </oc>
    <nc r="G56">
      <f>SUM(D56/C56*100)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4" sId="3" odxf="1" dxf="1">
    <oc r="G57">
      <f>SUM(D57-C57)</f>
    </oc>
    <nc r="G57">
      <f>SUM(D57/C57*100)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5" sId="3" odxf="1" dxf="1">
    <oc r="G58">
      <f>SUM(D58-C58)</f>
    </oc>
    <nc r="G58">
      <f>SUM(D58/C58*100)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6" sId="3">
    <oc r="G59">
      <f>SUM(D59-C59)</f>
    </oc>
    <nc r="G59">
      <f>SUM(D59/C59*100)</f>
    </nc>
  </rcc>
  <rcc rId="47707" sId="3" odxf="1" dxf="1">
    <oc r="G60">
      <f>SUM(D60-C60)</f>
    </oc>
    <nc r="G60">
      <f>SUM(D60/C60*100)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8" sId="3" odxf="1" dxf="1">
    <oc r="G61">
      <f>SUM(D61-C61)</f>
    </oc>
    <nc r="G61">
      <f>SUM(D61/C61*100)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09" sId="3">
    <oc r="G62">
      <f>SUM(D62-C62)</f>
    </oc>
    <nc r="G62">
      <f>SUM(D62/C62*100)</f>
    </nc>
  </rcc>
  <rcc rId="47710" sId="3">
    <oc r="G63">
      <f>SUM(D63-C63)</f>
    </oc>
    <nc r="G63">
      <f>SUM(D63/C63*100)</f>
    </nc>
  </rcc>
  <rcc rId="47711" sId="3" odxf="1" dxf="1">
    <oc r="G64">
      <f>SUM(D64-C64)</f>
    </oc>
    <nc r="G64">
      <f>SUM(D64/C64*100)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2" sId="3" odxf="1" dxf="1">
    <oc r="G65">
      <f>SUM(D65-C65)</f>
    </oc>
    <nc r="G65">
      <f>SUM(D65/C65*100)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3" sId="3" odxf="1" dxf="1">
    <oc r="G66">
      <f>SUM(D66-C66)</f>
    </oc>
    <nc r="G66">
      <f>SUM(D66/C66*100)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4" sId="3" odxf="1" dxf="1">
    <oc r="G67">
      <f>SUM(D67-C67)</f>
    </oc>
    <nc r="G67">
      <f>SUM(D67/C67*100)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5" sId="3" odxf="1" dxf="1">
    <oc r="G68">
      <f>SUM(D68-C68)</f>
    </oc>
    <nc r="G68">
      <f>SUM(D68/C68*100)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6" sId="3" odxf="1" dxf="1">
    <oc r="G69">
      <f>SUM(D69-C69)</f>
    </oc>
    <nc r="G69">
      <f>SUM(D69/C69*100)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7" sId="3" odxf="1" dxf="1">
    <nc r="G70">
      <f>SUM(D70/C70*100)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8" sId="3" odxf="1" dxf="1">
    <oc r="G71">
      <f>SUM(D71-C71)</f>
    </oc>
    <nc r="G71">
      <f>SUM(D71/C71*100)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19" sId="3" odxf="1" dxf="1">
    <oc r="G72">
      <f>SUM(D72-C72)</f>
    </oc>
    <nc r="G72">
      <f>SUM(D72/C72*100)</f>
    </nc>
    <odxf>
      <font>
        <b val="0"/>
        <sz val="16"/>
        <name val="Times New Roman"/>
        <scheme val="none"/>
      </font>
    </odxf>
    <ndxf>
      <font>
        <b/>
        <sz val="16"/>
        <name val="Times New Roman"/>
        <scheme val="none"/>
      </font>
    </ndxf>
  </rcc>
  <rcc rId="47720" sId="3">
    <oc r="G73">
      <f>SUM(D73-C73)</f>
    </oc>
    <nc r="G73">
      <f>SUM(D73/C73*100)</f>
    </nc>
  </rcc>
  <rcc rId="47721" sId="3">
    <oc r="G74">
      <f>SUM(D75-C74)</f>
    </oc>
    <nc r="G74">
      <f>SUM(D74/C74*100)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48229" sId="3" odxf="1" s="1" dxf="1">
    <nc r="G3" t="inlineStr">
      <is>
        <t>% исполнения к плану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numFmt numFmtId="0" formatCode="General"/>
      <alignment wrapText="1" readingOrder="0"/>
    </ndxf>
  </rcc>
  <rcc rId="48230" sId="3" odxf="1" s="1" dxf="1">
    <nc r="F3" t="inlineStr">
      <is>
        <t>% исполнения куровню прошлого года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numFmt numFmtId="0" formatCode="General"/>
    </ndxf>
  </rcc>
  <rfmt sheetId="3" sqref="F3:G3" start="0" length="2147483647">
    <dxf>
      <font>
        <sz val="16"/>
      </font>
    </dxf>
  </rfmt>
  <rfmt sheetId="3" sqref="F3:G3" start="0" length="2147483647">
    <dxf>
      <font>
        <b/>
      </font>
    </dxf>
  </rfmt>
  <rcc rId="48231" sId="3" odxf="1" s="1" dxf="1">
    <nc r="F77" t="inlineStr">
      <is>
        <t>% исполнения куровню прошлого года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</ndxf>
  </rcc>
  <rcc rId="48232" sId="3" odxf="1" s="1" dxf="1">
    <nc r="G77" t="inlineStr">
      <is>
        <t>% исполнения к плану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1" readingOrder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48263" sId="3">
    <oc r="A1" t="inlineStr">
      <is>
        <t xml:space="preserve">                                                                Анализ исполнения бюджета</t>
      </is>
    </oc>
    <nc r="A1" t="inlineStr">
      <is>
        <t xml:space="preserve">                                                                                    Сравнительный анализ исполнения бюджета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48718" sId="3" numFmtId="4">
    <oc r="F26">
      <v>149.9</v>
    </oc>
    <nc r="F26">
      <v>355.10586999999998</v>
    </nc>
  </rcc>
  <rcc rId="48719" sId="3" numFmtId="4">
    <oc r="F27">
      <v>0</v>
    </oc>
    <nc r="F27">
      <v>8.5069999999999997</v>
    </nc>
  </rcc>
  <rcc rId="48720" sId="3">
    <oc r="F25">
      <f>SUM(F26)</f>
    </oc>
    <nc r="F25">
      <f>SUM(F26+F27)</f>
    </nc>
  </rcc>
  <rcc rId="48721" sId="3" numFmtId="4">
    <oc r="F38">
      <v>693.60112000000004</v>
    </oc>
    <nc r="F38">
      <v>1104.6910700000001</v>
    </nc>
  </rcc>
  <rcc rId="48722" sId="3" numFmtId="4">
    <oc r="F39">
      <v>168.7208</v>
    </oc>
    <nc r="F39">
      <v>275.23619000000002</v>
    </nc>
  </rcc>
  <rfmt sheetId="3" sqref="F35">
    <dxf>
      <numFmt numFmtId="4" formatCode="#,##0.00"/>
    </dxf>
  </rfmt>
  <rfmt sheetId="3" sqref="F35">
    <dxf>
      <numFmt numFmtId="187" formatCode="#,##0.000"/>
    </dxf>
  </rfmt>
  <rfmt sheetId="3" sqref="F35">
    <dxf>
      <numFmt numFmtId="186" formatCode="#,##0.0000"/>
    </dxf>
  </rfmt>
  <rfmt sheetId="3" sqref="F35">
    <dxf>
      <numFmt numFmtId="172" formatCode="#,##0.00000"/>
    </dxf>
  </rfmt>
  <rcc rId="48723" sId="3" numFmtId="4">
    <oc r="F44">
      <v>26.24811</v>
    </oc>
    <nc r="F44">
      <v>63.024140000000003</v>
    </nc>
  </rcc>
  <rcc rId="48724" sId="3" numFmtId="4">
    <oc r="F40">
      <v>26.636230000000001</v>
    </oc>
    <nc r="F40">
      <v>56.488059999999997</v>
    </nc>
  </rcc>
  <rfmt sheetId="3" sqref="F35">
    <dxf>
      <numFmt numFmtId="186" formatCode="#,##0.0000"/>
    </dxf>
  </rfmt>
  <rfmt sheetId="3" sqref="F35">
    <dxf>
      <numFmt numFmtId="187" formatCode="#,##0.000"/>
    </dxf>
  </rfmt>
  <rfmt sheetId="3" sqref="F35">
    <dxf>
      <numFmt numFmtId="4" formatCode="#,##0.00"/>
    </dxf>
  </rfmt>
  <rfmt sheetId="3" sqref="F35">
    <dxf>
      <numFmt numFmtId="167" formatCode="#,##0.0"/>
    </dxf>
  </rfmt>
  <rcc rId="48725" sId="3" numFmtId="4">
    <oc r="F46">
      <v>0</v>
    </oc>
    <nc r="F46">
      <v>120.23873</v>
    </nc>
  </rcc>
  <rcc rId="48726" sId="3" numFmtId="4">
    <oc r="F48">
      <v>18</v>
    </oc>
    <nc r="F48">
      <v>56.340710000000001</v>
    </nc>
  </rcc>
  <rcc rId="48727" sId="3" numFmtId="4">
    <oc r="F51">
      <v>26.7</v>
    </oc>
    <nc r="F51">
      <v>860.85699999999997</v>
    </nc>
  </rcc>
  <rcc rId="48728" sId="3" numFmtId="4">
    <oc r="F52">
      <v>65.732510000000005</v>
    </oc>
    <nc r="F52">
      <v>2411.4921199999999</v>
    </nc>
  </rcc>
  <rcc rId="48729" sId="3" numFmtId="4">
    <oc r="F56">
      <v>118.92375</v>
    </oc>
    <nc r="F56">
      <v>206.81267</v>
    </nc>
  </rcc>
  <rcc rId="48730" sId="3" numFmtId="4">
    <oc r="F57">
      <v>12.78374</v>
    </oc>
    <nc r="F57">
      <v>17.229130000000001</v>
    </nc>
  </rcc>
  <rcc rId="48731" sId="3" numFmtId="4">
    <oc r="F58">
      <v>19.218229999999998</v>
    </oc>
    <nc r="F58">
      <v>26.48751</v>
    </nc>
  </rcc>
  <rcc rId="48732" sId="3" numFmtId="4">
    <oc r="F59">
      <v>0</v>
    </oc>
    <nc r="F59">
      <v>40</v>
    </nc>
  </rcc>
  <rcc rId="48733" sId="3" numFmtId="4">
    <oc r="F65">
      <v>149.69999999999999</v>
    </oc>
    <nc r="F65">
      <v>299.39999999999998</v>
    </nc>
  </rcc>
  <rcc rId="48734" sId="3" numFmtId="4">
    <oc r="F67">
      <v>13998.4</v>
    </oc>
    <nc r="F67">
      <v>22680.096560000002</v>
    </nc>
  </rcc>
  <rcc rId="48735" sId="3" numFmtId="4">
    <oc r="F68">
      <v>21801.271680000002</v>
    </oc>
    <nc r="F68">
      <v>60597.191789999997</v>
    </nc>
  </rcc>
  <rcc rId="48736" sId="3" numFmtId="4">
    <oc r="F69">
      <v>0</v>
    </oc>
    <nc r="F69">
      <v>3085.74</v>
    </nc>
  </rcc>
  <rcc rId="48737" sId="3" numFmtId="4">
    <oc r="F71">
      <v>1835.97099</v>
    </oc>
    <nc r="F71">
      <v>1848.9377500000001</v>
    </nc>
  </rcc>
  <rcc rId="48738" sId="3">
    <oc r="F76" t="inlineStr">
      <is>
        <t>исполнено на 01.02.2022г.</t>
      </is>
    </oc>
    <nc r="F76" t="inlineStr">
      <is>
        <t>исполнено на 01.03.2022г.</t>
      </is>
    </nc>
  </rcc>
  <rcc rId="48739" sId="3">
    <oc r="F4" t="inlineStr">
      <is>
        <t>исполнено на 01.02.2022г.</t>
      </is>
    </oc>
    <nc r="F4" t="inlineStr">
      <is>
        <t>исполнено на 01.03.2022г.</t>
      </is>
    </nc>
  </rcc>
  <rcc rId="48740" sId="3" numFmtId="4">
    <oc r="F79">
      <v>1189.55132</v>
    </oc>
    <nc r="F79">
      <v>5176.8590800000002</v>
    </nc>
  </rcc>
  <rcc rId="48741" sId="3" numFmtId="4">
    <oc r="F81">
      <v>651.46502999999996</v>
    </oc>
    <nc r="F81">
      <v>791.89882999999998</v>
    </nc>
  </rcc>
  <rcc rId="48742" sId="3" numFmtId="4">
    <oc r="F84">
      <v>1048</v>
    </oc>
    <nc r="F84">
      <v>2401.67</v>
    </nc>
  </rcc>
  <rcc rId="48743" sId="3" numFmtId="4">
    <oc r="F86">
      <v>43.729970000000002</v>
    </oc>
    <nc r="F86">
      <v>188.94009</v>
    </nc>
  </rcc>
  <rcc rId="48744" sId="3" numFmtId="4">
    <oc r="F89">
      <v>18.5</v>
    </oc>
    <nc r="F89">
      <v>111.87729</v>
    </nc>
  </rcc>
  <rcc rId="48745" sId="3" numFmtId="4">
    <oc r="F90">
      <v>88.256280000000004</v>
    </oc>
    <nc r="F90">
      <v>361.57812000000001</v>
    </nc>
  </rcc>
  <rcc rId="48746" sId="3" numFmtId="4">
    <oc r="F91">
      <v>0</v>
    </oc>
    <nc r="F91">
      <v>15.5</v>
    </nc>
  </rcc>
  <rcc rId="48747" sId="3" numFmtId="4">
    <oc r="F95">
      <v>0</v>
    </oc>
    <nc r="F95">
      <v>12.6</v>
    </nc>
  </rcc>
  <rcc rId="48748" sId="3" numFmtId="4">
    <oc r="F97">
      <v>85.315889999999996</v>
    </oc>
    <nc r="F97">
      <v>6034.8447100000003</v>
    </nc>
  </rcc>
  <rcc rId="48749" sId="3" numFmtId="4">
    <oc r="F98">
      <v>1.5</v>
    </oc>
    <nc r="F98">
      <v>110.62</v>
    </nc>
  </rcc>
  <rcc rId="48750" sId="3" numFmtId="4">
    <oc r="F100">
      <v>0</v>
    </oc>
    <nc r="F100">
      <v>16.883400000000002</v>
    </nc>
  </rcc>
  <rcc rId="48751" sId="3" numFmtId="4">
    <oc r="F101">
      <v>265.66000000000003</v>
    </oc>
    <nc r="F101">
      <v>1110.21047</v>
    </nc>
  </rcc>
  <rcc rId="48752" sId="3" numFmtId="4">
    <oc r="F102">
      <v>98.648610000000005</v>
    </oc>
    <nc r="F102">
      <v>873.03749000000005</v>
    </nc>
  </rcc>
  <rcc rId="48753" sId="3" numFmtId="4">
    <oc r="F107">
      <v>798.654</v>
    </oc>
    <nc r="F107">
      <v>11698.613499999999</v>
    </nc>
  </rcc>
  <rcc rId="48754" sId="3" numFmtId="4">
    <oc r="F108">
      <v>32936.772080000002</v>
    </oc>
    <nc r="F108">
      <v>65826.790649999995</v>
    </nc>
  </rcc>
  <rcc rId="48755" sId="3" numFmtId="4">
    <oc r="F109">
      <v>735.76199999999994</v>
    </oc>
    <nc r="F109">
      <v>2885.32384</v>
    </nc>
  </rcc>
  <rcc rId="48756" sId="3" numFmtId="4">
    <oc r="F111">
      <v>3.04</v>
    </oc>
    <nc r="F111">
      <v>8.09</v>
    </nc>
  </rcc>
  <rcc rId="48757" sId="3" numFmtId="4">
    <oc r="F112">
      <v>61.078589999999998</v>
    </oc>
    <nc r="F112">
      <v>255.65092999999999</v>
    </nc>
  </rcc>
  <rcc rId="48758" sId="3" numFmtId="4">
    <oc r="F114">
      <v>2925.56</v>
    </oc>
    <nc r="F114">
      <v>7113.11877</v>
    </nc>
  </rcc>
  <rcc rId="48759" sId="3" numFmtId="4">
    <oc r="F118">
      <v>7</v>
    </oc>
    <nc r="F118">
      <v>688.53462999999999</v>
    </nc>
  </rcc>
  <rcc rId="48760" sId="3" numFmtId="4">
    <oc r="F120">
      <v>0</v>
    </oc>
    <nc r="F120">
      <v>6.0174000000000003</v>
    </nc>
  </rcc>
  <rcc rId="48761" sId="3" numFmtId="4">
    <nc r="F122">
      <v>16.8</v>
    </nc>
  </rcc>
  <rcc rId="48762" sId="3" numFmtId="4">
    <oc r="F123">
      <v>359.988</v>
    </oc>
    <nc r="F123">
      <v>961.27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48824" sId="3">
    <oc r="A70">
      <v>208000000</v>
    </oc>
    <nc r="A70">
      <v>207000000</v>
    </nc>
  </rcc>
  <rcc rId="48825" sId="3">
    <oc r="B70" t="inlineStr">
      <is>
        <t>Излишне уплаченных сумм</t>
      </is>
    </oc>
    <nc r="B70" t="inlineStr">
      <is>
        <t>Прочие безвозмездные поступления</t>
      </is>
    </nc>
  </rcc>
  <rcc rId="48826" sId="3" numFmtId="4">
    <oc r="F70">
      <v>0</v>
    </oc>
    <nc r="F70">
      <v>171.95500000000001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fmt sheetId="3" sqref="B1:B2">
    <dxf>
      <alignment horizontal="right" readingOrder="0"/>
    </dxf>
  </rfmt>
  <rfmt sheetId="3" sqref="B1:B2">
    <dxf>
      <alignment horizontal="center" readingOrder="0"/>
    </dxf>
  </rfmt>
  <rfmt sheetId="3" sqref="A1">
    <dxf>
      <alignment horizontal="right" readingOrder="0"/>
    </dxf>
  </rfmt>
  <rfmt sheetId="3" sqref="A1">
    <dxf>
      <alignment horizontal="left" readingOrder="0"/>
    </dxf>
  </rfmt>
  <rfmt sheetId="3" sqref="A2">
    <dxf>
      <alignment horizontal="left" readingOrder="0"/>
    </dxf>
  </rfmt>
  <rfmt sheetId="3" sqref="A1:A2" start="0" length="0">
    <dxf>
      <border>
        <left style="thin">
          <color indexed="64"/>
        </left>
      </border>
    </dxf>
  </rfmt>
  <rfmt sheetId="3" sqref="A1:G1" start="0" length="0">
    <dxf>
      <border>
        <top style="thin">
          <color indexed="64"/>
        </top>
      </border>
    </dxf>
  </rfmt>
  <rfmt sheetId="3" sqref="G1:G2" start="0" length="0">
    <dxf>
      <border>
        <right style="thin">
          <color indexed="64"/>
        </right>
      </border>
    </dxf>
  </rfmt>
  <rfmt sheetId="3" sqref="A1:G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1:B2" start="0" length="0">
    <dxf>
      <border>
        <left/>
      </border>
    </dxf>
  </rfmt>
  <rfmt sheetId="3" sqref="B1:G1" start="0" length="0">
    <dxf>
      <border>
        <top/>
      </border>
    </dxf>
  </rfmt>
  <rfmt sheetId="3" sqref="G1:G2" start="0" length="0">
    <dxf>
      <border>
        <right/>
      </border>
    </dxf>
  </rfmt>
  <rfmt sheetId="3" sqref="B2:G2" start="0" length="0">
    <dxf>
      <border>
        <bottom/>
      </border>
    </dxf>
  </rfmt>
  <rfmt sheetId="3" sqref="B1:G2">
    <dxf>
      <border>
        <left/>
        <right/>
        <top/>
        <bottom/>
        <vertical/>
        <horizontal/>
      </border>
    </dxf>
  </rfmt>
  <rfmt sheetId="3" sqref="A3:G3" start="0" length="0">
    <dxf>
      <border>
        <top style="thin">
          <color indexed="64"/>
        </top>
      </border>
    </dxf>
  </rfmt>
  <rfmt sheetId="3" sqref="A3:G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3" sqref="A1" start="0" length="0">
    <dxf>
      <border>
        <left/>
        <right/>
        <top/>
        <bottom/>
      </border>
    </dxf>
  </rfmt>
  <rcc rId="48354" sId="3">
    <oc r="A2" t="inlineStr">
      <is>
        <t xml:space="preserve">                                                                                                        Моргаушского муниципального округа на 01.02.2023 г.</t>
      </is>
    </oc>
    <nc r="A2" t="inlineStr">
      <is>
        <t xml:space="preserve">                                                                                Моргаушского муниципального округа на 01.02.2023 г.</t>
      </is>
    </nc>
  </rcc>
  <rfmt sheetId="3" sqref="B1:E2" start="0" length="2147483647">
    <dxf>
      <font>
        <sz val="18"/>
      </font>
    </dxf>
  </rfmt>
  <rcc rId="48355" sId="3">
    <oc r="A3" t="inlineStr">
      <is>
        <t>Коды бюджетной классификации РФ</t>
      </is>
    </oc>
    <nc r="A3" t="inlineStr">
      <is>
        <t>КБК</t>
      </is>
    </nc>
  </rcc>
  <rfmt sheetId="3" sqref="F3:G137" start="0" length="2147483647">
    <dxf>
      <font>
        <b val="0"/>
      </font>
    </dxf>
  </rfmt>
  <rfmt sheetId="3" sqref="F3:G137" start="0" length="2147483647">
    <dxf>
      <font>
        <i/>
      </font>
    </dxf>
  </rfmt>
  <rfmt sheetId="3" sqref="F3:G137" start="0" length="2147483647">
    <dxf>
      <font>
        <sz val="20"/>
      </font>
    </dxf>
  </rfmt>
  <rfmt sheetId="3" sqref="F3:G3" start="0" length="2147483647">
    <dxf>
      <font>
        <sz val="18"/>
      </font>
    </dxf>
  </rfmt>
  <rcc rId="48356" sId="3">
    <oc r="F3" t="inlineStr">
      <is>
        <t>% исполнения куровню прошлого года</t>
      </is>
    </oc>
    <nc r="F3" t="inlineStr">
      <is>
        <t>% исполнения ку ровню прошлого года</t>
      </is>
    </nc>
  </rcc>
  <rrc rId="48357" sId="3" ref="A3:XFD3" action="insertRow">
    <undo index="10" exp="area" ref3D="1" dr="$A$126:$XFD$127" dn="Z_F85EE840_0C31_454A_8951_832C2E9E0600_.wvu.Rows" sId="3"/>
    <undo index="8" exp="area" ref3D="1" dr="$A$52:$XFD$53" dn="Z_F85EE840_0C31_454A_8951_832C2E9E0600_.wvu.Rows" sId="3"/>
    <undo index="6" exp="area" ref3D="1" dr="$A$40:$XFD$40" dn="Z_F85EE840_0C31_454A_8951_832C2E9E0600_.wvu.Rows" sId="3"/>
    <undo index="4" exp="area" ref3D="1" dr="$A$36:$XFD$36" dn="Z_F85EE840_0C31_454A_8951_832C2E9E0600_.wvu.Rows" sId="3"/>
    <undo index="2" exp="area" ref3D="1" dr="$A$26:$XFD$27" dn="Z_F85EE840_0C31_454A_8951_832C2E9E0600_.wvu.Rows" sId="3"/>
    <undo index="1" exp="area" ref3D="1" dr="$A$19:$XFD$19" dn="Z_F85EE840_0C31_454A_8951_832C2E9E0600_.wvu.Rows" sId="3"/>
    <undo index="16" exp="area" ref3D="1" dr="$A$126:$XFD$128" dn="Z_B31C8DB7_3E78_4144_A6B5_8DE36DE63F0E_.wvu.Rows" sId="3"/>
    <undo index="12" exp="area" ref3D="1" dr="$A$90:$XFD$90" dn="Z_B31C8DB7_3E78_4144_A6B5_8DE36DE63F0E_.wvu.Rows" sId="3"/>
    <undo index="10" exp="area" ref3D="1" dr="$A$73:$XFD$73" dn="Z_B31C8DB7_3E78_4144_A6B5_8DE36DE63F0E_.wvu.Rows" sId="3"/>
    <undo index="8" exp="area" ref3D="1" dr="$A$65:$XFD$65" dn="Z_B31C8DB7_3E78_4144_A6B5_8DE36DE63F0E_.wvu.Rows" sId="3"/>
    <undo index="6" exp="area" ref3D="1" dr="$A$52:$XFD$53" dn="Z_B31C8DB7_3E78_4144_A6B5_8DE36DE63F0E_.wvu.Rows" sId="3"/>
    <undo index="4" exp="area" ref3D="1" dr="$A$29:$XFD$31" dn="Z_B31C8DB7_3E78_4144_A6B5_8DE36DE63F0E_.wvu.Rows" sId="3"/>
    <undo index="2" exp="area" ref3D="1" dr="$A$21:$XFD$21" dn="Z_B31C8DB7_3E78_4144_A6B5_8DE36DE63F0E_.wvu.Rows" sId="3"/>
    <undo index="1" exp="area" ref3D="1" dr="$A$18:$XFD$19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90:$XFD$90" dn="Z_A54C432C_6C68_4B53_A75C_446EB3A61B2B_.wvu.Rows" sId="3"/>
    <undo index="18" exp="area" ref3D="1" dr="$A$73:$XFD$73" dn="Z_A54C432C_6C68_4B53_A75C_446EB3A61B2B_.wvu.Rows" sId="3"/>
    <undo index="16" exp="area" ref3D="1" dr="$A$65:$XFD$65" dn="Z_A54C432C_6C68_4B53_A75C_446EB3A61B2B_.wvu.Rows" sId="3"/>
    <undo index="12" exp="area" ref3D="1" dr="$A$52:$XFD$53" dn="Z_A54C432C_6C68_4B53_A75C_446EB3A61B2B_.wvu.Rows" sId="3"/>
    <undo index="10" exp="area" ref3D="1" dr="$A$40:$XFD$40" dn="Z_A54C432C_6C68_4B53_A75C_446EB3A61B2B_.wvu.Rows" sId="3"/>
    <undo index="8" exp="area" ref3D="1" dr="$A$36:$XFD$36" dn="Z_A54C432C_6C68_4B53_A75C_446EB3A61B2B_.wvu.Rows" sId="3"/>
    <undo index="6" exp="area" ref3D="1" dr="$A$28:$XFD$32" dn="Z_A54C432C_6C68_4B53_A75C_446EB3A61B2B_.wvu.Rows" sId="3"/>
    <undo index="4" exp="area" ref3D="1" dr="$A$26:$XFD$26" dn="Z_A54C432C_6C68_4B53_A75C_446EB3A61B2B_.wvu.Rows" sId="3"/>
    <undo index="2" exp="area" ref3D="1" dr="$A$21:$XFD$21" dn="Z_A54C432C_6C68_4B53_A75C_446EB3A61B2B_.wvu.Rows" sId="3"/>
    <undo index="1" exp="area" ref3D="1" dr="$A$18:$XFD$19" dn="Z_A54C432C_6C68_4B53_A75C_446EB3A61B2B_.wvu.Rows" sId="3"/>
    <undo index="10" exp="area" ref3D="1" dr="$A$126:$XFD$127" dn="Z_61528DAC_5C4C_48F4_ADE2_8A724B05A086_.wvu.Rows" sId="3"/>
    <undo index="8" exp="area" ref3D="1" dr="$A$73:$XFD$73" dn="Z_61528DAC_5C4C_48F4_ADE2_8A724B05A086_.wvu.Rows" sId="3"/>
    <undo index="6" exp="area" ref3D="1" dr="$A$52:$XFD$53" dn="Z_61528DAC_5C4C_48F4_ADE2_8A724B05A086_.wvu.Rows" sId="3"/>
    <undo index="4" exp="area" ref3D="1" dr="$A$40:$XFD$40" dn="Z_61528DAC_5C4C_48F4_ADE2_8A724B05A086_.wvu.Rows" sId="3"/>
    <undo index="2" exp="area" ref3D="1" dr="$A$26:$XFD$27" dn="Z_61528DAC_5C4C_48F4_ADE2_8A724B05A086_.wvu.Rows" sId="3"/>
    <undo index="1" exp="area" ref3D="1" dr="$A$19:$XFD$19" dn="Z_61528DAC_5C4C_48F4_ADE2_8A724B05A086_.wvu.Rows" sId="3"/>
    <undo index="12" exp="area" ref3D="1" dr="$A$126:$XFD$127" dn="Z_5C539BE6_C8E0_453F_AB5E_9E58094195EA_.wvu.Rows" sId="3"/>
    <undo index="10" exp="area" ref3D="1" dr="$A$73:$XFD$73" dn="Z_5C539BE6_C8E0_453F_AB5E_9E58094195EA_.wvu.Rows" sId="3"/>
    <undo index="8" exp="area" ref3D="1" dr="$A$52:$XFD$53" dn="Z_5C539BE6_C8E0_453F_AB5E_9E58094195EA_.wvu.Rows" sId="3"/>
    <undo index="6" exp="area" ref3D="1" dr="$A$40:$XFD$40" dn="Z_5C539BE6_C8E0_453F_AB5E_9E58094195EA_.wvu.Rows" sId="3"/>
    <undo index="4" exp="area" ref3D="1" dr="$A$36:$XFD$36" dn="Z_5C539BE6_C8E0_453F_AB5E_9E58094195EA_.wvu.Rows" sId="3"/>
    <undo index="2" exp="area" ref3D="1" dr="$A$26:$XFD$27" dn="Z_5C539BE6_C8E0_453F_AB5E_9E58094195EA_.wvu.Rows" sId="3"/>
    <undo index="1" exp="area" ref3D="1" dr="$A$19:$XFD$1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4:$XFD$104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4" exp="area" ref3D="1" dr="$A$73:$XFD$73" dn="Z_42584DC0_1D41_4C93_9B38_C388E7B8DAC4_.wvu.Rows" sId="3"/>
    <undo index="22" exp="area" ref3D="1" dr="$A$65:$XFD$65" dn="Z_42584DC0_1D41_4C93_9B38_C388E7B8DAC4_.wvu.Rows" sId="3"/>
    <undo index="20" exp="area" ref3D="1" dr="$A$59:$XFD$61" dn="Z_42584DC0_1D41_4C93_9B38_C388E7B8DAC4_.wvu.Rows" sId="3"/>
    <undo index="14" exp="area" ref3D="1" dr="$A$52:$XFD$53" dn="Z_42584DC0_1D41_4C93_9B38_C388E7B8DAC4_.wvu.Rows" sId="3"/>
    <undo index="12" exp="area" ref3D="1" dr="$A$48:$XFD$48" dn="Z_42584DC0_1D41_4C93_9B38_C388E7B8DAC4_.wvu.Rows" sId="3"/>
    <undo index="10" exp="area" ref3D="1" dr="$A$40:$XFD$40" dn="Z_42584DC0_1D41_4C93_9B38_C388E7B8DAC4_.wvu.Rows" sId="3"/>
    <undo index="8" exp="area" ref3D="1" dr="$A$36:$XFD$36" dn="Z_42584DC0_1D41_4C93_9B38_C388E7B8DAC4_.wvu.Rows" sId="3"/>
    <undo index="6" exp="area" ref3D="1" dr="$A$28:$XFD$32" dn="Z_42584DC0_1D41_4C93_9B38_C388E7B8DAC4_.wvu.Rows" sId="3"/>
    <undo index="4" exp="area" ref3D="1" dr="$A$26:$XFD$26" dn="Z_42584DC0_1D41_4C93_9B38_C388E7B8DAC4_.wvu.Rows" sId="3"/>
    <undo index="2" exp="area" ref3D="1" dr="$A$21:$XFD$21" dn="Z_42584DC0_1D41_4C93_9B38_C388E7B8DAC4_.wvu.Rows" sId="3"/>
    <undo index="1" exp="area" ref3D="1" dr="$A$18:$XFD$19" dn="Z_42584DC0_1D41_4C93_9B38_C388E7B8DAC4_.wvu.Rows" sId="3"/>
    <undo index="16" exp="area" ref3D="1" dr="$A$126:$XFD$128" dn="Z_3DCB9AAA_F09C_4EA6_B992_F93E466D374A_.wvu.Rows" sId="3"/>
    <undo index="12" exp="area" ref3D="1" dr="$A$90:$XFD$90" dn="Z_3DCB9AAA_F09C_4EA6_B992_F93E466D374A_.wvu.Rows" sId="3"/>
    <undo index="10" exp="area" ref3D="1" dr="$A$73:$XFD$73" dn="Z_3DCB9AAA_F09C_4EA6_B992_F93E466D374A_.wvu.Rows" sId="3"/>
    <undo index="8" exp="area" ref3D="1" dr="$A$65:$XFD$65" dn="Z_3DCB9AAA_F09C_4EA6_B992_F93E466D374A_.wvu.Rows" sId="3"/>
    <undo index="6" exp="area" ref3D="1" dr="$A$52:$XFD$53" dn="Z_3DCB9AAA_F09C_4EA6_B992_F93E466D374A_.wvu.Rows" sId="3"/>
    <undo index="4" exp="area" ref3D="1" dr="$A$29:$XFD$31" dn="Z_3DCB9AAA_F09C_4EA6_B992_F93E466D374A_.wvu.Rows" sId="3"/>
    <undo index="2" exp="area" ref3D="1" dr="$A$21:$XFD$21" dn="Z_3DCB9AAA_F09C_4EA6_B992_F93E466D374A_.wvu.Rows" sId="3"/>
    <undo index="1" exp="area" ref3D="1" dr="$A$18:$XFD$19" dn="Z_3DCB9AAA_F09C_4EA6_B992_F93E466D374A_.wvu.Rows" sId="3"/>
    <undo index="18" exp="area" ref3D="1" dr="$A$126:$XFD$128" dn="Z_1A52382B_3765_4E8C_903F_6B8919B7242E_.wvu.Rows" sId="3"/>
    <undo index="14" exp="area" ref3D="1" dr="$A$90:$XFD$90" dn="Z_1A52382B_3765_4E8C_903F_6B8919B7242E_.wvu.Rows" sId="3"/>
    <undo index="12" exp="area" ref3D="1" dr="$A$73:$XFD$73" dn="Z_1A52382B_3765_4E8C_903F_6B8919B7242E_.wvu.Rows" sId="3"/>
    <undo index="10" exp="area" ref3D="1" dr="$A$65:$XFD$65" dn="Z_1A52382B_3765_4E8C_903F_6B8919B7242E_.wvu.Rows" sId="3"/>
    <undo index="6" exp="area" ref3D="1" dr="$A$52:$XFD$53" dn="Z_1A52382B_3765_4E8C_903F_6B8919B7242E_.wvu.Rows" sId="3"/>
    <undo index="4" exp="area" ref3D="1" dr="$A$29:$XFD$31" dn="Z_1A52382B_3765_4E8C_903F_6B8919B7242E_.wvu.Rows" sId="3"/>
    <undo index="2" exp="area" ref3D="1" dr="$A$21:$XFD$21" dn="Z_1A52382B_3765_4E8C_903F_6B8919B7242E_.wvu.Rows" sId="3"/>
    <undo index="1" exp="area" ref3D="1" dr="$A$18:$XFD$19" dn="Z_1A52382B_3765_4E8C_903F_6B8919B7242E_.wvu.Rows" sId="3"/>
  </rrc>
  <rfmt sheetId="3" sqref="A3:G3" start="0" length="0">
    <dxf>
      <border>
        <top style="thin">
          <color indexed="64"/>
        </top>
      </border>
    </dxf>
  </rfmt>
  <rfmt sheetId="3" sqref="G3" start="0" length="0">
    <dxf>
      <border>
        <right style="thin">
          <color indexed="64"/>
        </right>
      </border>
    </dxf>
  </rfmt>
  <rfmt sheetId="3" sqref="A3:G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C3" start="0" length="0">
    <dxf>
      <border>
        <left/>
      </border>
    </dxf>
  </rfmt>
  <rfmt sheetId="3" sqref="C3:D3" start="0" length="0">
    <dxf>
      <border>
        <top/>
      </border>
    </dxf>
  </rfmt>
  <rfmt sheetId="3" sqref="D3" start="0" length="0">
    <dxf>
      <border>
        <right/>
      </border>
    </dxf>
  </rfmt>
  <rfmt sheetId="3" sqref="C3:D3" start="0" length="0">
    <dxf>
      <border>
        <bottom/>
      </border>
    </dxf>
  </rfmt>
  <rfmt sheetId="3" sqref="C3:D3">
    <dxf>
      <border>
        <left/>
        <right/>
        <vertical/>
      </border>
    </dxf>
  </rfmt>
  <rfmt sheetId="3" sqref="C3" start="0" length="0">
    <dxf>
      <border>
        <left style="thin">
          <color indexed="64"/>
        </left>
      </border>
    </dxf>
  </rfmt>
  <rfmt sheetId="3" sqref="C3:D3" start="0" length="0">
    <dxf>
      <border>
        <top style="thin">
          <color indexed="64"/>
        </top>
      </border>
    </dxf>
  </rfmt>
  <rfmt sheetId="3" sqref="D3" start="0" length="0">
    <dxf>
      <border>
        <right style="thin">
          <color indexed="64"/>
        </right>
      </border>
    </dxf>
  </rfmt>
  <rfmt sheetId="3" sqref="C3:D3" start="0" length="0">
    <dxf>
      <border>
        <bottom style="thin">
          <color indexed="64"/>
        </bottom>
      </border>
    </dxf>
  </rfmt>
  <rfmt sheetId="3" sqref="F3" start="0" length="0">
    <dxf>
      <border>
        <left/>
      </border>
    </dxf>
  </rfmt>
  <rfmt sheetId="3" sqref="F3:G3" start="0" length="0">
    <dxf>
      <border>
        <top/>
      </border>
    </dxf>
  </rfmt>
  <rfmt sheetId="3" sqref="G3" start="0" length="0">
    <dxf>
      <border>
        <right/>
      </border>
    </dxf>
  </rfmt>
  <rfmt sheetId="3" sqref="F3:G3" start="0" length="0">
    <dxf>
      <border>
        <bottom/>
      </border>
    </dxf>
  </rfmt>
  <rfmt sheetId="3" sqref="F3:G3">
    <dxf>
      <border>
        <left/>
        <right/>
        <vertical/>
      </border>
    </dxf>
  </rfmt>
  <rfmt sheetId="3" sqref="F3" start="0" length="0">
    <dxf>
      <border>
        <left style="thin">
          <color indexed="64"/>
        </left>
      </border>
    </dxf>
  </rfmt>
  <rfmt sheetId="3" sqref="F3:G3" start="0" length="0">
    <dxf>
      <border>
        <top style="thin">
          <color indexed="64"/>
        </top>
      </border>
    </dxf>
  </rfmt>
  <rfmt sheetId="3" sqref="G3" start="0" length="0">
    <dxf>
      <border>
        <right style="thin">
          <color indexed="64"/>
        </right>
      </border>
    </dxf>
  </rfmt>
  <rfmt sheetId="3" sqref="F3:G3" start="0" length="0">
    <dxf>
      <border>
        <bottom style="thin">
          <color indexed="64"/>
        </bottom>
      </border>
    </dxf>
  </rfmt>
  <rfmt sheetId="3" sqref="F3:G3" start="0" length="2147483647">
    <dxf>
      <font>
        <i/>
      </font>
    </dxf>
  </rfmt>
  <rrc rId="48358" sId="3" ref="E1:E1048576" action="insertCol">
    <undo index="10" exp="area" ref3D="1" dr="$A$127:$XFD$128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" exp="area" ref3D="1" dr="$A$20:$XFD$20" dn="Z_F85EE840_0C31_454A_8951_832C2E9E0600_.wvu.Rows" sId="3"/>
    <undo index="16" exp="area" ref3D="1" dr="$A$127:$XFD$129" dn="Z_B31C8DB7_3E78_4144_A6B5_8DE36DE63F0E_.wvu.Rows" sId="3"/>
    <undo index="12" exp="area" ref3D="1" dr="$A$91:$XFD$91" dn="Z_B31C8DB7_3E78_4144_A6B5_8DE36DE63F0E_.wvu.Rows" sId="3"/>
    <undo index="10" exp="area" ref3D="1" dr="$A$74:$XFD$74" dn="Z_B31C8DB7_3E78_4144_A6B5_8DE36DE63F0E_.wvu.Rows" sId="3"/>
    <undo index="8" exp="area" ref3D="1" dr="$A$66:$XFD$66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" exp="area" ref3D="1" dr="$A$22:$XFD$22" dn="Z_B31C8DB7_3E78_4144_A6B5_8DE36DE63F0E_.wvu.Rows" sId="3"/>
    <undo index="1" exp="area" ref3D="1" dr="$A$19:$XFD$20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20" exp="area" ref3D="1" dr="$A$91:$XFD$91" dn="Z_A54C432C_6C68_4B53_A75C_446EB3A61B2B_.wvu.Rows" sId="3"/>
    <undo index="18" exp="area" ref3D="1" dr="$A$74:$XFD$74" dn="Z_A54C432C_6C68_4B53_A75C_446EB3A61B2B_.wvu.Rows" sId="3"/>
    <undo index="16" exp="area" ref3D="1" dr="$A$66:$XFD$66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2" exp="area" ref3D="1" dr="$A$22:$XFD$22" dn="Z_A54C432C_6C68_4B53_A75C_446EB3A61B2B_.wvu.Rows" sId="3"/>
    <undo index="1" exp="area" ref3D="1" dr="$A$19:$XFD$20" dn="Z_A54C432C_6C68_4B53_A75C_446EB3A61B2B_.wvu.Rows" sId="3"/>
    <undo index="10" exp="area" ref3D="1" dr="$A$127:$XFD$128" dn="Z_61528DAC_5C4C_48F4_ADE2_8A724B05A086_.wvu.Rows" sId="3"/>
    <undo index="8" exp="area" ref3D="1" dr="$A$74:$XFD$74" dn="Z_61528DAC_5C4C_48F4_ADE2_8A724B05A086_.wvu.Rows" sId="3"/>
    <undo index="6" exp="area" ref3D="1" dr="$A$53:$XFD$54" dn="Z_61528DAC_5C4C_48F4_ADE2_8A724B05A086_.wvu.Rows" sId="3"/>
    <undo index="4" exp="area" ref3D="1" dr="$A$41:$XFD$41" dn="Z_61528DAC_5C4C_48F4_ADE2_8A724B05A086_.wvu.Rows" sId="3"/>
    <undo index="2" exp="area" ref3D="1" dr="$A$27:$XFD$28" dn="Z_61528DAC_5C4C_48F4_ADE2_8A724B05A086_.wvu.Rows" sId="3"/>
    <undo index="1" exp="area" ref3D="1" dr="$A$20:$XFD$20" dn="Z_61528DAC_5C4C_48F4_ADE2_8A724B05A086_.wvu.Rows" sId="3"/>
    <undo index="12" exp="area" ref3D="1" dr="$A$127:$XFD$128" dn="Z_5C539BE6_C8E0_453F_AB5E_9E58094195EA_.wvu.Rows" sId="3"/>
    <undo index="10" exp="area" ref3D="1" dr="$A$74:$XFD$74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1" exp="area" ref3D="1" dr="$A$20:$XFD$20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5:$XFD$105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4" exp="area" ref3D="1" dr="$A$74:$XFD$74" dn="Z_42584DC0_1D41_4C93_9B38_C388E7B8DAC4_.wvu.Rows" sId="3"/>
    <undo index="22" exp="area" ref3D="1" dr="$A$66:$XFD$66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2" exp="area" ref3D="1" dr="$A$22:$XFD$22" dn="Z_42584DC0_1D41_4C93_9B38_C388E7B8DAC4_.wvu.Rows" sId="3"/>
    <undo index="1" exp="area" ref3D="1" dr="$A$19:$XFD$20" dn="Z_42584DC0_1D41_4C93_9B38_C388E7B8DAC4_.wvu.Rows" sId="3"/>
    <undo index="16" exp="area" ref3D="1" dr="$A$127:$XFD$129" dn="Z_3DCB9AAA_F09C_4EA6_B992_F93E466D374A_.wvu.Rows" sId="3"/>
    <undo index="12" exp="area" ref3D="1" dr="$A$91:$XFD$91" dn="Z_3DCB9AAA_F09C_4EA6_B992_F93E466D374A_.wvu.Rows" sId="3"/>
    <undo index="10" exp="area" ref3D="1" dr="$A$74:$XFD$74" dn="Z_3DCB9AAA_F09C_4EA6_B992_F93E466D374A_.wvu.Rows" sId="3"/>
    <undo index="8" exp="area" ref3D="1" dr="$A$66:$XFD$66" dn="Z_3DCB9AAA_F09C_4EA6_B992_F93E466D374A_.wvu.Rows" sId="3"/>
    <undo index="6" exp="area" ref3D="1" dr="$A$53:$XFD$54" dn="Z_3DCB9AAA_F09C_4EA6_B992_F93E466D374A_.wvu.Rows" sId="3"/>
    <undo index="4" exp="area" ref3D="1" dr="$A$30:$XFD$32" dn="Z_3DCB9AAA_F09C_4EA6_B992_F93E466D374A_.wvu.Rows" sId="3"/>
    <undo index="2" exp="area" ref3D="1" dr="$A$22:$XFD$22" dn="Z_3DCB9AAA_F09C_4EA6_B992_F93E466D374A_.wvu.Rows" sId="3"/>
    <undo index="1" exp="area" ref3D="1" dr="$A$19:$XFD$20" dn="Z_3DCB9AAA_F09C_4EA6_B992_F93E466D374A_.wvu.Rows" sId="3"/>
    <undo index="18" exp="area" ref3D="1" dr="$A$127:$XFD$129" dn="Z_1A52382B_3765_4E8C_903F_6B8919B7242E_.wvu.Rows" sId="3"/>
    <undo index="14" exp="area" ref3D="1" dr="$A$91:$XFD$91" dn="Z_1A52382B_3765_4E8C_903F_6B8919B7242E_.wvu.Rows" sId="3"/>
    <undo index="12" exp="area" ref3D="1" dr="$A$74:$XFD$74" dn="Z_1A52382B_3765_4E8C_903F_6B8919B7242E_.wvu.Rows" sId="3"/>
    <undo index="10" exp="area" ref3D="1" dr="$A$66:$XFD$66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  <undo index="2" exp="area" ref3D="1" dr="$A$22:$XFD$22" dn="Z_1A52382B_3765_4E8C_903F_6B8919B7242E_.wvu.Rows" sId="3"/>
    <undo index="1" exp="area" ref3D="1" dr="$A$19:$XFD$20" dn="Z_1A52382B_3765_4E8C_903F_6B8919B7242E_.wvu.Rows" sId="3"/>
  </rrc>
  <rm rId="48359" sheetId="3" source="H4:H138" destination="E4:E138" sourceSheetId="3">
    <rfmt sheetId="3" s="1" sqref="E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E5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3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5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9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5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7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0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3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5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6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7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8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9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0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3" start="0" length="0">
      <dxf>
        <font>
          <b/>
          <sz val="16"/>
          <color auto="1"/>
          <name val="Times New Roman"/>
          <scheme val="none"/>
        </font>
        <numFmt numFmtId="2" formatCode="0.0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5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6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7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9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0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1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2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5" start="0" length="0">
      <dxf>
        <font>
          <b/>
          <sz val="16"/>
          <color auto="1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6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7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</dxf>
    </rfmt>
    <rfmt sheetId="3" s="1" sqref="E78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9" start="0" length="0">
      <dxf>
        <font>
          <b/>
          <sz val="16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0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8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0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6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2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7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9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4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6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7" start="0" length="0">
      <dxf>
        <font>
          <sz val="16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8" start="0" length="0">
      <dxf>
        <font>
          <sz val="16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9" start="0" length="0">
      <dxf>
        <font>
          <b/>
          <sz val="16"/>
          <color auto="1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0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2" start="0" length="0">
      <dxf>
        <font>
          <sz val="16"/>
          <color auto="1"/>
          <name val="Times New Roman"/>
          <scheme val="none"/>
        </font>
        <numFmt numFmtId="166" formatCode="0.0"/>
        <fill>
          <patternFill patternType="solid"/>
        </fill>
        <alignment horizontal="right"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8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9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0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1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2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3" start="0" length="0">
      <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5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7" start="0" length="0">
      <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8" start="0" length="0">
      <dxf>
        <font>
          <b/>
          <sz val="16"/>
          <color auto="1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3" sqref="C3" start="0" length="0">
    <dxf>
      <border>
        <left/>
      </border>
    </dxf>
  </rfmt>
  <rfmt sheetId="3" sqref="C3:E3" start="0" length="0">
    <dxf>
      <border>
        <top/>
      </border>
    </dxf>
  </rfmt>
  <rfmt sheetId="3" sqref="C3:E3" start="0" length="0">
    <dxf>
      <border>
        <bottom/>
      </border>
    </dxf>
  </rfmt>
  <rfmt sheetId="3" sqref="C3" start="0" length="0">
    <dxf>
      <border>
        <left style="thin">
          <color indexed="64"/>
        </left>
      </border>
    </dxf>
  </rfmt>
  <rfmt sheetId="3" sqref="C3:E3" start="0" length="0">
    <dxf>
      <border>
        <top style="thin">
          <color indexed="64"/>
        </top>
      </border>
    </dxf>
  </rfmt>
  <rfmt sheetId="3" sqref="E3" start="0" length="0">
    <dxf>
      <border>
        <right style="thin">
          <color indexed="64"/>
        </right>
      </border>
    </dxf>
  </rfmt>
  <rfmt sheetId="3" sqref="C3:E3" start="0" length="0">
    <dxf>
      <border>
        <bottom style="thin">
          <color indexed="64"/>
        </bottom>
      </border>
    </dxf>
  </rfmt>
  <rrc rId="48360" sId="3" ref="H1:H1048576" action="deleteCol">
    <undo index="10" exp="area" ref3D="1" dr="$A$127:$XFD$128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" exp="area" ref3D="1" dr="$A$20:$XFD$20" dn="Z_F85EE840_0C31_454A_8951_832C2E9E0600_.wvu.Rows" sId="3"/>
    <undo index="0" exp="area" ref3D="1" dr="$A$1:$H$141" dn="Z_F85EE840_0C31_454A_8951_832C2E9E0600_.wvu.PrintArea" sId="3"/>
    <undo index="16" exp="area" ref3D="1" dr="$A$127:$XFD$129" dn="Z_B31C8DB7_3E78_4144_A6B5_8DE36DE63F0E_.wvu.Rows" sId="3"/>
    <undo index="12" exp="area" ref3D="1" dr="$A$91:$XFD$91" dn="Z_B31C8DB7_3E78_4144_A6B5_8DE36DE63F0E_.wvu.Rows" sId="3"/>
    <undo index="10" exp="area" ref3D="1" dr="$A$74:$XFD$74" dn="Z_B31C8DB7_3E78_4144_A6B5_8DE36DE63F0E_.wvu.Rows" sId="3"/>
    <undo index="8" exp="area" ref3D="1" dr="$A$66:$XFD$66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" exp="area" ref3D="1" dr="$A$22:$XFD$22" dn="Z_B31C8DB7_3E78_4144_A6B5_8DE36DE63F0E_.wvu.Rows" sId="3"/>
    <undo index="1" exp="area" ref3D="1" dr="$A$19:$XFD$20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20" exp="area" ref3D="1" dr="$A$91:$XFD$91" dn="Z_A54C432C_6C68_4B53_A75C_446EB3A61B2B_.wvu.Rows" sId="3"/>
    <undo index="18" exp="area" ref3D="1" dr="$A$74:$XFD$74" dn="Z_A54C432C_6C68_4B53_A75C_446EB3A61B2B_.wvu.Rows" sId="3"/>
    <undo index="16" exp="area" ref3D="1" dr="$A$66:$XFD$66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2" exp="area" ref3D="1" dr="$A$22:$XFD$22" dn="Z_A54C432C_6C68_4B53_A75C_446EB3A61B2B_.wvu.Rows" sId="3"/>
    <undo index="1" exp="area" ref3D="1" dr="$A$19:$XFD$20" dn="Z_A54C432C_6C68_4B53_A75C_446EB3A61B2B_.wvu.Rows" sId="3"/>
    <undo index="10" exp="area" ref3D="1" dr="$A$127:$XFD$128" dn="Z_61528DAC_5C4C_48F4_ADE2_8A724B05A086_.wvu.Rows" sId="3"/>
    <undo index="8" exp="area" ref3D="1" dr="$A$74:$XFD$74" dn="Z_61528DAC_5C4C_48F4_ADE2_8A724B05A086_.wvu.Rows" sId="3"/>
    <undo index="6" exp="area" ref3D="1" dr="$A$53:$XFD$54" dn="Z_61528DAC_5C4C_48F4_ADE2_8A724B05A086_.wvu.Rows" sId="3"/>
    <undo index="4" exp="area" ref3D="1" dr="$A$41:$XFD$41" dn="Z_61528DAC_5C4C_48F4_ADE2_8A724B05A086_.wvu.Rows" sId="3"/>
    <undo index="2" exp="area" ref3D="1" dr="$A$27:$XFD$28" dn="Z_61528DAC_5C4C_48F4_ADE2_8A724B05A086_.wvu.Rows" sId="3"/>
    <undo index="1" exp="area" ref3D="1" dr="$A$20:$XFD$20" dn="Z_61528DAC_5C4C_48F4_ADE2_8A724B05A086_.wvu.Rows" sId="3"/>
    <undo index="0" exp="area" ref3D="1" dr="$A$1:$H$141" dn="Z_61528DAC_5C4C_48F4_ADE2_8A724B05A086_.wvu.PrintArea" sId="3"/>
    <undo index="12" exp="area" ref3D="1" dr="$A$127:$XFD$128" dn="Z_5C539BE6_C8E0_453F_AB5E_9E58094195EA_.wvu.Rows" sId="3"/>
    <undo index="10" exp="area" ref3D="1" dr="$A$74:$XFD$74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1" exp="area" ref3D="1" dr="$A$20:$XFD$20" dn="Z_5C539BE6_C8E0_453F_AB5E_9E58094195EA_.wvu.Rows" sId="3"/>
    <undo index="0" exp="area" ref3D="1" dr="$A$1:$H$141" dn="Z_5C539BE6_C8E0_453F_AB5E_9E58094195EA_.wvu.PrintArea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5:$XFD$105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4" exp="area" ref3D="1" dr="$A$74:$XFD$74" dn="Z_42584DC0_1D41_4C93_9B38_C388E7B8DAC4_.wvu.Rows" sId="3"/>
    <undo index="22" exp="area" ref3D="1" dr="$A$66:$XFD$66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2" exp="area" ref3D="1" dr="$A$22:$XFD$22" dn="Z_42584DC0_1D41_4C93_9B38_C388E7B8DAC4_.wvu.Rows" sId="3"/>
    <undo index="1" exp="area" ref3D="1" dr="$A$19:$XFD$20" dn="Z_42584DC0_1D41_4C93_9B38_C388E7B8DAC4_.wvu.Rows" sId="3"/>
    <undo index="16" exp="area" ref3D="1" dr="$A$127:$XFD$129" dn="Z_3DCB9AAA_F09C_4EA6_B992_F93E466D374A_.wvu.Rows" sId="3"/>
    <undo index="12" exp="area" ref3D="1" dr="$A$91:$XFD$91" dn="Z_3DCB9AAA_F09C_4EA6_B992_F93E466D374A_.wvu.Rows" sId="3"/>
    <undo index="10" exp="area" ref3D="1" dr="$A$74:$XFD$74" dn="Z_3DCB9AAA_F09C_4EA6_B992_F93E466D374A_.wvu.Rows" sId="3"/>
    <undo index="8" exp="area" ref3D="1" dr="$A$66:$XFD$66" dn="Z_3DCB9AAA_F09C_4EA6_B992_F93E466D374A_.wvu.Rows" sId="3"/>
    <undo index="6" exp="area" ref3D="1" dr="$A$53:$XFD$54" dn="Z_3DCB9AAA_F09C_4EA6_B992_F93E466D374A_.wvu.Rows" sId="3"/>
    <undo index="4" exp="area" ref3D="1" dr="$A$30:$XFD$32" dn="Z_3DCB9AAA_F09C_4EA6_B992_F93E466D374A_.wvu.Rows" sId="3"/>
    <undo index="2" exp="area" ref3D="1" dr="$A$22:$XFD$22" dn="Z_3DCB9AAA_F09C_4EA6_B992_F93E466D374A_.wvu.Rows" sId="3"/>
    <undo index="1" exp="area" ref3D="1" dr="$A$19:$XFD$20" dn="Z_3DCB9AAA_F09C_4EA6_B992_F93E466D374A_.wvu.Rows" sId="3"/>
    <undo index="18" exp="area" ref3D="1" dr="$A$127:$XFD$129" dn="Z_1A52382B_3765_4E8C_903F_6B8919B7242E_.wvu.Rows" sId="3"/>
    <undo index="14" exp="area" ref3D="1" dr="$A$91:$XFD$91" dn="Z_1A52382B_3765_4E8C_903F_6B8919B7242E_.wvu.Rows" sId="3"/>
    <undo index="12" exp="area" ref3D="1" dr="$A$74:$XFD$74" dn="Z_1A52382B_3765_4E8C_903F_6B8919B7242E_.wvu.Rows" sId="3"/>
    <undo index="10" exp="area" ref3D="1" dr="$A$66:$XFD$66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  <undo index="2" exp="area" ref3D="1" dr="$A$22:$XFD$22" dn="Z_1A52382B_3765_4E8C_903F_6B8919B7242E_.wvu.Rows" sId="3"/>
    <undo index="1" exp="area" ref3D="1" dr="$A$19:$XFD$20" dn="Z_1A52382B_3765_4E8C_903F_6B8919B7242E_.wvu.Rows" sId="3"/>
    <rfmt sheetId="3" xfDxf="1" s="1" sqref="H1:H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166" formatCode="0.0"/>
        <fill>
          <patternFill patternType="none">
            <fgColor indexed="64"/>
            <bgColor indexed="65"/>
          </patternFill>
        </fill>
        <alignment horizontal="center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H1" start="0" length="0">
      <dxf>
        <font>
          <b/>
          <sz val="16"/>
          <color auto="1"/>
          <name val="Times New Roman"/>
          <scheme val="none"/>
        </font>
        <numFmt numFmtId="0" formatCode="General"/>
      </dxf>
    </rfmt>
    <rfmt sheetId="3" s="1" sqref="H2" start="0" length="0">
      <dxf>
        <font>
          <b/>
          <sz val="16"/>
          <color auto="1"/>
          <name val="Times New Roman"/>
          <scheme val="none"/>
        </font>
        <numFmt numFmtId="0" formatCode="General"/>
      </dxf>
    </rfmt>
    <rfmt sheetId="3" s="1" sqref="H3" start="0" length="0">
      <dxf>
        <font>
          <b/>
          <i/>
          <sz val="16"/>
          <color auto="1"/>
          <name val="Times New Roman"/>
          <scheme val="none"/>
        </font>
        <numFmt numFmtId="0" formatCode="General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numFmt numFmtId="0" formatCode="General"/>
        <alignment horizontal="general" vertical="bottom" readingOrder="0"/>
      </dxf>
    </rfmt>
    <rfmt sheetId="3" sqref="H5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6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7" start="0" length="0">
      <dxf>
        <numFmt numFmtId="0" formatCode="General"/>
        <alignment horizontal="general" vertical="bottom" readingOrder="0"/>
      </dxf>
    </rfmt>
    <rfmt sheetId="3" sqref="H8" start="0" length="0">
      <dxf>
        <numFmt numFmtId="0" formatCode="General"/>
        <alignment horizontal="general" vertical="bottom" readingOrder="0"/>
      </dxf>
    </rfmt>
    <rfmt sheetId="3" sqref="H9" start="0" length="0">
      <dxf>
        <numFmt numFmtId="0" formatCode="General"/>
        <alignment horizontal="general" vertical="bottom" readingOrder="0"/>
      </dxf>
    </rfmt>
    <rfmt sheetId="3" sqref="H10" start="0" length="0">
      <dxf>
        <numFmt numFmtId="0" formatCode="General"/>
        <alignment horizontal="general" vertical="bottom" readingOrder="0"/>
      </dxf>
    </rfmt>
    <rfmt sheetId="3" sqref="H11" start="0" length="0">
      <dxf>
        <numFmt numFmtId="0" formatCode="General"/>
        <alignment horizontal="general" vertical="bottom" readingOrder="0"/>
      </dxf>
    </rfmt>
    <rfmt sheetId="3" sqref="H12" start="0" length="0">
      <dxf>
        <numFmt numFmtId="0" formatCode="General"/>
        <alignment horizontal="general" vertical="bottom" readingOrder="0"/>
      </dxf>
    </rfmt>
    <rfmt sheetId="3" sqref="H13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4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5" start="0" length="0">
      <dxf>
        <numFmt numFmtId="0" formatCode="General"/>
        <alignment horizontal="general" vertical="bottom" readingOrder="0"/>
      </dxf>
    </rfmt>
    <rfmt sheetId="3" sqref="H16" start="0" length="0">
      <dxf>
        <numFmt numFmtId="0" formatCode="General"/>
        <alignment horizontal="general" vertical="bottom" readingOrder="0"/>
      </dxf>
    </rfmt>
    <rfmt sheetId="3" sqref="H17" start="0" length="0">
      <dxf>
        <numFmt numFmtId="0" formatCode="General"/>
        <alignment horizontal="general" vertical="bottom" readingOrder="0"/>
      </dxf>
    </rfmt>
    <rfmt sheetId="3" sqref="H18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9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20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21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22" start="0" length="0">
      <dxf>
        <numFmt numFmtId="0" formatCode="General"/>
        <alignment horizontal="general" vertical="bottom" readingOrder="0"/>
      </dxf>
    </rfmt>
    <rfmt sheetId="3" sqref="H23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24" start="0" length="0">
      <dxf>
        <numFmt numFmtId="0" formatCode="General"/>
        <alignment horizontal="general" vertical="bottom" readingOrder="0"/>
      </dxf>
    </rfmt>
    <rfmt sheetId="3" sqref="H25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26" start="0" length="0">
      <dxf>
        <numFmt numFmtId="0" formatCode="General"/>
        <alignment horizontal="general" vertical="bottom" readingOrder="0"/>
      </dxf>
    </rfmt>
    <rfmt sheetId="3" sqref="H27" start="0" length="0">
      <dxf>
        <numFmt numFmtId="0" formatCode="General"/>
        <alignment horizontal="general" vertical="bottom" readingOrder="0"/>
      </dxf>
    </rfmt>
    <rfmt sheetId="3" sqref="H28" start="0" length="0">
      <dxf>
        <numFmt numFmtId="0" formatCode="General"/>
        <alignment horizontal="general" vertical="bottom" readingOrder="0"/>
      </dxf>
    </rfmt>
    <rfmt sheetId="3" sqref="H29" start="0" length="0">
      <dxf>
        <numFmt numFmtId="0" formatCode="General"/>
        <alignment horizontal="general" vertical="bottom" readingOrder="0"/>
      </dxf>
    </rfmt>
    <rfmt sheetId="3" sqref="H30" start="0" length="0">
      <dxf>
        <numFmt numFmtId="0" formatCode="General"/>
        <alignment horizontal="general" vertical="bottom" readingOrder="0"/>
      </dxf>
    </rfmt>
    <rfmt sheetId="3" sqref="H31" start="0" length="0">
      <dxf>
        <numFmt numFmtId="0" formatCode="General"/>
        <alignment horizontal="general" vertical="bottom" readingOrder="0"/>
      </dxf>
    </rfmt>
    <rfmt sheetId="3" sqref="H32" start="0" length="0">
      <dxf>
        <numFmt numFmtId="0" formatCode="General"/>
        <alignment horizontal="general" vertical="bottom" readingOrder="0"/>
      </dxf>
    </rfmt>
    <rfmt sheetId="3" sqref="H33" start="0" length="0">
      <dxf>
        <numFmt numFmtId="0" formatCode="General"/>
        <alignment horizontal="general" vertical="bottom" readingOrder="0"/>
      </dxf>
    </rfmt>
    <rfmt sheetId="3" sqref="H34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35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36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37" start="0" length="0">
      <dxf>
        <numFmt numFmtId="0" formatCode="General"/>
        <alignment horizontal="general" vertical="bottom" readingOrder="0"/>
      </dxf>
    </rfmt>
    <rfmt sheetId="3" sqref="H38" start="0" length="0">
      <dxf>
        <numFmt numFmtId="0" formatCode="General"/>
        <alignment horizontal="general" vertical="bottom" readingOrder="0"/>
      </dxf>
    </rfmt>
    <rfmt sheetId="3" sqref="H39" start="0" length="0">
      <dxf>
        <numFmt numFmtId="0" formatCode="General"/>
        <alignment horizontal="general" vertical="bottom" readingOrder="0"/>
      </dxf>
    </rfmt>
    <rfmt sheetId="3" sqref="H40" start="0" length="0">
      <dxf>
        <numFmt numFmtId="0" formatCode="General"/>
        <alignment horizontal="general" vertical="bottom" readingOrder="0"/>
      </dxf>
    </rfmt>
    <rfmt sheetId="3" sqref="H41" start="0" length="0">
      <dxf>
        <numFmt numFmtId="0" formatCode="General"/>
        <alignment horizontal="general" vertical="bottom" readingOrder="0"/>
      </dxf>
    </rfmt>
    <rfmt sheetId="3" sqref="H42" start="0" length="0">
      <dxf>
        <numFmt numFmtId="0" formatCode="General"/>
        <alignment horizontal="general" vertical="bottom" readingOrder="0"/>
      </dxf>
    </rfmt>
    <rfmt sheetId="3" sqref="H43" start="0" length="0">
      <dxf>
        <numFmt numFmtId="0" formatCode="General"/>
        <alignment horizontal="general" vertical="bottom" readingOrder="0"/>
      </dxf>
    </rfmt>
    <rfmt sheetId="3" sqref="H44" start="0" length="0">
      <dxf>
        <numFmt numFmtId="0" formatCode="General"/>
        <alignment horizontal="general" vertical="bottom" readingOrder="0"/>
      </dxf>
    </rfmt>
    <rfmt sheetId="3" sqref="H45" start="0" length="0">
      <dxf>
        <numFmt numFmtId="0" formatCode="General"/>
        <alignment horizontal="general" vertical="bottom" readingOrder="0"/>
      </dxf>
    </rfmt>
    <rfmt sheetId="3" sqref="H46" start="0" length="0">
      <dxf>
        <numFmt numFmtId="0" formatCode="General"/>
        <alignment horizontal="general" vertical="bottom" readingOrder="0"/>
      </dxf>
    </rfmt>
    <rfmt sheetId="3" sqref="H47" start="0" length="0">
      <dxf>
        <alignment horizontal="general" vertical="bottom" readingOrder="0"/>
      </dxf>
    </rfmt>
    <rfmt sheetId="3" sqref="H48" start="0" length="0">
      <dxf>
        <numFmt numFmtId="0" formatCode="General"/>
        <alignment horizontal="general" vertical="bottom" readingOrder="0"/>
      </dxf>
    </rfmt>
    <rfmt sheetId="3" sqref="H49" start="0" length="0">
      <dxf>
        <numFmt numFmtId="0" formatCode="General"/>
        <alignment horizontal="general" vertical="bottom" readingOrder="0"/>
      </dxf>
    </rfmt>
    <rfmt sheetId="3" sqref="H50" start="0" length="0">
      <dxf>
        <numFmt numFmtId="0" formatCode="General"/>
        <alignment horizontal="general" vertical="bottom" readingOrder="0"/>
      </dxf>
    </rfmt>
    <rfmt sheetId="3" sqref="H51" start="0" length="0">
      <dxf>
        <numFmt numFmtId="0" formatCode="General"/>
        <alignment horizontal="general" vertical="bottom" readingOrder="0"/>
      </dxf>
    </rfmt>
    <rfmt sheetId="3" sqref="H52" start="0" length="0">
      <dxf>
        <numFmt numFmtId="0" formatCode="General"/>
        <alignment horizontal="general" vertical="bottom" readingOrder="0"/>
      </dxf>
    </rfmt>
    <rfmt sheetId="3" sqref="H53" start="0" length="0">
      <dxf>
        <numFmt numFmtId="0" formatCode="General"/>
        <alignment horizontal="general" vertical="bottom" readingOrder="0"/>
      </dxf>
    </rfmt>
    <rfmt sheetId="3" sqref="H54" start="0" length="0">
      <dxf>
        <numFmt numFmtId="0" formatCode="General"/>
        <alignment horizontal="general" vertical="bottom" readingOrder="0"/>
      </dxf>
    </rfmt>
    <rfmt sheetId="3" sqref="H55" start="0" length="0">
      <dxf>
        <numFmt numFmtId="0" formatCode="General"/>
        <alignment horizontal="general" vertical="bottom" readingOrder="0"/>
      </dxf>
    </rfmt>
    <rfmt sheetId="3" sqref="H56" start="0" length="0">
      <dxf>
        <numFmt numFmtId="0" formatCode="General"/>
        <alignment horizontal="general" vertical="bottom" readingOrder="0"/>
      </dxf>
    </rfmt>
    <rfmt sheetId="3" sqref="H57" start="0" length="0">
      <dxf>
        <numFmt numFmtId="0" formatCode="General"/>
        <alignment horizontal="general" vertical="bottom" readingOrder="0"/>
      </dxf>
    </rfmt>
    <rfmt sheetId="3" sqref="H58" start="0" length="0">
      <dxf>
        <numFmt numFmtId="0" formatCode="General"/>
        <alignment horizontal="general" vertical="bottom" readingOrder="0"/>
      </dxf>
    </rfmt>
    <rfmt sheetId="3" sqref="H59" start="0" length="0">
      <dxf>
        <numFmt numFmtId="0" formatCode="General"/>
        <alignment horizontal="general" vertical="bottom" readingOrder="0"/>
      </dxf>
    </rfmt>
    <rfmt sheetId="3" sqref="H60" start="0" length="0">
      <dxf>
        <numFmt numFmtId="0" formatCode="General"/>
        <alignment horizontal="general" vertical="bottom" readingOrder="0"/>
      </dxf>
    </rfmt>
    <rfmt sheetId="3" sqref="H61" start="0" length="0">
      <dxf>
        <numFmt numFmtId="0" formatCode="General"/>
        <alignment horizontal="general" vertical="bottom" readingOrder="0"/>
      </dxf>
    </rfmt>
    <rfmt sheetId="3" sqref="H62" start="0" length="0">
      <dxf>
        <numFmt numFmtId="0" formatCode="General"/>
        <alignment horizontal="general" vertical="bottom" readingOrder="0"/>
      </dxf>
    </rfmt>
    <rfmt sheetId="3" sqref="H63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64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65" start="0" length="0">
      <dxf>
        <numFmt numFmtId="0" formatCode="General"/>
        <alignment horizontal="general" vertical="bottom" readingOrder="0"/>
      </dxf>
    </rfmt>
    <rfmt sheetId="3" sqref="H66" start="0" length="0">
      <dxf>
        <numFmt numFmtId="0" formatCode="General"/>
        <alignment horizontal="general" vertical="bottom" readingOrder="0"/>
      </dxf>
    </rfmt>
    <rfmt sheetId="3" sqref="H67" start="0" length="0">
      <dxf>
        <numFmt numFmtId="0" formatCode="General"/>
        <alignment horizontal="general" vertical="bottom" readingOrder="0"/>
      </dxf>
    </rfmt>
    <rfmt sheetId="3" sqref="H68" start="0" length="0">
      <dxf>
        <numFmt numFmtId="0" formatCode="General"/>
        <alignment horizontal="general" vertical="bottom" readingOrder="0"/>
      </dxf>
    </rfmt>
    <rfmt sheetId="3" sqref="H69" start="0" length="0">
      <dxf>
        <numFmt numFmtId="0" formatCode="General"/>
        <alignment horizontal="general" vertical="bottom" readingOrder="0"/>
      </dxf>
    </rfmt>
    <rfmt sheetId="3" sqref="H70" start="0" length="0">
      <dxf>
        <numFmt numFmtId="0" formatCode="General"/>
        <alignment horizontal="general" vertical="bottom" readingOrder="0"/>
      </dxf>
    </rfmt>
    <rfmt sheetId="3" sqref="H71" start="0" length="0">
      <dxf>
        <numFmt numFmtId="0" formatCode="General"/>
        <alignment horizontal="general" vertical="bottom" readingOrder="0"/>
      </dxf>
    </rfmt>
    <rfmt sheetId="3" sqref="H72" start="0" length="0">
      <dxf>
        <numFmt numFmtId="0" formatCode="General"/>
        <alignment horizontal="general" vertical="bottom" readingOrder="0"/>
      </dxf>
    </rfmt>
    <rfmt sheetId="3" sqref="H73" start="0" length="0">
      <dxf>
        <numFmt numFmtId="0" formatCode="General"/>
        <alignment horizontal="general" vertical="bottom" readingOrder="0"/>
      </dxf>
    </rfmt>
    <rfmt sheetId="3" sqref="H74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75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76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77" start="0" length="0">
      <dxf>
        <numFmt numFmtId="0" formatCode="General"/>
        <alignment horizontal="general" vertical="bottom" readingOrder="0"/>
      </dxf>
    </rfmt>
    <rfmt sheetId="3" sqref="H78" start="0" length="0">
      <dxf>
        <numFmt numFmtId="0" formatCode="General"/>
        <alignment horizontal="general" vertical="bottom" readingOrder="0"/>
      </dxf>
    </rfmt>
    <rfmt sheetId="3" sqref="H79" start="0" length="0">
      <dxf>
        <numFmt numFmtId="0" formatCode="General"/>
        <alignment horizontal="general" vertical="bottom" readingOrder="0"/>
      </dxf>
    </rfmt>
    <rfmt sheetId="3" sqref="H80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81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82" start="0" length="0">
      <dxf>
        <numFmt numFmtId="0" formatCode="General"/>
        <alignment horizontal="general" vertical="bottom" readingOrder="0"/>
      </dxf>
    </rfmt>
    <rfmt sheetId="3" sqref="H83" start="0" length="0">
      <dxf>
        <numFmt numFmtId="0" formatCode="General"/>
        <alignment horizontal="general" vertical="bottom" readingOrder="0"/>
      </dxf>
    </rfmt>
    <rfmt sheetId="3" sqref="H84" start="0" length="0">
      <dxf>
        <numFmt numFmtId="0" formatCode="General"/>
        <alignment horizontal="general" vertical="bottom" readingOrder="0"/>
      </dxf>
    </rfmt>
    <rfmt sheetId="3" sqref="H85" start="0" length="0">
      <dxf>
        <numFmt numFmtId="0" formatCode="General"/>
        <alignment horizontal="general" vertical="bottom" readingOrder="0"/>
      </dxf>
    </rfmt>
    <rfmt sheetId="3" sqref="H86" start="0" length="0">
      <dxf>
        <numFmt numFmtId="0" formatCode="General"/>
        <alignment horizontal="general" vertical="bottom" readingOrder="0"/>
      </dxf>
    </rfmt>
    <rfmt sheetId="3" sqref="H87" start="0" length="0">
      <dxf>
        <numFmt numFmtId="0" formatCode="General"/>
        <alignment horizontal="general" vertical="bottom" readingOrder="0"/>
      </dxf>
    </rfmt>
    <rfmt sheetId="3" sqref="H88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89" start="0" length="0">
      <dxf>
        <numFmt numFmtId="0" formatCode="General"/>
        <alignment horizontal="general" vertical="bottom" readingOrder="0"/>
      </dxf>
    </rfmt>
    <rfmt sheetId="3" sqref="H90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91" start="0" length="0">
      <dxf>
        <numFmt numFmtId="0" formatCode="General"/>
        <alignment horizontal="general" vertical="bottom" readingOrder="0"/>
      </dxf>
    </rfmt>
    <rfmt sheetId="3" sqref="H92" start="0" length="0">
      <dxf>
        <numFmt numFmtId="0" formatCode="General"/>
        <alignment horizontal="general" vertical="bottom" readingOrder="0"/>
      </dxf>
    </rfmt>
    <rfmt sheetId="3" sqref="H93" start="0" length="0">
      <dxf>
        <numFmt numFmtId="0" formatCode="General"/>
        <alignment horizontal="general" vertical="bottom" readingOrder="0"/>
      </dxf>
    </rfmt>
    <rfmt sheetId="3" sqref="H94" start="0" length="0">
      <dxf>
        <numFmt numFmtId="0" formatCode="General"/>
        <alignment horizontal="general" vertical="bottom" readingOrder="0"/>
      </dxf>
    </rfmt>
    <rfmt sheetId="3" sqref="H95" start="0" length="0">
      <dxf>
        <numFmt numFmtId="0" formatCode="General"/>
        <alignment horizontal="general" vertical="bottom" readingOrder="0"/>
      </dxf>
    </rfmt>
    <rfmt sheetId="3" sqref="H96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97" start="0" length="0">
      <dxf>
        <numFmt numFmtId="0" formatCode="General"/>
        <alignment horizontal="general" vertical="bottom" readingOrder="0"/>
      </dxf>
    </rfmt>
    <rfmt sheetId="3" sqref="H98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99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00" start="0" length="0">
      <dxf>
        <numFmt numFmtId="0" formatCode="General"/>
        <alignment horizontal="general" vertical="bottom" readingOrder="0"/>
      </dxf>
    </rfmt>
    <rfmt sheetId="3" sqref="H101" start="0" length="0">
      <dxf>
        <numFmt numFmtId="0" formatCode="General"/>
        <alignment horizontal="general" vertical="bottom" readingOrder="0"/>
      </dxf>
    </rfmt>
    <rfmt sheetId="3" sqref="H102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03" start="0" length="0">
      <dxf>
        <numFmt numFmtId="0" formatCode="General"/>
        <alignment horizontal="general" vertical="bottom" readingOrder="0"/>
      </dxf>
    </rfmt>
    <rfmt sheetId="3" sqref="H104" start="0" length="0">
      <dxf>
        <numFmt numFmtId="0" formatCode="General"/>
        <alignment horizontal="general" vertical="bottom" readingOrder="0"/>
      </dxf>
    </rfmt>
    <rfmt sheetId="3" sqref="H105" start="0" length="0">
      <dxf>
        <numFmt numFmtId="0" formatCode="General"/>
        <alignment horizontal="general" vertical="bottom" readingOrder="0"/>
      </dxf>
    </rfmt>
    <rfmt sheetId="3" sqref="H106" start="0" length="0">
      <dxf>
        <numFmt numFmtId="0" formatCode="General"/>
        <alignment horizontal="general" vertical="bottom" readingOrder="0"/>
      </dxf>
    </rfmt>
    <rfmt sheetId="3" sqref="H107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08" start="0" length="0">
      <dxf>
        <numFmt numFmtId="0" formatCode="General"/>
        <alignment horizontal="general" vertical="bottom" readingOrder="0"/>
      </dxf>
    </rfmt>
    <rfmt sheetId="3" sqref="H109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10" start="0" length="0">
      <dxf>
        <numFmt numFmtId="0" formatCode="General"/>
        <alignment horizontal="general" vertical="bottom" readingOrder="0"/>
      </dxf>
    </rfmt>
    <rfmt sheetId="3" sqref="H111" start="0" length="0">
      <dxf>
        <numFmt numFmtId="0" formatCode="General"/>
        <alignment horizontal="general" vertical="bottom" readingOrder="0"/>
      </dxf>
    </rfmt>
    <rfmt sheetId="3" sqref="H112" start="0" length="0">
      <dxf>
        <numFmt numFmtId="0" formatCode="General"/>
        <alignment horizontal="general" vertical="bottom" readingOrder="0"/>
      </dxf>
    </rfmt>
    <rfmt sheetId="3" sqref="H113" start="0" length="0">
      <dxf>
        <numFmt numFmtId="0" formatCode="General"/>
        <alignment horizontal="general" vertical="bottom" readingOrder="0"/>
      </dxf>
    </rfmt>
    <rfmt sheetId="3" sqref="H114" start="0" length="0">
      <dxf>
        <numFmt numFmtId="0" formatCode="General"/>
        <alignment horizontal="general" vertical="bottom" readingOrder="0"/>
      </dxf>
    </rfmt>
    <rfmt sheetId="3" sqref="H115" start="0" length="0">
      <dxf>
        <numFmt numFmtId="0" formatCode="General"/>
        <alignment horizontal="general" vertical="bottom" readingOrder="0"/>
      </dxf>
    </rfmt>
    <rfmt sheetId="3" sqref="H116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17" start="0" length="0">
      <dxf>
        <numFmt numFmtId="0" formatCode="General"/>
        <alignment horizontal="general" vertical="bottom" readingOrder="0"/>
      </dxf>
    </rfmt>
    <rfmt sheetId="3" sqref="H118" start="0" length="0">
      <dxf>
        <numFmt numFmtId="0" formatCode="General"/>
        <alignment horizontal="general" vertical="bottom" readingOrder="0"/>
      </dxf>
    </rfmt>
    <rfmt sheetId="3" sqref="H119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20" start="0" length="0">
      <dxf>
        <numFmt numFmtId="0" formatCode="General"/>
        <alignment horizontal="general" vertical="bottom" readingOrder="0"/>
      </dxf>
    </rfmt>
    <rfmt sheetId="3" sqref="H121" start="0" length="0">
      <dxf>
        <numFmt numFmtId="0" formatCode="General"/>
        <alignment horizontal="general" vertical="bottom" readingOrder="0"/>
      </dxf>
    </rfmt>
    <rfmt sheetId="3" sqref="H122" start="0" length="0">
      <dxf>
        <numFmt numFmtId="0" formatCode="General"/>
        <alignment horizontal="general" vertical="bottom" readingOrder="0"/>
      </dxf>
    </rfmt>
    <rfmt sheetId="3" sqref="H123" start="0" length="0">
      <dxf>
        <numFmt numFmtId="0" formatCode="General"/>
        <alignment horizontal="general" vertical="bottom" readingOrder="0"/>
      </dxf>
    </rfmt>
    <rfmt sheetId="3" sqref="H124" start="0" length="0">
      <dxf>
        <numFmt numFmtId="0" formatCode="General"/>
        <alignment horizontal="general" vertical="bottom" readingOrder="0"/>
      </dxf>
    </rfmt>
    <rfmt sheetId="3" sqref="H125" start="0" length="0">
      <dxf>
        <numFmt numFmtId="0" formatCode="General"/>
        <alignment horizontal="general" vertical="bottom" readingOrder="0"/>
      </dxf>
    </rfmt>
    <rfmt sheetId="3" sqref="H126" start="0" length="0">
      <dxf>
        <numFmt numFmtId="0" formatCode="General"/>
        <alignment horizontal="general" vertical="bottom" readingOrder="0"/>
      </dxf>
    </rfmt>
    <rfmt sheetId="3" sqref="H127" start="0" length="0">
      <dxf>
        <numFmt numFmtId="0" formatCode="General"/>
        <alignment horizontal="general" vertical="bottom" readingOrder="0"/>
      </dxf>
    </rfmt>
    <rfmt sheetId="3" sqref="H128" start="0" length="0">
      <dxf>
        <numFmt numFmtId="0" formatCode="General"/>
        <alignment horizontal="general" vertical="bottom" readingOrder="0"/>
      </dxf>
    </rfmt>
    <rfmt sheetId="3" sqref="H129" start="0" length="0">
      <dxf>
        <numFmt numFmtId="0" formatCode="General"/>
        <alignment horizontal="general" vertical="bottom" readingOrder="0"/>
      </dxf>
    </rfmt>
    <rfmt sheetId="3" sqref="H130" start="0" length="0">
      <dxf>
        <numFmt numFmtId="0" formatCode="General"/>
        <alignment horizontal="general" vertical="bottom" readingOrder="0"/>
      </dxf>
    </rfmt>
    <rfmt sheetId="3" sqref="H131" start="0" length="0">
      <dxf>
        <numFmt numFmtId="0" formatCode="General"/>
        <alignment horizontal="general" vertical="bottom" readingOrder="0"/>
      </dxf>
    </rfmt>
    <rfmt sheetId="3" sqref="H132" start="0" length="0">
      <dxf>
        <numFmt numFmtId="0" formatCode="General"/>
        <alignment horizontal="general" vertical="bottom" readingOrder="0"/>
      </dxf>
    </rfmt>
    <rfmt sheetId="3" sqref="H133" start="0" length="0">
      <dxf>
        <numFmt numFmtId="0" formatCode="General"/>
        <alignment horizontal="general" vertical="bottom" readingOrder="0"/>
      </dxf>
    </rfmt>
    <rfmt sheetId="3" sqref="H134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35" start="0" length="0">
      <dxf>
        <numFmt numFmtId="0" formatCode="General"/>
        <alignment horizontal="general" vertical="bottom" readingOrder="0"/>
      </dxf>
    </rfmt>
    <rfmt sheetId="3" sqref="H136" start="0" length="0">
      <dxf>
        <numFmt numFmtId="0" formatCode="General"/>
        <alignment horizontal="general" vertical="bottom" readingOrder="0"/>
      </dxf>
    </rfmt>
    <rfmt sheetId="3" sqref="H137" start="0" length="0">
      <dxf>
        <numFmt numFmtId="0" formatCode="General"/>
        <alignment horizontal="general" vertical="bottom" readingOrder="0"/>
      </dxf>
    </rfmt>
    <rfmt sheetId="3" sqref="H138" start="0" length="0">
      <dxf>
        <font>
          <b/>
          <sz val="12"/>
          <name val="Times New Roman"/>
          <scheme val="none"/>
        </font>
        <numFmt numFmtId="0" formatCode="General"/>
        <alignment horizontal="general" vertical="bottom" readingOrder="0"/>
      </dxf>
    </rfmt>
    <rfmt sheetId="3" sqref="H139" start="0" length="0">
      <dxf>
        <font>
          <sz val="16"/>
          <name val="Times New Roman"/>
          <scheme val="none"/>
        </font>
      </dxf>
    </rfmt>
    <rfmt sheetId="3" s="1" sqref="H140" start="0" length="0">
      <dxf>
        <font>
          <sz val="16"/>
          <color auto="1"/>
          <name val="Times New Roman"/>
          <scheme val="none"/>
        </font>
        <numFmt numFmtId="0" formatCode="General"/>
        <alignment horizontal="general" readingOrder="0"/>
      </dxf>
    </rfmt>
    <rfmt sheetId="3" s="1" sqref="H141" start="0" length="0">
      <dxf>
        <font>
          <sz val="16"/>
          <color auto="1"/>
          <name val="Times New Roman"/>
          <scheme val="none"/>
        </font>
        <numFmt numFmtId="0" formatCode="General"/>
        <alignment horizontal="general" readingOrder="0"/>
      </dxf>
    </rfmt>
  </rrc>
  <rcc rId="48361" sId="3">
    <nc r="C3" t="inlineStr">
      <is>
        <t xml:space="preserve">                                               2023 год</t>
      </is>
    </nc>
  </rcc>
  <rfmt sheetId="3" sqref="C3:E3">
    <dxf>
      <fill>
        <patternFill patternType="solid">
          <bgColor theme="2" tint="-9.9978637043366805E-2"/>
        </patternFill>
      </fill>
    </dxf>
  </rfmt>
  <rcc rId="48362" sId="3">
    <nc r="F3" t="inlineStr">
      <is>
        <t xml:space="preserve">                      2022 год</t>
      </is>
    </nc>
  </rcc>
  <rfmt sheetId="3" sqref="C3:E3">
    <dxf>
      <fill>
        <patternFill>
          <bgColor theme="0"/>
        </patternFill>
      </fill>
    </dxf>
  </rfmt>
  <rfmt sheetId="3" sqref="C3:C138" start="0" length="0">
    <dxf>
      <border>
        <left style="medium">
          <color indexed="64"/>
        </left>
      </border>
    </dxf>
  </rfmt>
  <rfmt sheetId="3" sqref="C3:E3" start="0" length="0">
    <dxf>
      <border>
        <top style="medium">
          <color indexed="64"/>
        </top>
      </border>
    </dxf>
  </rfmt>
  <rfmt sheetId="3" sqref="E3:E138" start="0" length="0">
    <dxf>
      <border>
        <right style="medium">
          <color indexed="64"/>
        </right>
      </border>
    </dxf>
  </rfmt>
  <rfmt sheetId="3" sqref="C138:E138" start="0" length="0">
    <dxf>
      <border>
        <bottom style="medium">
          <color indexed="64"/>
        </bottom>
      </border>
    </dxf>
  </rfmt>
  <rfmt sheetId="3" sqref="F3:G3" start="0" length="0">
    <dxf>
      <border>
        <top style="medium">
          <color indexed="64"/>
        </top>
      </border>
    </dxf>
  </rfmt>
  <rfmt sheetId="3" sqref="G3:G138" start="0" length="0">
    <dxf>
      <border>
        <right style="medium">
          <color indexed="64"/>
        </right>
      </border>
    </dxf>
  </rfmt>
  <rfmt sheetId="3" sqref="F138:G138" start="0" length="0">
    <dxf>
      <border>
        <bottom style="medium">
          <color indexed="64"/>
        </bottom>
      </border>
    </dxf>
  </rfmt>
  <rfmt sheetId="3" sqref="C3:E3">
    <dxf>
      <fill>
        <patternFill>
          <bgColor theme="2"/>
        </patternFill>
      </fill>
    </dxf>
  </rfmt>
  <rfmt sheetId="3" sqref="C3:E3" start="0" length="0">
    <dxf>
      <border>
        <bottom style="medium">
          <color indexed="64"/>
        </bottom>
      </border>
    </dxf>
  </rfmt>
  <rfmt sheetId="3" sqref="C3:E3" start="0" length="0">
    <dxf>
      <border>
        <bottom style="double">
          <color indexed="64"/>
        </bottom>
      </border>
    </dxf>
  </rfmt>
  <rfmt sheetId="3" sqref="C3:E3" start="0" length="0">
    <dxf>
      <border>
        <bottom style="medium">
          <color indexed="64"/>
        </bottom>
      </border>
    </dxf>
  </rfmt>
  <rfmt sheetId="3" sqref="F3:G3" start="0" length="0">
    <dxf>
      <border>
        <bottom style="medium">
          <color indexed="64"/>
        </bottom>
      </border>
    </dxf>
  </rfmt>
  <rfmt sheetId="3" sqref="C5:G138" start="0" length="2147483647">
    <dxf>
      <font>
        <sz val="18"/>
      </font>
    </dxf>
  </rfmt>
  <rfmt sheetId="3" sqref="C5:G138">
    <dxf>
      <numFmt numFmtId="167" formatCode="#,##0.0"/>
    </dxf>
  </rfmt>
  <rfmt sheetId="3" sqref="C5:G138" start="0" length="2147483647">
    <dxf>
      <font>
        <sz val="20"/>
      </font>
    </dxf>
  </rfmt>
  <rrc rId="48363" sId="3" ref="A79:XFD79" action="deleteRow">
    <undo index="10" exp="area" ref3D="1" dr="$A$127:$XFD$128" dn="Z_F85EE840_0C31_454A_8951_832C2E9E0600_.wvu.Rows" sId="3"/>
    <undo index="16" exp="area" ref3D="1" dr="$A$127:$XFD$129" dn="Z_B31C8DB7_3E78_4144_A6B5_8DE36DE63F0E_.wvu.Rows" sId="3"/>
    <undo index="12" exp="area" ref3D="1" dr="$A$91:$XFD$91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20" exp="area" ref3D="1" dr="$A$91:$XFD$91" dn="Z_A54C432C_6C68_4B53_A75C_446EB3A61B2B_.wvu.Rows" sId="3"/>
    <undo index="10" exp="area" ref3D="1" dr="$A$127:$XFD$128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5:$XFD$105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16" exp="area" ref3D="1" dr="$A$127:$XFD$129" dn="Z_3DCB9AAA_F09C_4EA6_B992_F93E466D374A_.wvu.Rows" sId="3"/>
    <undo index="12" exp="area" ref3D="1" dr="$A$91:$XFD$91" dn="Z_3DCB9AAA_F09C_4EA6_B992_F93E466D374A_.wvu.Rows" sId="3"/>
    <undo index="18" exp="area" ref3D="1" dr="$A$127:$XFD$129" dn="Z_1A52382B_3765_4E8C_903F_6B8919B7242E_.wvu.Rows" sId="3"/>
    <undo index="14" exp="area" ref3D="1" dr="$A$91:$XFD$91" dn="Z_1A52382B_3765_4E8C_903F_6B8919B7242E_.wvu.Rows" sId="3"/>
    <rfmt sheetId="3" xfDxf="1" s="1" sqref="A79:XFD7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79">
        <v>1</v>
      </nc>
      <ndxf>
        <font>
          <sz val="16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9">
        <v>2</v>
      </nc>
      <ndxf>
        <font>
          <b/>
          <sz val="16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 numFmtId="4">
      <nc r="C79">
        <v>3</v>
      </nc>
      <ndxf>
        <font>
          <b/>
          <sz val="20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79">
        <v>4</v>
      </nc>
      <ndxf>
        <font>
          <b/>
          <sz val="20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E79">
        <v>6</v>
      </nc>
      <ndxf>
        <font>
          <i/>
          <sz val="20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79" start="0" length="0">
      <dxf>
        <font>
          <b/>
          <sz val="20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G79">
        <v>5</v>
      </nc>
      <ndxf>
        <font>
          <i/>
          <sz val="20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364" sId="3">
    <oc r="A78" t="inlineStr">
      <is>
        <t>Коды бюджетной классификации РФ</t>
      </is>
    </oc>
    <nc r="A78" t="inlineStr">
      <is>
        <t>Раздел, подраздел</t>
      </is>
    </nc>
  </rcc>
  <rfmt sheetId="3" sqref="A78:G78" start="0" length="2147483647">
    <dxf>
      <font>
        <sz val="16"/>
      </font>
    </dxf>
  </rfmt>
  <rcc rId="48365" sId="3">
    <oc r="B78" t="inlineStr">
      <is>
        <t>Наименование расходов</t>
      </is>
    </oc>
    <nc r="B78" t="inlineStr">
      <is>
        <t>РАСХОДЫ</t>
      </is>
    </nc>
  </rcc>
  <rcc rId="48366" sId="3">
    <oc r="B4" t="inlineStr">
      <is>
        <t>Наименование доходов</t>
      </is>
    </oc>
    <nc r="B4" t="inlineStr">
      <is>
        <t>ДОХОДЫ</t>
      </is>
    </nc>
  </rcc>
  <rfmt sheetId="3" sqref="A4:G4" start="0" length="2147483647">
    <dxf>
      <font>
        <sz val="16"/>
      </font>
    </dxf>
  </rfmt>
  <rfmt sheetId="3" sqref="A4:G4">
    <dxf>
      <fill>
        <patternFill patternType="solid">
          <bgColor theme="2"/>
        </patternFill>
      </fill>
    </dxf>
  </rfmt>
  <rfmt sheetId="3" sqref="A78:G78">
    <dxf>
      <fill>
        <patternFill patternType="solid">
          <bgColor theme="2"/>
        </patternFill>
      </fill>
    </dxf>
  </rfmt>
  <rcc rId="48367" sId="3">
    <oc r="E72">
      <f>SUM(D72/C72*100)</f>
    </oc>
    <nc r="E72"/>
  </rcc>
  <rcc rId="48368" sId="3">
    <oc r="E73">
      <f>SUM(D73/C73*100)</f>
    </oc>
    <nc r="E73"/>
  </rcc>
  <rcc rId="48369" sId="3">
    <oc r="E74">
      <f>SUM(D74/C74*100)</f>
    </oc>
    <nc r="E74"/>
  </rcc>
  <rcc rId="48370" sId="3">
    <oc r="G70">
      <f>SUM(D70/F70*100)</f>
    </oc>
    <nc r="G70"/>
  </rcc>
  <rcc rId="48371" sId="3">
    <oc r="G74">
      <f>SUM(D74/F74*100)</f>
    </oc>
    <nc r="G74"/>
  </rcc>
  <rcc rId="48372" sId="3">
    <oc r="G59">
      <f>SUM(D59/F59*100)</f>
    </oc>
    <nc r="G59"/>
  </rcc>
  <rcc rId="48373" sId="3">
    <oc r="G60">
      <f>SUM(D60/F60*100)</f>
    </oc>
    <nc r="G60"/>
  </rcc>
  <rcc rId="48374" sId="3">
    <oc r="G61">
      <f>SUM(D61/F61*100)</f>
    </oc>
    <nc r="G61"/>
  </rcc>
  <rcc rId="48375" sId="3">
    <oc r="G62">
      <f>SUM(D62/F62*100)</f>
    </oc>
    <nc r="G62"/>
  </rcc>
  <rcc rId="48376" sId="3">
    <oc r="E61">
      <f>SUM(D61/C61*100)</f>
    </oc>
    <nc r="E61"/>
  </rcc>
  <rcc rId="48377" sId="3">
    <oc r="E43">
      <f>SUM(D43/C43*100)</f>
    </oc>
    <nc r="E43"/>
  </rcc>
  <rcc rId="48378" sId="3">
    <oc r="E49">
      <f>SUM(D49/C49*100)</f>
    </oc>
    <nc r="E49"/>
  </rcc>
  <rcc rId="48379" sId="3">
    <oc r="G49">
      <f>SUM(D49/F49*100)</f>
    </oc>
    <nc r="G49"/>
  </rcc>
  <rcc rId="48380" sId="3">
    <oc r="E15">
      <f>SUM(D15/C15*100)</f>
    </oc>
    <nc r="E15"/>
  </rcc>
  <rcc rId="48381" sId="3">
    <oc r="A139" t="inlineStr">
      <is>
        <t>Начальник финансового отдела</t>
      </is>
    </oc>
    <nc r="A139" t="inlineStr">
      <is>
        <t>Зам главы -начальник финансового отдела</t>
      </is>
    </nc>
  </rcc>
  <rcc rId="48382" sId="3">
    <oc r="E133">
      <f>SUM(D133/C133*100)</f>
    </oc>
    <nc r="E133"/>
  </rcc>
  <rcc rId="48383" sId="3">
    <oc r="E134">
      <f>SUM(D134/C134*100)</f>
    </oc>
    <nc r="E134"/>
  </rcc>
  <rcc rId="48384" sId="3">
    <oc r="E135">
      <f>SUM(D135/C135*100)</f>
    </oc>
    <nc r="E135"/>
  </rcc>
  <rcc rId="48385" sId="3">
    <oc r="E136">
      <f>SUM(D136/C136*100)</f>
    </oc>
    <nc r="E136"/>
  </rcc>
  <rcc rId="48386" sId="3">
    <oc r="G133">
      <f>SUM(D133/F133*100)</f>
    </oc>
    <nc r="G133"/>
  </rcc>
  <rcc rId="48387" sId="3">
    <oc r="G134">
      <f>SUM(D134/F134*100)</f>
    </oc>
    <nc r="G134"/>
  </rcc>
  <rcc rId="48388" sId="3">
    <oc r="G135">
      <f>SUM(D135/F135*100)</f>
    </oc>
    <nc r="G135"/>
  </rcc>
  <rcc rId="48389" sId="3">
    <oc r="G136">
      <f>SUM(D136/F136*100)</f>
    </oc>
    <nc r="G136"/>
  </rcc>
  <rcc rId="48390" sId="3">
    <oc r="C137">
      <f>C79+C87+C89+C95+C101+C106+C108+C115+C118+C123+C129+C131+C133</f>
    </oc>
    <nc r="C137">
      <f>C79+C87+C89+C95+C101+C106+C108+C115+C118+C123+C129+C131</f>
    </nc>
  </rcc>
  <rcc rId="48391" sId="3" odxf="1" dxf="1">
    <oc r="D137">
      <f>D79+D87+D89+D95+D101+D106+D108+D115+D118+D123+D129+D131+D133</f>
    </oc>
    <nc r="D137">
      <f>D79+D87+D89+D95+D101+D106+D108+D115+D118+D123+D129+D131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48392" sId="3">
    <oc r="E137">
      <f>SUM(D137/C137*100)</f>
    </oc>
    <nc r="E137">
      <f>SUM(D137/C137*100)</f>
    </nc>
  </rcc>
  <rcc rId="48393" sId="3">
    <oc r="F137">
      <f>F79+F87+F89+F95+F101+F106+F108+F115+F118+F123+F129+F131+F133</f>
    </oc>
    <nc r="F137">
      <f>F79+F87+F89+F95+F101+F106+F108+F115+F118+F123+F129+F131</f>
    </nc>
  </rcc>
  <rfmt sheetId="3" sqref="E137" start="0" length="2147483647">
    <dxf>
      <font>
        <b/>
      </font>
    </dxf>
  </rfmt>
  <rrc rId="48394" sId="3" ref="A133:XFD133" action="deleteRow">
    <undo index="0" exp="ref" ref3D="1" v="1" dr="D133" r="G43" sId="1"/>
    <undo index="0" exp="ref" ref3D="1" v="1" dr="C133" r="F43" sId="1"/>
    <rfmt sheetId="3" xfDxf="1" s="1" sqref="A133:XFD133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3">
        <v>1400</v>
      </nc>
      <ndxf>
        <font>
          <sz val="16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3" t="inlineStr">
        <is>
          <t>МЕЖБЮДЖЕТНЫЕ ТРАНСФЕРТЫ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>
      <nc r="C133">
        <f>C134+C135+C136</f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D133">
        <f>D134+D135+D136</f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133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F133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3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5" sId="3" ref="A133:XFD133" action="deleteRow">
    <rfmt sheetId="3" xfDxf="1" s="1" sqref="A133:XFD1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3">
        <v>1401</v>
      </nc>
      <ndxf>
        <font>
          <sz val="16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3" t="inlineStr">
        <is>
          <t>Дотации на выравнивание бюджетной обеспеченности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133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33">
        <v>0</v>
      </nc>
      <n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133">
        <v>0</v>
      </nc>
      <n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6" sId="3" ref="A133:XFD133" action="deleteRow">
    <rfmt sheetId="3" xfDxf="1" s="1" sqref="A133:XFD1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3">
        <v>1402</v>
      </nc>
      <ndxf>
        <font>
          <sz val="16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3" t="inlineStr">
        <is>
          <t>Иные дотации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133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33">
        <v>0</v>
      </nc>
      <n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3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7" sId="3" ref="A133:XFD133" action="deleteRow">
    <rfmt sheetId="3" xfDxf="1" s="1" sqref="A133:XFD1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3">
        <v>1403</v>
      </nc>
      <ndxf>
        <font>
          <sz val="16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3" t="inlineStr">
        <is>
          <t xml:space="preserve">Прочие межбюджетные трансферты 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133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33">
        <v>0</v>
      </nc>
      <n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3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8" sId="3" ref="A74:XFD74" action="deleteRow">
    <undo index="10" exp="area" ref3D="1" dr="$A$126:$XFD$127" dn="Z_F85EE840_0C31_454A_8951_832C2E9E0600_.wvu.Rows" sId="3"/>
    <undo index="16" exp="area" ref3D="1" dr="$A$126:$XFD$128" dn="Z_B31C8DB7_3E78_4144_A6B5_8DE36DE63F0E_.wvu.Rows" sId="3"/>
    <undo index="12" exp="area" ref3D="1" dr="$A$90:$XFD$90" dn="Z_B31C8DB7_3E78_4144_A6B5_8DE36DE63F0E_.wvu.Rows" sId="3"/>
    <undo index="10" exp="area" ref3D="1" dr="$A$74:$XFD$74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90:$XFD$90" dn="Z_A54C432C_6C68_4B53_A75C_446EB3A61B2B_.wvu.Rows" sId="3"/>
    <undo index="18" exp="area" ref3D="1" dr="$A$74:$XFD$74" dn="Z_A54C432C_6C68_4B53_A75C_446EB3A61B2B_.wvu.Rows" sId="3"/>
    <undo index="10" exp="area" ref3D="1" dr="$A$126:$XFD$127" dn="Z_61528DAC_5C4C_48F4_ADE2_8A724B05A086_.wvu.Rows" sId="3"/>
    <undo index="8" exp="area" ref3D="1" dr="$A$74:$XFD$74" dn="Z_61528DAC_5C4C_48F4_ADE2_8A724B05A086_.wvu.Rows" sId="3"/>
    <undo index="12" exp="area" ref3D="1" dr="$A$126:$XFD$127" dn="Z_5C539BE6_C8E0_453F_AB5E_9E58094195EA_.wvu.Rows" sId="3"/>
    <undo index="10" exp="area" ref3D="1" dr="$A$74:$XFD$74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4:$XFD$104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4" exp="area" ref3D="1" dr="$A$74:$XFD$74" dn="Z_42584DC0_1D41_4C93_9B38_C388E7B8DAC4_.wvu.Rows" sId="3"/>
    <undo index="16" exp="area" ref3D="1" dr="$A$126:$XFD$128" dn="Z_3DCB9AAA_F09C_4EA6_B992_F93E466D374A_.wvu.Rows" sId="3"/>
    <undo index="12" exp="area" ref3D="1" dr="$A$90:$XFD$90" dn="Z_3DCB9AAA_F09C_4EA6_B992_F93E466D374A_.wvu.Rows" sId="3"/>
    <undo index="10" exp="area" ref3D="1" dr="$A$74:$XFD$74" dn="Z_3DCB9AAA_F09C_4EA6_B992_F93E466D374A_.wvu.Rows" sId="3"/>
    <undo index="18" exp="area" ref3D="1" dr="$A$126:$XFD$128" dn="Z_1A52382B_3765_4E8C_903F_6B8919B7242E_.wvu.Rows" sId="3"/>
    <undo index="14" exp="area" ref3D="1" dr="$A$90:$XFD$90" dn="Z_1A52382B_3765_4E8C_903F_6B8919B7242E_.wvu.Rows" sId="3"/>
    <undo index="12" exp="area" ref3D="1" dr="$A$74:$XFD$74" dn="Z_1A52382B_3765_4E8C_903F_6B8919B7242E_.wvu.Rows" sId="3"/>
    <rfmt sheetId="3" xfDxf="1" s="1" sqref="A74:XFD74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74">
        <v>3000000000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74" t="inlineStr">
        <is>
          <t>ДОХОДЫ ОТ ПРЕДПРИНИМАТЕЛЬСКОЙ И ИНОЙ ПРИН.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74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74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74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F74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74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9" sId="3" ref="A66:XFD66" action="deleteRow">
    <undo index="10" exp="area" ref3D="1" dr="$A$125:$XFD$126" dn="Z_F85EE840_0C31_454A_8951_832C2E9E0600_.wvu.Rows" sId="3"/>
    <undo index="16" exp="area" ref3D="1" dr="$A$125:$XFD$127" dn="Z_B31C8DB7_3E78_4144_A6B5_8DE36DE63F0E_.wvu.Rows" sId="3"/>
    <undo index="12" exp="area" ref3D="1" dr="$A$89:$XFD$89" dn="Z_B31C8DB7_3E78_4144_A6B5_8DE36DE63F0E_.wvu.Rows" sId="3"/>
    <undo index="8" exp="area" ref3D="1" dr="$A$66:$XFD$66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9:$XFD$89" dn="Z_A54C432C_6C68_4B53_A75C_446EB3A61B2B_.wvu.Rows" sId="3"/>
    <undo index="16" exp="area" ref3D="1" dr="$A$66:$XFD$66" dn="Z_A54C432C_6C68_4B53_A75C_446EB3A61B2B_.wvu.Rows" sId="3"/>
    <undo index="10" exp="area" ref3D="1" dr="$A$125:$XFD$126" dn="Z_61528DAC_5C4C_48F4_ADE2_8A724B05A086_.wvu.Rows" sId="3"/>
    <undo index="12" exp="area" ref3D="1" dr="$A$125:$XFD$126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2" exp="area" ref3D="1" dr="$A$66:$XFD$66" dn="Z_42584DC0_1D41_4C93_9B38_C388E7B8DAC4_.wvu.Rows" sId="3"/>
    <undo index="16" exp="area" ref3D="1" dr="$A$125:$XFD$127" dn="Z_3DCB9AAA_F09C_4EA6_B992_F93E466D374A_.wvu.Rows" sId="3"/>
    <undo index="12" exp="area" ref3D="1" dr="$A$89:$XFD$89" dn="Z_3DCB9AAA_F09C_4EA6_B992_F93E466D374A_.wvu.Rows" sId="3"/>
    <undo index="8" exp="area" ref3D="1" dr="$A$66:$XFD$66" dn="Z_3DCB9AAA_F09C_4EA6_B992_F93E466D374A_.wvu.Rows" sId="3"/>
    <undo index="18" exp="area" ref3D="1" dr="$A$125:$XFD$127" dn="Z_1A52382B_3765_4E8C_903F_6B8919B7242E_.wvu.Rows" sId="3"/>
    <undo index="14" exp="area" ref3D="1" dr="$A$89:$XFD$89" dn="Z_1A52382B_3765_4E8C_903F_6B8919B7242E_.wvu.Rows" sId="3"/>
    <undo index="10" exp="area" ref3D="1" dr="$A$66:$XFD$66" dn="Z_1A52382B_3765_4E8C_903F_6B8919B7242E_.wvu.Rows" sId="3"/>
    <rfmt sheetId="3" xfDxf="1" s="1" sqref="A66:XFD6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66">
        <v>2020100905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66" t="inlineStr">
        <is>
          <t>Дотации бюджетам муниципальных районов на поощрение достижения наилучших показателей деятельности органов местного самоуправления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66">
        <v>0</v>
      </nc>
      <n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D66" t="inlineStr">
        <is>
    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  </is>
      </nc>
      <ndxf>
        <font>
          <sz val="20"/>
          <color auto="1"/>
          <name val="Times New Roman"/>
          <scheme val="none"/>
        </font>
        <numFmt numFmtId="167" formatCode="#,##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6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F66" start="0" length="0">
      <dxf>
        <font>
          <sz val="20"/>
          <color auto="1"/>
          <name val="Times New Roman"/>
          <scheme val="none"/>
        </font>
        <numFmt numFmtId="167" formatCode="#,##0.0"/>
        <fill>
          <patternFill patternType="solid"/>
        </fill>
        <alignment horizontal="right" vertical="center" shrinkToFi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6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A3" start="0" length="0">
    <dxf>
      <border>
        <left style="medium">
          <color indexed="64"/>
        </left>
      </border>
    </dxf>
  </rfmt>
  <rfmt sheetId="3" sqref="A3:G3" start="0" length="0">
    <dxf>
      <border>
        <top style="medium">
          <color indexed="64"/>
        </top>
      </border>
    </dxf>
  </rfmt>
  <rfmt sheetId="3" sqref="A3:G3" start="0" length="0">
    <dxf>
      <border>
        <bottom style="medium">
          <color indexed="64"/>
        </bottom>
      </border>
    </dxf>
  </rfmt>
  <rcc rId="48400" sId="3">
    <oc r="B28" t="inlineStr">
      <is>
        <t>Государственная пошлина за государственную регистрацию, а также за совершение прочих юридически 
значимых действий</t>
      </is>
    </oc>
    <nc r="B28" t="inlineStr">
      <is>
        <t>Государственная пошлина за государственную регистрацию, а также за совершение прочих юридически значимых действий</t>
      </is>
    </nc>
  </rcc>
  <rcc rId="48401" sId="3">
    <oc r="C4" t="inlineStr">
      <is>
        <t>назначено на 2023 г.</t>
      </is>
    </oc>
    <nc r="C4" t="inlineStr">
      <is>
        <t>план (назначено) на год</t>
      </is>
    </nc>
  </rcc>
  <rfmt sheetId="3" sqref="C76" start="0" length="0">
    <dxf>
      <numFmt numFmtId="166" formatCode="0.0"/>
      <border outline="0">
        <top/>
      </border>
    </dxf>
  </rfmt>
  <rcc rId="48402" sId="3">
    <oc r="C76" t="inlineStr">
      <is>
        <t>назначено на 2023 г.</t>
      </is>
    </oc>
    <nc r="C76" t="inlineStr">
      <is>
        <t>план (назначено) на год</t>
      </is>
    </nc>
  </rcc>
  <rdn rId="0" localSheetId="2" customView="1" name="Z_3DCB9AAA_F09C_4EA6_B992_F93E466D374A_.wvu.Rows" hidden="1" oldHidden="1">
    <oldFormula>Справка!#REF!</oldFormula>
  </rdn>
  <rdn rId="0" localSheetId="6" customView="1" name="Z_3DCB9AAA_F09C_4EA6_B992_F93E466D374A_.wvu.Rows" hidden="1" oldHidden="1">
    <oldFormula>Иль!$19:$24,Иль!$30:$31,Иль!$34:$34,Иль!$46:$46,Иль!#REF!,Иль!$59:$60,Иль!$67:$68,Иль!$77:$78,Иль!$80:$80,Иль!$82:$89,Иль!$92:$96</oldFormula>
  </rdn>
  <rdn rId="0" localSheetId="17" customView="1" name="Z_3DCB9AAA_F09C_4EA6_B992_F93E466D374A_.wvu.Rows" hidden="1" oldHidden="1">
    <oldFormula>Юсь!$20:$24,Юсь!#REF!,Юсь!$45:$50,Юсь!$59:$59,Юсь!$61:$62,Юсь!$69:$70,Юсь!$80:$81,Юсь!$84:$89,Юсь!$92:$99</oldFormula>
  </rdn>
  <rcv guid="{3DCB9AAA-F09C-4EA6-B992-F93E466D374A}" action="delete"/>
  <rdn rId="0" localSheetId="1" customView="1" name="Z_3DCB9AAA_F09C_4EA6_B992_F93E466D374A_.wvu.PrintArea" hidden="1" oldHidden="1">
    <formula>Консол!$A$1:$H$52</formula>
    <oldFormula>Консол!$A$1:$H$52</oldFormula>
  </rdn>
  <rdn rId="0" localSheetId="1" customView="1" name="Z_3DCB9AAA_F09C_4EA6_B992_F93E466D374A_.wvu.Rows" hidden="1" oldHidden="1">
    <formula>Консол!$22:$22,Консол!$45:$47,Консол!$84:$86</formula>
    <oldFormula>Консол!$22:$22,Консол!$45:$47,Консол!$84:$86</oldFormula>
  </rdn>
  <rdn rId="0" localSheetId="2" customView="1" name="Z_3DCB9AAA_F09C_4EA6_B992_F93E466D374A_.wvu.PrintArea" hidden="1" oldHidden="1">
    <formula>Справка!$A$1:$FE$31</formula>
    <oldFormula>Справка!$A$1:$FE$31</oldFormula>
  </rdn>
  <rdn rId="0" localSheetId="2" customView="1" name="Z_3DCB9AAA_F09C_4EA6_B992_F93E466D374A_.wvu.Cols" hidden="1" oldHidden="1">
    <formula>Справка!$BB:$BD,Справка!$BH:$BJ,Справка!$BN:$BS,Справка!$BZ:$CE,Справка!$DD:$DL</formula>
    <oldFormula>Справка!$BB:$BD,Справка!$BH:$BJ,Справка!$BN:$BS,Справка!$BZ:$CE,Справка!$DD:$DL</oldFormula>
  </rdn>
  <rdn rId="0" localSheetId="3" customView="1" name="Z_3DCB9AAA_F09C_4EA6_B992_F93E466D374A_.wvu.PrintArea" hidden="1" oldHidden="1">
    <formula>район!$A$1:$G$134</formula>
  </rdn>
  <rdn rId="0" localSheetId="3" customView="1" name="Z_3DCB9AAA_F09C_4EA6_B992_F93E466D374A_.wvu.Rows" hidden="1" oldHidden="1">
    <formula>район!$124:$125</formula>
    <oldFormula>район!$19:$20,район!$22:$22,район!$30:$32,район!$53:$54,район!#REF!,район!#REF!,район!$88:$88,район!#REF!,район!$124:$126</oldFormula>
  </rdn>
  <rdn rId="0" localSheetId="4" customView="1" name="Z_3DCB9AAA_F09C_4EA6_B992_F93E466D374A_.wvu.Rows" hidden="1" oldHidden="1">
    <formula>Але!$19:$24,Але!$44:$44,Але!$46:$46,Але!$53:$53,Але!$55:$56,Але!$63:$64,Але!$74:$75,Але!$79:$93</formula>
    <oldFormula>Але!$19:$24,Але!$44:$44,Але!$46:$46,Але!$53:$53,Але!$55:$56,Але!$63:$64,Але!$74:$75,Але!$79:$93</oldFormula>
  </rdn>
  <rdn rId="0" localSheetId="5" customView="1" name="Z_3DCB9AAA_F09C_4EA6_B992_F93E466D374A_.wvu.Rows" hidden="1" oldHidden="1">
    <formula>Сун!$19:$24,Сун!$50:$52,Сун!$59:$59,Сун!$61:$62,Сун!$69:$70,Сун!$80:$81,Сун!$83:$86,Сун!$89:$90,Сун!$94:$98</formula>
    <oldFormula>Сун!$19:$24,Сун!$50:$52,Сун!$59:$59,Сун!$61:$62,Сун!$69:$70,Сун!$80:$81,Сун!$83:$86,Сун!$89:$90,Сун!$94:$98</oldFormula>
  </rdn>
  <rdn rId="0" localSheetId="6" customView="1" name="Z_3DCB9AAA_F09C_4EA6_B992_F93E466D374A_.wvu.PrintArea" hidden="1" oldHidden="1">
    <formula>Иль!$A$1:$F$103</formula>
    <oldFormula>Иль!$A$1:$F$103</oldFormula>
  </rdn>
  <rdn rId="0" localSheetId="7" customView="1" name="Z_3DCB9AAA_F09C_4EA6_B992_F93E466D374A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3DCB9AAA_F09C_4EA6_B992_F93E466D374A_.wvu.PrintArea" hidden="1" oldHidden="1">
    <formula>Мор!$A$1:$F$101</formula>
    <oldFormula>Мор!$A$1:$F$101</oldFormula>
  </rdn>
  <rdn rId="0" localSheetId="8" customView="1" name="Z_3DCB9AAA_F09C_4EA6_B992_F93E466D374A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3DCB9AAA_F09C_4EA6_B992_F93E466D374A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3DCB9AAA_F09C_4EA6_B992_F93E466D374A_.wvu.Rows" hidden="1" oldHidden="1">
    <formula>Ори!$19:$24,Ори!$33:$33,Ори!$45:$45,Ори!$49:$51,Ори!$58:$58,Ори!$60:$61,Ори!$68:$69,Ори!$79:$80,Ори!$82:$82,Ори!$84:$88,Ори!$92:$99</formula>
    <oldFormula>Ори!$19:$24,Ори!$33:$33,Ори!$45:$45,Ори!$49:$51,Ори!$58:$58,Ори!$60:$61,Ори!$68:$69,Ори!$79:$80,Ори!$82:$82,Ори!$84:$88,Ори!$92:$99</oldFormula>
  </rdn>
  <rdn rId="0" localSheetId="11" customView="1" name="Z_3DCB9AAA_F09C_4EA6_B992_F93E466D374A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3DCB9AAA_F09C_4EA6_B992_F93E466D374A_.wvu.PrintArea" hidden="1" oldHidden="1">
    <formula>Тор!$A$1:$F$101</formula>
    <oldFormula>Тор!$A$1:$F$101</oldFormula>
  </rdn>
  <rdn rId="0" localSheetId="12" customView="1" name="Z_3DCB9AAA_F09C_4EA6_B992_F93E466D374A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3DCB9AAA_F09C_4EA6_B992_F93E466D374A_.wvu.Rows" hidden="1" oldHidden="1">
    <formula>Хор!$19:$22,Хор!$30:$30,Хор!$39:$39,Хор!$43:$43,Хор!$54:$54,Хор!$56:$57,Хор!$64:$65,Хор!$80:$84,Хор!$87:$94</formula>
    <oldFormula>Хор!$19:$22,Хор!$30:$30,Хор!$39:$39,Хор!$43:$43,Хор!$54:$54,Хор!$56:$57,Хор!$64:$65,Хор!$80:$84,Хор!$87:$94</oldFormula>
  </rdn>
  <rdn rId="0" localSheetId="14" customView="1" name="Z_3DCB9AAA_F09C_4EA6_B992_F93E466D374A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3DCB9AAA_F09C_4EA6_B992_F93E466D374A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3DCB9AAA_F09C_4EA6_B992_F93E466D374A_.wvu.PrintArea" hidden="1" oldHidden="1">
    <formula>Юнг!$A$1:$F$100</formula>
    <oldFormula>Юнг!$A$1:$F$100</oldFormula>
  </rdn>
  <rdn rId="0" localSheetId="16" customView="1" name="Z_3DCB9AAA_F09C_4EA6_B992_F93E466D374A_.wvu.Rows" hidden="1" oldHidden="1">
    <formula>Юнг!$19:$24,Юнг!$32:$32,Юнг!$46:$46,Юнг!$49:$49,Юнг!$56:$56,Юнг!$58:$59,Юнг!$66:$67,Юнг!$82:$86,Юнг!$89:$96</formula>
    <oldFormula>Юнг!$19:$24,Юнг!$32:$32,Юнг!$46:$46,Юнг!$49:$49,Юнг!$56:$56,Юнг!$58:$59,Юнг!$66:$67,Юнг!$82:$86,Юнг!$89:$96</oldFormula>
  </rdn>
  <rdn rId="0" localSheetId="18" customView="1" name="Z_3DCB9AAA_F09C_4EA6_B992_F93E466D374A_.wvu.PrintArea" hidden="1" oldHidden="1">
    <formula>Яра!$A$1:$F$102</formula>
    <oldFormula>Яра!$A$1:$F$102</oldFormula>
  </rdn>
  <rdn rId="0" localSheetId="18" customView="1" name="Z_3DCB9AAA_F09C_4EA6_B992_F93E466D374A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3DCB9AAA_F09C_4EA6_B992_F93E466D374A_.wvu.Rows" hidden="1" oldHidden="1">
    <formula>Ярос!$19:$24,Ярос!$29:$30,Ярос!$32:$32,Ярос!$44:$44,Ярос!$55:$55,Ярос!$57:$58,Ярос!$65:$66,Ярос!$76:$77,Ярос!$81:$86,Ярос!$88:$95</formula>
    <oldFormula>Ярос!$19:$24,Ярос!$29:$30,Ярос!$32:$32,Ярос!$44:$44,Ярос!$55:$55,Ярос!$57:$58,Ярос!$65:$66,Ярос!$76:$77,Ярос!$81:$86,Ярос!$88:$95</oldFormula>
  </rdn>
  <rdn rId="0" localSheetId="20" customView="1" name="Z_3DCB9AAA_F09C_4EA6_B992_F93E466D374A_.wvu.Rows" hidden="1" oldHidden="1">
    <formula>Лист1!$82:$84</formula>
    <oldFormula>Лист1!$82:$84</oldFormula>
  </rdn>
  <rcv guid="{3DCB9AAA-F09C-4EA6-B992-F93E466D374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47448" sId="3" numFmtId="4">
    <oc r="E8">
      <v>261.63425000000001</v>
    </oc>
    <nc r="E8">
      <v>717.30345</v>
    </nc>
  </rcc>
  <rcc rId="47449" sId="3" numFmtId="4">
    <oc r="E9">
      <v>1.53969</v>
    </oc>
    <nc r="E9">
      <v>4.2213399999999996</v>
    </nc>
  </rcc>
  <rcc rId="47450" sId="3" numFmtId="4">
    <oc r="E10">
      <v>323.70749000000001</v>
    </oc>
    <nc r="E10">
      <v>887.48518999999999</v>
    </nc>
  </rcc>
  <rcc rId="47451" sId="3" numFmtId="4">
    <oc r="E11">
      <v>-17.430810000000001</v>
    </oc>
    <nc r="E11">
      <v>-47.78886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47969" sId="3" numFmtId="4">
    <nc r="E116">
      <v>2925.56</v>
    </nc>
  </rcc>
  <rcc rId="47970" sId="3">
    <nc r="E115">
      <f>SUM(E116:E117)</f>
    </nc>
  </rcc>
  <rcc rId="47971" sId="3" numFmtId="4">
    <nc r="E117">
      <v>0</v>
    </nc>
  </rcc>
  <rcc rId="47972" sId="3" numFmtId="4">
    <nc r="E119">
      <v>0</v>
    </nc>
  </rcc>
  <rcc rId="47973" sId="3" numFmtId="4">
    <nc r="E120">
      <v>7</v>
    </nc>
  </rcc>
  <rcc rId="47974" sId="3" numFmtId="4">
    <nc r="E121">
      <v>0</v>
    </nc>
  </rcc>
  <rcc rId="47975" sId="3" numFmtId="4">
    <nc r="E122">
      <v>0</v>
    </nc>
  </rcc>
  <rcc rId="47976" sId="3">
    <nc r="E118">
      <f>SUM(E119:E122)</f>
    </nc>
  </rcc>
  <rcc rId="47977" sId="3" numFmtId="4">
    <nc r="E125">
      <v>359.988</v>
    </nc>
  </rcc>
  <rcc rId="47978" sId="3">
    <nc r="E123">
      <f>SUM(E124:E125)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  <rsnm rId="47130" sheetId="19" oldName="[Анализ исполнения бюджета Моргаушского района на 01.01.2023.xlsx]Яро" newName="[Анализ исполнения бюджета Моргаушского района на 01.01.2023.xlsx]Ярос"/>
</revisions>
</file>

<file path=xl/revisions/revisionLog166.xml><?xml version="1.0" encoding="utf-8"?>
<revisions xmlns="http://schemas.openxmlformats.org/spreadsheetml/2006/main" xmlns:r="http://schemas.openxmlformats.org/officeDocument/2006/relationships">
  <rcc rId="48043" sId="3">
    <nc r="E75">
      <f>E74-E137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48525" sId="3" numFmtId="4">
    <oc r="D79">
      <v>1124.2388900000001</v>
    </oc>
    <nc r="D79">
      <v>5948.9430700000003</v>
    </nc>
  </rcc>
  <rcc rId="48526" sId="3" numFmtId="4">
    <oc r="D81">
      <v>136.26499999999999</v>
    </oc>
    <nc r="D81">
      <v>725.35058000000004</v>
    </nc>
  </rcc>
  <rcc rId="48527" sId="3" numFmtId="4">
    <oc r="C83">
      <v>14269.701999999999</v>
    </oc>
    <nc r="C83">
      <v>13804.010190000001</v>
    </nc>
  </rcc>
  <rcc rId="48528" sId="3" numFmtId="4">
    <oc r="D84">
      <v>2076.6999999999998</v>
    </oc>
    <nc r="D84">
      <v>4164.1549999999997</v>
    </nc>
  </rcc>
  <rcc rId="48529" sId="3" numFmtId="4">
    <oc r="D86">
      <v>0</v>
    </oc>
    <nc r="D86">
      <v>185.73274000000001</v>
    </nc>
  </rcc>
  <rcc rId="48530" sId="3" numFmtId="4">
    <oc r="D89">
      <v>17.600010000000001</v>
    </oc>
    <nc r="D89">
      <v>110.35185</v>
    </nc>
  </rcc>
  <rcc rId="48531" sId="3" numFmtId="4">
    <oc r="D90">
      <v>75.158609999999996</v>
    </oc>
    <nc r="D90">
      <v>353.44013000000001</v>
    </nc>
  </rcc>
  <rcc rId="48532" sId="3" numFmtId="4">
    <oc r="D91">
      <v>0</v>
    </oc>
    <nc r="D91">
      <v>7.75</v>
    </nc>
  </rcc>
  <rcc rId="48533" sId="3" numFmtId="4">
    <oc r="C97">
      <v>106415.13064</v>
    </oc>
    <nc r="C97">
      <v>120357.69061000001</v>
    </nc>
  </rcc>
  <rcc rId="48534" sId="3" numFmtId="4">
    <oc r="D97">
      <v>0</v>
    </oc>
    <nc r="D97">
      <v>831.05786999999998</v>
    </nc>
  </rcc>
  <rcc rId="48535" sId="3" numFmtId="4">
    <oc r="D98">
      <v>12.33</v>
    </oc>
    <nc r="D98">
      <v>107.14</v>
    </nc>
  </rcc>
  <rcc rId="48536" sId="3" numFmtId="4">
    <oc r="C100">
      <v>14756.0478</v>
    </oc>
    <nc r="C100">
      <v>595.62334999999996</v>
    </nc>
  </rcc>
  <rcc rId="48537" sId="3" numFmtId="4">
    <oc r="D100">
      <v>0</v>
    </oc>
    <nc r="D100">
      <v>18.853729999999999</v>
    </nc>
  </rcc>
  <rcc rId="48538" sId="3" numFmtId="4">
    <oc r="C101">
      <v>70451.765809999997</v>
    </oc>
    <nc r="C101">
      <v>102973.60748999999</v>
    </nc>
  </rcc>
  <rcc rId="48539" sId="3" numFmtId="4">
    <oc r="D101">
      <v>0</v>
    </oc>
    <nc r="D101">
      <v>470.56234999999998</v>
    </nc>
  </rcc>
  <rcc rId="48540" sId="3" numFmtId="4">
    <oc r="C102">
      <v>46791.451959999999</v>
    </oc>
    <nc r="C102">
      <v>51395.741580000002</v>
    </nc>
  </rcc>
  <rcc rId="48541" sId="3" numFmtId="4">
    <oc r="D102">
      <v>20.5</v>
    </oc>
    <nc r="D102">
      <v>701.80523000000005</v>
    </nc>
  </rcc>
  <rcc rId="48542" sId="3" numFmtId="4">
    <oc r="D107">
      <v>8808.3379999999997</v>
    </oc>
    <nc r="D107">
      <v>17904.714</v>
    </nc>
  </rcc>
  <rcc rId="48543" sId="3" numFmtId="4">
    <oc r="C108">
      <v>393335.52299999999</v>
    </oc>
    <nc r="C108">
      <v>396530.24414999998</v>
    </nc>
  </rcc>
  <rcc rId="48544" sId="3" numFmtId="4">
    <oc r="D108">
      <v>24775.82</v>
    </oc>
    <nc r="D108">
      <v>73680.053740000003</v>
    </nc>
  </rcc>
  <rcc rId="48545" sId="3" numFmtId="4">
    <oc r="D109">
      <v>802.33900000000006</v>
    </oc>
    <nc r="D109">
      <v>4481.5043400000004</v>
    </nc>
  </rcc>
  <rcc rId="48546" sId="3" numFmtId="4">
    <oc r="D112">
      <v>73.155000000000001</v>
    </oc>
    <nc r="D112">
      <v>347.72037</v>
    </nc>
  </rcc>
  <rcc rId="48547" sId="3" numFmtId="4">
    <oc r="C114">
      <v>52483.964</v>
    </oc>
    <nc r="C114">
      <v>53866.658940000001</v>
    </nc>
  </rcc>
  <rcc rId="48548" sId="3" numFmtId="4">
    <oc r="D114">
      <v>3468.4</v>
    </oc>
    <nc r="D114">
      <v>6936.8</v>
    </nc>
  </rcc>
  <rcc rId="48549" sId="3" numFmtId="4">
    <oc r="D115">
      <v>0</v>
    </oc>
    <nc r="D115">
      <v>148.88242</v>
    </nc>
  </rcc>
  <rcc rId="48550" sId="3" numFmtId="4">
    <oc r="D118">
      <v>0</v>
    </oc>
    <nc r="D118">
      <v>809.95950000000005</v>
    </nc>
  </rcc>
  <rcc rId="48551" sId="3" numFmtId="4">
    <oc r="C119">
      <v>29565.506669999999</v>
    </oc>
    <nc r="C119">
      <v>43767.054470000003</v>
    </nc>
  </rcc>
  <rcc rId="48552" sId="3" numFmtId="4">
    <oc r="D120">
      <v>0</v>
    </oc>
    <nc r="D120">
      <v>7.3816199999999998</v>
    </nc>
  </rcc>
  <rcc rId="48553" sId="3" numFmtId="4">
    <oc r="D122">
      <v>0</v>
    </oc>
    <nc r="D122">
      <v>57.725000000000001</v>
    </nc>
  </rcc>
  <rcc rId="48554" sId="3" numFmtId="4">
    <oc r="D123">
      <v>306.25400000000002</v>
    </oc>
    <nc r="D123">
      <v>918.76199999999994</v>
    </nc>
  </rcc>
  <rfmt sheetId="3" sqref="C131:D131">
    <dxf>
      <numFmt numFmtId="4" formatCode="#,##0.00"/>
    </dxf>
  </rfmt>
  <rfmt sheetId="3" sqref="C131:D131">
    <dxf>
      <numFmt numFmtId="187" formatCode="#,##0.000"/>
    </dxf>
  </rfmt>
  <rfmt sheetId="3" sqref="C131:D131">
    <dxf>
      <numFmt numFmtId="186" formatCode="#,##0.0000"/>
    </dxf>
  </rfmt>
  <rfmt sheetId="3" sqref="C131:D131">
    <dxf>
      <numFmt numFmtId="172" formatCode="#,##0.00000"/>
    </dxf>
  </rfmt>
  <rfmt sheetId="3" sqref="C131:D131">
    <dxf>
      <numFmt numFmtId="186" formatCode="#,##0.0000"/>
    </dxf>
  </rfmt>
  <rfmt sheetId="3" sqref="C131:D131">
    <dxf>
      <numFmt numFmtId="187" formatCode="#,##0.000"/>
    </dxf>
  </rfmt>
  <rfmt sheetId="3" sqref="C131:D131">
    <dxf>
      <numFmt numFmtId="4" formatCode="#,##0.00"/>
    </dxf>
  </rfmt>
  <rfmt sheetId="3" sqref="C131:D131">
    <dxf>
      <numFmt numFmtId="167" formatCode="#,##0.0"/>
    </dxf>
  </rfmt>
  <rfmt sheetId="3" sqref="B111" start="0" length="2147483647">
    <dxf>
      <font>
        <sz val="20"/>
      </font>
    </dxf>
  </rfmt>
  <rfmt sheetId="3" sqref="B107:B112" start="0" length="2147483647">
    <dxf>
      <font>
        <sz val="20"/>
      </font>
    </dxf>
  </rfmt>
  <rfmt sheetId="3" sqref="B107:B112" start="0" length="2147483647">
    <dxf>
      <font>
        <sz val="16"/>
      </font>
    </dxf>
  </rfmt>
  <rcc rId="48555" sId="3">
    <oc r="D76" t="inlineStr">
      <is>
        <t>исполнено на 01.02.2023 г.</t>
      </is>
    </oc>
    <nc r="D76" t="inlineStr">
      <is>
        <t>исполнено на 01.03.2023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4.xml><?xml version="1.0" encoding="utf-8"?>
<revisions xmlns="http://schemas.openxmlformats.org/spreadsheetml/2006/main" xmlns:r="http://schemas.openxmlformats.org/officeDocument/2006/relationships">
  <rcc rId="47517" sId="3" numFmtId="4">
    <oc r="E50">
      <v>0</v>
    </oc>
    <nc r="E50">
      <v>26.7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c rId="47854" sId="3" numFmtId="4">
    <nc r="E88">
      <v>43.729970000000002</v>
    </nc>
  </rcc>
  <rcc rId="47855" sId="3" numFmtId="4">
    <nc r="E87">
      <v>43.729970000000002</v>
    </nc>
  </rcc>
  <rcc rId="47856" sId="3" numFmtId="4">
    <nc r="E91">
      <v>18.5</v>
    </nc>
  </rcc>
  <rcc rId="47857" sId="3" numFmtId="4">
    <nc r="E92">
      <v>88.256280000000004</v>
    </nc>
  </rcc>
  <rcc rId="47858" sId="3" numFmtId="4">
    <nc r="E93">
      <v>0</v>
    </nc>
  </rcc>
  <rcc rId="47859" sId="3">
    <nc r="E89">
      <f>SUM(E90:E94)</f>
    </nc>
  </rcc>
  <rcc rId="47860" sId="3" numFmtId="4">
    <nc r="E96">
      <v>0</v>
    </nc>
  </rcc>
  <rcc rId="47861" sId="3" numFmtId="4">
    <nc r="E97">
      <v>0</v>
    </nc>
  </rcc>
  <rcc rId="47862" sId="3" numFmtId="4">
    <nc r="E98">
      <v>0</v>
    </nc>
  </rcc>
  <rcc rId="47863" sId="3" numFmtId="4">
    <nc r="E99">
      <v>85.315889999999996</v>
    </nc>
  </rcc>
  <rcc rId="47864" sId="3" numFmtId="4">
    <nc r="E100">
      <v>1.5</v>
    </nc>
  </rcc>
  <rcc rId="47865" sId="3">
    <nc r="E95">
      <f>SUM(E96:E100)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4.xml><?xml version="1.0" encoding="utf-8"?>
<revisions xmlns="http://schemas.openxmlformats.org/spreadsheetml/2006/main" xmlns:r="http://schemas.openxmlformats.org/officeDocument/2006/relationships">
  <rcc rId="47161" sId="3">
    <oc r="A1" t="inlineStr">
      <is>
        <t xml:space="preserve">                                                                Анализ исполнения райбюджета</t>
      </is>
    </oc>
    <nc r="A1" t="inlineStr">
      <is>
        <t xml:space="preserve">                                                                Анализ исполнения бюджета</t>
      </is>
    </nc>
  </rcc>
  <rcc rId="47162" sId="3">
    <oc r="A2" t="inlineStr">
      <is>
        <t xml:space="preserve">                                                        Моргаушского района на 01.02.2023 г.</t>
      </is>
    </oc>
    <nc r="A2" t="inlineStr">
      <is>
        <t xml:space="preserve">                                                                                                        Моргаушского муниципального округа на 01.02.2023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47752" sId="3">
    <nc r="E77" t="inlineStr">
      <is>
        <t>исполнено на 01.02.2022г.</t>
      </is>
    </nc>
  </rcc>
  <rcc rId="47753" sId="3">
    <oc r="F77" t="inlineStr">
      <is>
        <t>% испол.</t>
      </is>
    </oc>
    <nc r="F77"/>
  </rcc>
  <rcc rId="47754" sId="3">
    <oc r="G77" t="inlineStr">
      <is>
        <t>отклон.</t>
      </is>
    </oc>
    <nc r="G77"/>
  </rcc>
  <rcc rId="47755" sId="3" numFmtId="4">
    <oc r="E69">
      <v>1979.106</v>
    </oc>
    <nc r="E69">
      <v>0</v>
    </nc>
  </rcc>
  <rcc rId="47756" sId="3">
    <oc r="E63">
      <f>SUM(E64:E72)</f>
    </oc>
    <nc r="E63">
      <f>SUM(E64+E67+E68+E69+E70+E71+E72)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2.xml><?xml version="1.0" encoding="utf-8"?>
<revisions xmlns="http://schemas.openxmlformats.org/spreadsheetml/2006/main" xmlns:r="http://schemas.openxmlformats.org/officeDocument/2006/relationships">
  <rcc rId="47817" sId="3" numFmtId="4">
    <nc r="E81">
      <v>1189.55132</v>
    </nc>
  </rcc>
  <rcc rId="47818" sId="3" numFmtId="4">
    <nc r="E82">
      <v>0</v>
    </nc>
  </rcc>
  <rcc rId="47819" sId="3" numFmtId="4">
    <nc r="E83">
      <v>651.46502999999996</v>
    </nc>
  </rcc>
  <rcc rId="47820" sId="3" numFmtId="4">
    <nc r="E84">
      <v>0</v>
    </nc>
  </rcc>
  <rcc rId="47821" sId="3" numFmtId="4">
    <nc r="E85">
      <v>0</v>
    </nc>
  </rcc>
  <rcc rId="47822" sId="3" numFmtId="4">
    <nc r="E86">
      <v>1048</v>
    </nc>
  </rcc>
  <rcc rId="47823" sId="3">
    <nc r="E79">
      <f>SUM(E80:E86)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47380" sId="3" numFmtId="4">
    <oc r="E6">
      <v>7452.7906199999998</v>
    </oc>
    <nc r="E6">
      <v>7814.8</v>
    </nc>
  </rcc>
  <rcc rId="47381" sId="3" numFmtId="4">
    <oc r="E5">
      <v>7452.7906199999998</v>
    </oc>
    <nc r="E5">
      <f>SUM(E6)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47896" sId="3" numFmtId="4">
    <nc r="E102">
      <v>0</v>
    </nc>
  </rcc>
  <rcc rId="47897" sId="3" numFmtId="4">
    <nc r="E103">
      <v>265.66000000000003</v>
    </nc>
  </rcc>
  <rcc rId="47898" sId="3" numFmtId="4">
    <nc r="E104">
      <v>98.648610000000005</v>
    </nc>
  </rcc>
  <rcc rId="47899" sId="3">
    <nc r="E101">
      <f>SUM(E102:E105)</f>
    </nc>
  </rcc>
  <rcc rId="47900" sId="3" numFmtId="4">
    <nc r="E107">
      <v>0</v>
    </nc>
  </rcc>
  <rcc rId="47901" sId="3" numFmtId="4">
    <nc r="E10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район!$19:$19,район!$26:$27,район!$40:$40,район!$52:$53,район!$73:$73,район!$126:$127</formula>
    <oldFormula>район!$19:$19,район!$26:$27,район!$40:$40,район!$52:$53,район!$73:$73,район!$126:$127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48462" sId="3">
    <oc r="A2" t="inlineStr">
      <is>
        <t xml:space="preserve">                                                                                Моргаушского муниципального округа на 01.02.2023 г.</t>
      </is>
    </oc>
    <nc r="A2" t="inlineStr">
      <is>
        <t xml:space="preserve">                                                                                Моргаушского муниципального округа на 01.03.2023 г.</t>
      </is>
    </nc>
  </rcc>
  <rcc rId="48463" sId="3">
    <oc r="D4" t="inlineStr">
      <is>
        <t>исполнено на 01.02.2023 г.</t>
      </is>
    </oc>
    <nc r="D4" t="inlineStr">
      <is>
        <t>исполнено на 01.03.2023 г.</t>
      </is>
    </nc>
  </rcc>
  <rcc rId="48464" sId="3" numFmtId="4">
    <oc r="D7">
      <v>12930.80694</v>
    </oc>
    <nc r="D7">
      <v>16047.663790000001</v>
    </nc>
  </rcc>
  <rcc rId="48465" sId="3" numFmtId="4">
    <oc r="D9">
      <v>313.99360000000001</v>
    </oc>
    <nc r="D9">
      <v>1112.4028699999999</v>
    </nc>
  </rcc>
  <rcc rId="48466" sId="3" numFmtId="4">
    <oc r="D10">
      <v>0.67584</v>
    </oc>
    <nc r="D10">
      <v>4.0147500000000003</v>
    </nc>
  </rcc>
  <rcc rId="48467" sId="3" numFmtId="4">
    <oc r="D11">
      <v>445.04482000000002</v>
    </oc>
    <nc r="D11">
      <v>1133.2302500000001</v>
    </nc>
  </rcc>
  <rcc rId="48468" sId="3" numFmtId="4">
    <oc r="D12">
      <v>-37.309179999999998</v>
    </oc>
    <nc r="D12">
      <v>-112.38836999999999</v>
    </nc>
  </rcc>
  <rcc rId="48469" sId="3" numFmtId="4">
    <oc r="D14">
      <v>212.78738000000001</v>
    </oc>
    <nc r="D14">
      <v>-203.67801</v>
    </nc>
  </rcc>
  <rcc rId="48470" sId="3" numFmtId="4">
    <oc r="D15">
      <v>-60.669440000000002</v>
    </oc>
    <nc r="D15">
      <v>-67.579440000000005</v>
    </nc>
  </rcc>
  <rcc rId="48471" sId="3" numFmtId="4">
    <oc r="D16">
      <v>2.6973600000000002</v>
    </oc>
    <nc r="D16">
      <v>4.1973599999999998</v>
    </nc>
  </rcc>
  <rcc rId="48472" sId="3" numFmtId="4">
    <oc r="D17">
      <v>-1018.09533</v>
    </oc>
    <nc r="D17">
      <v>-403.34386999999998</v>
    </nc>
  </rcc>
  <rcc rId="48473" sId="3" numFmtId="4">
    <oc r="D19">
      <v>50.699590000000001</v>
    </oc>
    <nc r="D19">
      <v>87.481049999999996</v>
    </nc>
  </rcc>
  <rcc rId="48474" sId="3" numFmtId="4">
    <oc r="D21">
      <v>62.415140000000001</v>
    </oc>
    <nc r="D21">
      <v>97.84836</v>
    </nc>
  </rcc>
  <rcc rId="48475" sId="3" numFmtId="4">
    <oc r="D22">
      <v>-108.79644</v>
    </oc>
    <nc r="D22">
      <v>-22.053509999999999</v>
    </nc>
  </rcc>
  <rcc rId="48476" sId="3" numFmtId="4">
    <oc r="D24">
      <v>-729.27526</v>
    </oc>
    <nc r="D24">
      <v>-728.97626000000002</v>
    </nc>
  </rcc>
  <rcc rId="48477" sId="3" numFmtId="4">
    <oc r="D26">
      <v>32.870930000000001</v>
    </oc>
    <nc r="D26">
      <v>103.25581</v>
    </nc>
  </rcc>
  <rcc rId="48478" sId="3">
    <oc r="A27">
      <v>1080600001</v>
    </oc>
    <nc r="A27">
      <v>1080400001</v>
    </nc>
  </rcc>
  <rcc rId="48479" sId="3" numFmtId="4">
    <oc r="D27">
      <v>0</v>
    </oc>
    <nc r="D27">
      <v>2.2000000000000002</v>
    </nc>
  </rcc>
  <rcc rId="48480" sId="3" numFmtId="4">
    <oc r="D38">
      <v>875.46177999999998</v>
    </oc>
    <nc r="D38">
      <v>2047.4474</v>
    </nc>
  </rcc>
  <rcc rId="48481" sId="3" numFmtId="4">
    <oc r="D40">
      <v>21.101050000000001</v>
    </oc>
    <nc r="D40">
      <v>52.556849999999997</v>
    </nc>
  </rcc>
  <rcc rId="48482" sId="3" numFmtId="4">
    <oc r="D44">
      <v>30.316610000000001</v>
    </oc>
    <nc r="D44">
      <v>38.82188</v>
    </nc>
  </rcc>
  <rcc rId="48483" sId="3" numFmtId="4">
    <oc r="D46">
      <v>1.2184299999999999</v>
    </oc>
    <nc r="D46">
      <v>111.59734</v>
    </nc>
  </rcc>
  <rcc rId="48484" sId="3" numFmtId="4">
    <oc r="D48">
      <v>0.78439999999999999</v>
    </oc>
    <nc r="D48">
      <v>1.3015399999999999</v>
    </nc>
  </rcc>
  <rcc rId="48485" sId="3" numFmtId="4">
    <oc r="D52">
      <v>647.45416999999998</v>
    </oc>
    <nc r="D52">
      <v>780.62138000000004</v>
    </nc>
  </rcc>
  <rcc rId="48486" sId="3" numFmtId="4">
    <oc r="D56">
      <v>44.520409999999998</v>
    </oc>
    <nc r="D56">
      <v>105.27773999999999</v>
    </nc>
  </rcc>
  <rcc rId="48487" sId="3" numFmtId="4">
    <oc r="D57">
      <v>1.06664</v>
    </oc>
    <nc r="D57">
      <v>8.9326799999999995</v>
    </nc>
  </rcc>
  <rcc rId="48488" sId="3" numFmtId="4">
    <oc r="D61">
      <v>0.16800000000000001</v>
    </oc>
    <nc r="D61">
      <v>5.3295599999999999</v>
    </nc>
  </rcc>
  <rcc rId="48489" sId="3" numFmtId="4">
    <oc r="D65">
      <v>9682.4</v>
    </oc>
    <nc r="D65">
      <v>33613.1</v>
    </nc>
  </rcc>
  <rcc rId="48490" sId="3" numFmtId="4">
    <oc r="C67">
      <v>138130.96251000001</v>
    </oc>
    <nc r="C67">
      <v>193352.50141</v>
    </nc>
  </rcc>
  <rcc rId="48491" sId="3" numFmtId="4">
    <oc r="D67">
      <v>0</v>
    </oc>
    <nc r="D67">
      <v>16463.34892</v>
    </nc>
  </rcc>
  <rcc rId="48492" sId="3" numFmtId="4">
    <oc r="D68">
      <v>30805.51482</v>
    </oc>
    <nc r="D68">
      <v>67105.063259999995</v>
    </nc>
  </rcc>
  <rcc rId="48493" sId="3" numFmtId="4">
    <oc r="D69">
      <v>0</v>
    </oc>
    <nc r="D69">
      <v>3020.64</v>
    </nc>
  </rcc>
  <rcc rId="48494" sId="3" numFmtId="4">
    <oc r="D72">
      <v>-87055.707250000007</v>
    </oc>
    <nc r="D72">
      <v>-71440.170039999997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fmt sheetId="3" sqref="C74:D75">
    <dxf>
      <numFmt numFmtId="174" formatCode="0.0000"/>
    </dxf>
  </rfmt>
  <rfmt sheetId="3" sqref="C74:D75">
    <dxf>
      <numFmt numFmtId="183" formatCode="0.000"/>
    </dxf>
  </rfmt>
  <rfmt sheetId="3" sqref="C74:D75">
    <dxf>
      <numFmt numFmtId="2" formatCode="0.00"/>
    </dxf>
  </rfmt>
  <rfmt sheetId="3" sqref="C74:D75">
    <dxf>
      <numFmt numFmtId="166" formatCode="0.0"/>
    </dxf>
  </rfmt>
  <rfmt sheetId="3" sqref="C137:D137">
    <dxf>
      <numFmt numFmtId="174" formatCode="0.0000"/>
    </dxf>
  </rfmt>
  <rfmt sheetId="3" sqref="C137:D137">
    <dxf>
      <numFmt numFmtId="183" formatCode="0.000"/>
    </dxf>
  </rfmt>
  <rfmt sheetId="3" sqref="C137:D137">
    <dxf>
      <numFmt numFmtId="2" formatCode="0.00"/>
    </dxf>
  </rfmt>
  <rfmt sheetId="3" sqref="C137:D137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район!$19:$19,район!$26:$27,район!$36:$36,район!$40:$40,район!$52:$53,район!$65:$66,район!$70:$70,район!$73:$73,район!$126:$127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21.xml><?xml version="1.0" encoding="utf-8"?>
<revisions xmlns="http://schemas.openxmlformats.org/spreadsheetml/2006/main" xmlns:r="http://schemas.openxmlformats.org/officeDocument/2006/relationships">
  <rrc rId="47283" sId="3" ref="E1:E1048576" action="insertCol">
    <undo index="10" exp="area" ref3D="1" dr="$A$126:$XFD$127" dn="Z_F85EE840_0C31_454A_8951_832C2E9E0600_.wvu.Rows" sId="3"/>
    <undo index="8" exp="area" ref3D="1" dr="$A$52:$XFD$53" dn="Z_F85EE840_0C31_454A_8951_832C2E9E0600_.wvu.Rows" sId="3"/>
    <undo index="6" exp="area" ref3D="1" dr="$A$40:$XFD$40" dn="Z_F85EE840_0C31_454A_8951_832C2E9E0600_.wvu.Rows" sId="3"/>
    <undo index="4" exp="area" ref3D="1" dr="$A$36:$XFD$36" dn="Z_F85EE840_0C31_454A_8951_832C2E9E0600_.wvu.Rows" sId="3"/>
    <undo index="2" exp="area" ref3D="1" dr="$A$26:$XFD$27" dn="Z_F85EE840_0C31_454A_8951_832C2E9E0600_.wvu.Rows" sId="3"/>
    <undo index="1" exp="area" ref3D="1" dr="$A$19:$XFD$19" dn="Z_F85EE840_0C31_454A_8951_832C2E9E0600_.wvu.Rows" sId="3"/>
    <undo index="16" exp="area" ref3D="1" dr="$A$126:$XFD$128" dn="Z_B31C8DB7_3E78_4144_A6B5_8DE36DE63F0E_.wvu.Rows" sId="3"/>
    <undo index="12" exp="area" ref3D="1" dr="$A$90:$XFD$90" dn="Z_B31C8DB7_3E78_4144_A6B5_8DE36DE63F0E_.wvu.Rows" sId="3"/>
    <undo index="10" exp="area" ref3D="1" dr="$A$73:$XFD$73" dn="Z_B31C8DB7_3E78_4144_A6B5_8DE36DE63F0E_.wvu.Rows" sId="3"/>
    <undo index="8" exp="area" ref3D="1" dr="$A$65:$XFD$65" dn="Z_B31C8DB7_3E78_4144_A6B5_8DE36DE63F0E_.wvu.Rows" sId="3"/>
    <undo index="6" exp="area" ref3D="1" dr="$A$52:$XFD$53" dn="Z_B31C8DB7_3E78_4144_A6B5_8DE36DE63F0E_.wvu.Rows" sId="3"/>
    <undo index="4" exp="area" ref3D="1" dr="$A$29:$XFD$31" dn="Z_B31C8DB7_3E78_4144_A6B5_8DE36DE63F0E_.wvu.Rows" sId="3"/>
    <undo index="2" exp="area" ref3D="1" dr="$A$21:$XFD$21" dn="Z_B31C8DB7_3E78_4144_A6B5_8DE36DE63F0E_.wvu.Rows" sId="3"/>
    <undo index="1" exp="area" ref3D="1" dr="$A$18:$XFD$19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90:$XFD$90" dn="Z_A54C432C_6C68_4B53_A75C_446EB3A61B2B_.wvu.Rows" sId="3"/>
    <undo index="18" exp="area" ref3D="1" dr="$A$73:$XFD$73" dn="Z_A54C432C_6C68_4B53_A75C_446EB3A61B2B_.wvu.Rows" sId="3"/>
    <undo index="16" exp="area" ref3D="1" dr="$A$65:$XFD$65" dn="Z_A54C432C_6C68_4B53_A75C_446EB3A61B2B_.wvu.Rows" sId="3"/>
    <undo index="12" exp="area" ref3D="1" dr="$A$52:$XFD$53" dn="Z_A54C432C_6C68_4B53_A75C_446EB3A61B2B_.wvu.Rows" sId="3"/>
    <undo index="10" exp="area" ref3D="1" dr="$A$40:$XFD$40" dn="Z_A54C432C_6C68_4B53_A75C_446EB3A61B2B_.wvu.Rows" sId="3"/>
    <undo index="8" exp="area" ref3D="1" dr="$A$36:$XFD$36" dn="Z_A54C432C_6C68_4B53_A75C_446EB3A61B2B_.wvu.Rows" sId="3"/>
    <undo index="6" exp="area" ref3D="1" dr="$A$28:$XFD$32" dn="Z_A54C432C_6C68_4B53_A75C_446EB3A61B2B_.wvu.Rows" sId="3"/>
    <undo index="4" exp="area" ref3D="1" dr="$A$26:$XFD$26" dn="Z_A54C432C_6C68_4B53_A75C_446EB3A61B2B_.wvu.Rows" sId="3"/>
    <undo index="2" exp="area" ref3D="1" dr="$A$21:$XFD$21" dn="Z_A54C432C_6C68_4B53_A75C_446EB3A61B2B_.wvu.Rows" sId="3"/>
    <undo index="1" exp="area" ref3D="1" dr="$A$18:$XFD$19" dn="Z_A54C432C_6C68_4B53_A75C_446EB3A61B2B_.wvu.Rows" sId="3"/>
    <undo index="16" exp="area" ref3D="1" dr="$A$126:$XFD$127" dn="Z_61528DAC_5C4C_48F4_ADE2_8A724B05A086_.wvu.Rows" sId="3"/>
    <undo index="14" exp="area" ref3D="1" dr="$A$73:$XFD$73" dn="Z_61528DAC_5C4C_48F4_ADE2_8A724B05A086_.wvu.Rows" sId="3"/>
    <undo index="12" exp="area" ref3D="1" dr="$A$70:$XFD$70" dn="Z_61528DAC_5C4C_48F4_ADE2_8A724B05A086_.wvu.Rows" sId="3"/>
    <undo index="10" exp="area" ref3D="1" dr="$A$65:$XFD$66" dn="Z_61528DAC_5C4C_48F4_ADE2_8A724B05A086_.wvu.Rows" sId="3"/>
    <undo index="8" exp="area" ref3D="1" dr="$A$52:$XFD$53" dn="Z_61528DAC_5C4C_48F4_ADE2_8A724B05A086_.wvu.Rows" sId="3"/>
    <undo index="6" exp="area" ref3D="1" dr="$A$40:$XFD$40" dn="Z_61528DAC_5C4C_48F4_ADE2_8A724B05A086_.wvu.Rows" sId="3"/>
    <undo index="4" exp="area" ref3D="1" dr="$A$36:$XFD$36" dn="Z_61528DAC_5C4C_48F4_ADE2_8A724B05A086_.wvu.Rows" sId="3"/>
    <undo index="2" exp="area" ref3D="1" dr="$A$26:$XFD$27" dn="Z_61528DAC_5C4C_48F4_ADE2_8A724B05A086_.wvu.Rows" sId="3"/>
    <undo index="1" exp="area" ref3D="1" dr="$A$19:$XFD$19" dn="Z_61528DAC_5C4C_48F4_ADE2_8A724B05A086_.wvu.Rows" sId="3"/>
    <undo index="12" exp="area" ref3D="1" dr="$A$126:$XFD$127" dn="Z_5C539BE6_C8E0_453F_AB5E_9E58094195EA_.wvu.Rows" sId="3"/>
    <undo index="10" exp="area" ref3D="1" dr="$A$73:$XFD$73" dn="Z_5C539BE6_C8E0_453F_AB5E_9E58094195EA_.wvu.Rows" sId="3"/>
    <undo index="8" exp="area" ref3D="1" dr="$A$52:$XFD$53" dn="Z_5C539BE6_C8E0_453F_AB5E_9E58094195EA_.wvu.Rows" sId="3"/>
    <undo index="6" exp="area" ref3D="1" dr="$A$40:$XFD$40" dn="Z_5C539BE6_C8E0_453F_AB5E_9E58094195EA_.wvu.Rows" sId="3"/>
    <undo index="4" exp="area" ref3D="1" dr="$A$36:$XFD$36" dn="Z_5C539BE6_C8E0_453F_AB5E_9E58094195EA_.wvu.Rows" sId="3"/>
    <undo index="2" exp="area" ref3D="1" dr="$A$26:$XFD$27" dn="Z_5C539BE6_C8E0_453F_AB5E_9E58094195EA_.wvu.Rows" sId="3"/>
    <undo index="1" exp="area" ref3D="1" dr="$A$19:$XFD$1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4:$XFD$104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4" exp="area" ref3D="1" dr="$A$73:$XFD$73" dn="Z_42584DC0_1D41_4C93_9B38_C388E7B8DAC4_.wvu.Rows" sId="3"/>
    <undo index="22" exp="area" ref3D="1" dr="$A$65:$XFD$65" dn="Z_42584DC0_1D41_4C93_9B38_C388E7B8DAC4_.wvu.Rows" sId="3"/>
    <undo index="20" exp="area" ref3D="1" dr="$A$59:$XFD$61" dn="Z_42584DC0_1D41_4C93_9B38_C388E7B8DAC4_.wvu.Rows" sId="3"/>
    <undo index="14" exp="area" ref3D="1" dr="$A$52:$XFD$53" dn="Z_42584DC0_1D41_4C93_9B38_C388E7B8DAC4_.wvu.Rows" sId="3"/>
    <undo index="12" exp="area" ref3D="1" dr="$A$48:$XFD$48" dn="Z_42584DC0_1D41_4C93_9B38_C388E7B8DAC4_.wvu.Rows" sId="3"/>
    <undo index="10" exp="area" ref3D="1" dr="$A$40:$XFD$40" dn="Z_42584DC0_1D41_4C93_9B38_C388E7B8DAC4_.wvu.Rows" sId="3"/>
    <undo index="8" exp="area" ref3D="1" dr="$A$36:$XFD$36" dn="Z_42584DC0_1D41_4C93_9B38_C388E7B8DAC4_.wvu.Rows" sId="3"/>
    <undo index="6" exp="area" ref3D="1" dr="$A$28:$XFD$32" dn="Z_42584DC0_1D41_4C93_9B38_C388E7B8DAC4_.wvu.Rows" sId="3"/>
    <undo index="4" exp="area" ref3D="1" dr="$A$26:$XFD$26" dn="Z_42584DC0_1D41_4C93_9B38_C388E7B8DAC4_.wvu.Rows" sId="3"/>
    <undo index="2" exp="area" ref3D="1" dr="$A$21:$XFD$21" dn="Z_42584DC0_1D41_4C93_9B38_C388E7B8DAC4_.wvu.Rows" sId="3"/>
    <undo index="1" exp="area" ref3D="1" dr="$A$18:$XFD$19" dn="Z_42584DC0_1D41_4C93_9B38_C388E7B8DAC4_.wvu.Rows" sId="3"/>
    <undo index="16" exp="area" ref3D="1" dr="$A$126:$XFD$128" dn="Z_3DCB9AAA_F09C_4EA6_B992_F93E466D374A_.wvu.Rows" sId="3"/>
    <undo index="12" exp="area" ref3D="1" dr="$A$90:$XFD$90" dn="Z_3DCB9AAA_F09C_4EA6_B992_F93E466D374A_.wvu.Rows" sId="3"/>
    <undo index="10" exp="area" ref3D="1" dr="$A$73:$XFD$73" dn="Z_3DCB9AAA_F09C_4EA6_B992_F93E466D374A_.wvu.Rows" sId="3"/>
    <undo index="8" exp="area" ref3D="1" dr="$A$65:$XFD$65" dn="Z_3DCB9AAA_F09C_4EA6_B992_F93E466D374A_.wvu.Rows" sId="3"/>
    <undo index="6" exp="area" ref3D="1" dr="$A$52:$XFD$53" dn="Z_3DCB9AAA_F09C_4EA6_B992_F93E466D374A_.wvu.Rows" sId="3"/>
    <undo index="4" exp="area" ref3D="1" dr="$A$29:$XFD$31" dn="Z_3DCB9AAA_F09C_4EA6_B992_F93E466D374A_.wvu.Rows" sId="3"/>
    <undo index="2" exp="area" ref3D="1" dr="$A$21:$XFD$21" dn="Z_3DCB9AAA_F09C_4EA6_B992_F93E466D374A_.wvu.Rows" sId="3"/>
    <undo index="1" exp="area" ref3D="1" dr="$A$18:$XFD$19" dn="Z_3DCB9AAA_F09C_4EA6_B992_F93E466D374A_.wvu.Rows" sId="3"/>
    <undo index="18" exp="area" ref3D="1" dr="$A$126:$XFD$128" dn="Z_1A52382B_3765_4E8C_903F_6B8919B7242E_.wvu.Rows" sId="3"/>
    <undo index="14" exp="area" ref3D="1" dr="$A$90:$XFD$90" dn="Z_1A52382B_3765_4E8C_903F_6B8919B7242E_.wvu.Rows" sId="3"/>
    <undo index="12" exp="area" ref3D="1" dr="$A$73:$XFD$73" dn="Z_1A52382B_3765_4E8C_903F_6B8919B7242E_.wvu.Rows" sId="3"/>
    <undo index="10" exp="area" ref3D="1" dr="$A$65:$XFD$65" dn="Z_1A52382B_3765_4E8C_903F_6B8919B7242E_.wvu.Rows" sId="3"/>
    <undo index="6" exp="area" ref3D="1" dr="$A$52:$XFD$53" dn="Z_1A52382B_3765_4E8C_903F_6B8919B7242E_.wvu.Rows" sId="3"/>
    <undo index="4" exp="area" ref3D="1" dr="$A$29:$XFD$31" dn="Z_1A52382B_3765_4E8C_903F_6B8919B7242E_.wvu.Rows" sId="3"/>
    <undo index="2" exp="area" ref3D="1" dr="$A$21:$XFD$21" dn="Z_1A52382B_3765_4E8C_903F_6B8919B7242E_.wvu.Rows" sId="3"/>
    <undo index="1" exp="area" ref3D="1" dr="$A$18:$XFD$19" dn="Z_1A52382B_3765_4E8C_903F_6B8919B7242E_.wvu.Rows" sId="3"/>
  </rrc>
  <rcc rId="47284" sId="3">
    <nc r="E3" t="inlineStr">
      <is>
        <t>исполнено на 01.02.2022г.</t>
      </is>
    </nc>
  </rcc>
  <rcc rId="47285" sId="3" numFmtId="4">
    <nc r="E5">
      <v>7452.7906199999998</v>
    </nc>
  </rcc>
  <rcc rId="47286" sId="3" numFmtId="4">
    <nc r="E6">
      <v>7452.7906199999998</v>
    </nc>
  </rcc>
  <rcc rId="47287" sId="3" numFmtId="4">
    <nc r="E8">
      <v>261.63425000000001</v>
    </nc>
  </rcc>
  <rcc rId="47288" sId="3" numFmtId="4">
    <nc r="E9">
      <v>1.53969</v>
    </nc>
  </rcc>
  <rcc rId="47289" sId="3" numFmtId="4">
    <nc r="E10">
      <v>323.70749000000001</v>
    </nc>
  </rcc>
  <rcc rId="47290" sId="3" numFmtId="4">
    <nc r="E11">
      <v>-17.430810000000001</v>
    </nc>
  </rcc>
  <rcc rId="47291" sId="3" numFmtId="4">
    <nc r="E13">
      <v>636.6585</v>
    </nc>
  </rcc>
  <rcc rId="47292" sId="3" numFmtId="4">
    <nc r="E14">
      <v>3.8400099999999999</v>
    </nc>
  </rcc>
  <rcc rId="47293" sId="3" numFmtId="4">
    <nc r="E15">
      <v>5.2275999999999998</v>
    </nc>
  </rcc>
  <rcc rId="47294" sId="3" numFmtId="4">
    <nc r="E16">
      <v>204.76133999999999</v>
    </nc>
  </rcc>
  <rcc rId="47295" sId="3" numFmtId="4">
    <nc r="E17">
      <v>89.266229999999993</v>
    </nc>
  </rcc>
  <rcc rId="47296" sId="3" numFmtId="4">
    <nc r="E20">
      <v>89.266229999999993</v>
    </nc>
  </rcc>
  <rcc rId="47297" sId="3" numFmtId="4">
    <nc r="E22">
      <v>0</v>
    </nc>
  </rcc>
  <rcc rId="47298" sId="3" numFmtId="4">
    <nc r="E23">
      <v>0</v>
    </nc>
  </rcc>
  <rcc rId="47299" sId="3" numFmtId="4">
    <nc r="E24">
      <v>146.04818</v>
    </nc>
  </rcc>
  <rcc rId="47300" sId="3" numFmtId="4">
    <nc r="E25">
      <v>146.04818</v>
    </nc>
  </rcc>
  <rcc rId="47301" sId="3" numFmtId="4">
    <nc r="E26">
      <v>0</v>
    </nc>
  </rcc>
  <rcc rId="47302" sId="3" numFmtId="4">
    <nc r="E28">
      <v>0</v>
    </nc>
  </rcc>
  <rcc rId="47303" sId="3" numFmtId="4">
    <nc r="E29">
      <v>0</v>
    </nc>
  </rcc>
  <rcc rId="47304" sId="3" numFmtId="4">
    <nc r="E30">
      <v>0</v>
    </nc>
  </rcc>
  <rcc rId="47305" sId="3" numFmtId="4">
    <nc r="E31">
      <v>0</v>
    </nc>
  </rcc>
  <rcc rId="47306" sId="3" numFmtId="4">
    <nc r="E32">
      <v>0</v>
    </nc>
  </rcc>
  <rcc rId="47307" sId="3" numFmtId="4">
    <nc r="E33">
      <v>952.01364000000012</v>
    </nc>
  </rcc>
  <rcc rId="47308" sId="3" numFmtId="4">
    <nc r="E35">
      <v>0</v>
    </nc>
  </rcc>
  <rcc rId="47309" sId="3" numFmtId="4">
    <nc r="E38">
      <v>0</v>
    </nc>
  </rcc>
  <rcc rId="47310" sId="3" numFmtId="4">
    <nc r="E40">
      <v>0</v>
    </nc>
  </rcc>
  <rcc rId="47311" sId="3" numFmtId="4">
    <nc r="E43">
      <v>26.24811</v>
    </nc>
  </rcc>
  <rcc rId="47312" sId="3" numFmtId="4">
    <nc r="E42">
      <v>0</v>
    </nc>
  </rcc>
  <rcc rId="47313" sId="3" numFmtId="4">
    <nc r="E41">
      <v>0</v>
    </nc>
  </rcc>
  <rcc rId="47314" sId="3" numFmtId="4">
    <nc r="E39">
      <v>15.50605</v>
    </nc>
  </rcc>
  <rcc rId="47315" sId="3" numFmtId="4">
    <nc r="E37">
      <v>693.60112000000004</v>
    </nc>
  </rcc>
  <rcc rId="47316" sId="3" numFmtId="4">
    <nc r="E36">
      <v>0</v>
    </nc>
  </rcc>
  <rcc rId="47317" sId="3" numFmtId="4">
    <nc r="E34">
      <f>SUM(E36:E43)</f>
    </nc>
  </rcc>
  <rcc rId="47318" sId="3" numFmtId="4">
    <nc r="E45">
      <v>0</v>
    </nc>
  </rcc>
  <rcc rId="47319" sId="3" numFmtId="4">
    <nc r="E44">
      <v>0</v>
    </nc>
  </rcc>
  <rcc rId="47320" sId="3" numFmtId="4">
    <nc r="E47">
      <v>0</v>
    </nc>
  </rcc>
  <rcc rId="47321" sId="3" numFmtId="4">
    <nc r="E48">
      <v>0</v>
    </nc>
  </rcc>
  <rcc rId="47322" sId="3" numFmtId="4">
    <nc r="E46">
      <v>0</v>
    </nc>
  </rcc>
  <rcc rId="47323" sId="3">
    <nc r="E49">
      <f>E50+E51</f>
    </nc>
  </rcc>
  <rcc rId="47324" sId="3" numFmtId="4">
    <nc r="E50">
      <v>0</v>
    </nc>
  </rcc>
  <rcc rId="47325" sId="3" numFmtId="4">
    <nc r="E51">
      <v>65.732510000000005</v>
    </nc>
  </rcc>
  <rcc rId="47326" sId="3">
    <nc r="E52">
      <f>E53</f>
    </nc>
  </rcc>
  <rcc rId="47327" sId="3" numFmtId="4">
    <nc r="E53">
      <v>0</v>
    </nc>
  </rcc>
  <rcc rId="47328" sId="3">
    <nc r="E54">
      <f>SUM(E55:E58)</f>
    </nc>
  </rcc>
  <rcc rId="47329" sId="3" numFmtId="4">
    <nc r="E55">
      <v>118.92375</v>
    </nc>
  </rcc>
  <rcc rId="47330" sId="3" numFmtId="4">
    <nc r="E56">
      <v>12.78374</v>
    </nc>
  </rcc>
  <rcc rId="47331" sId="3" numFmtId="4">
    <nc r="E57">
      <v>19.218229999999998</v>
    </nc>
  </rcc>
  <rcc rId="47332" sId="3" numFmtId="4">
    <nc r="E58">
      <v>0</v>
    </nc>
  </rcc>
  <rcc rId="47333" sId="3" numFmtId="4">
    <nc r="E60">
      <v>0</v>
    </nc>
  </rcc>
  <rcc rId="47334" sId="3" numFmtId="4">
    <nc r="E61">
      <v>0</v>
    </nc>
  </rcc>
  <rcc rId="47335" sId="3">
    <nc r="E59">
      <f>E60+E61</f>
    </nc>
  </rcc>
  <rcc rId="47336" sId="3">
    <nc r="E62">
      <f>SUM(E4,E33)</f>
    </nc>
  </rcc>
  <rfmt sheetId="3" sqref="E62">
    <dxf>
      <numFmt numFmtId="166" formatCode="0.0"/>
    </dxf>
  </rfmt>
  <rcc rId="47337" sId="3" numFmtId="4">
    <nc r="E7">
      <f>E8+E10+E9+E11</f>
    </nc>
  </rcc>
  <rcc rId="47338" sId="3" numFmtId="4">
    <nc r="E12">
      <f>SUM(E13:E16)</f>
    </nc>
  </rcc>
  <rcc rId="47339" sId="3" numFmtId="4">
    <nc r="E4">
      <f>E5+E12+E17+E22+E24+E28+E7</f>
    </nc>
  </rcc>
  <rcc rId="47340" sId="3" numFmtId="4">
    <nc r="E72">
      <v>-10904.056339999999</v>
    </nc>
  </rcc>
  <rcc rId="47341" sId="3" numFmtId="4">
    <nc r="E70">
      <v>0</v>
    </nc>
  </rcc>
  <rcc rId="47342" sId="3" numFmtId="4">
    <nc r="E71">
      <v>1835.97099</v>
    </nc>
  </rcc>
  <rcc rId="47343" sId="3" numFmtId="4">
    <nc r="E69">
      <v>1979.106</v>
    </nc>
  </rcc>
  <rcc rId="47344" sId="3" numFmtId="4">
    <nc r="E68">
      <v>21801.271680000002</v>
    </nc>
  </rcc>
  <rcc rId="47345" sId="3" numFmtId="4">
    <nc r="E67">
      <v>13998.4</v>
    </nc>
  </rcc>
  <rcc rId="47346" sId="3" numFmtId="4">
    <nc r="E64">
      <v>149.69999999999999</v>
    </nc>
  </rcc>
  <rcc rId="47347" sId="3">
    <nc r="E63">
      <f>SUM(E64:E72)</f>
    </nc>
  </rcc>
  <rcc rId="47348" sId="3" numFmtId="4">
    <nc r="E66">
      <v>0</v>
    </nc>
  </rcc>
  <rcc rId="47349" sId="3">
    <nc r="E74">
      <f>E62+E63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район!$19:$19,район!$26:$27,район!$36:$36,район!$40:$40,район!$52:$53,район!$65:$66,район!$70:$70,район!$73:$73,район!$126:$127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rc rId="46939" sId="1" ref="I1:I1048576" action="deleteCol">
    <undo index="1" exp="ref" v="1" dr="I45" r="F46" sId="1"/>
    <undo index="1" exp="ref" v="1" dr="I40" r="K40" sId="1"/>
    <undo index="1" exp="ref" v="1" dr="I38" r="K38" sId="1"/>
    <undo index="1" exp="ref" v="1" dr="I35" r="K35" sId="1"/>
    <undo index="1" exp="ref" v="1" dr="I34" r="K34" sId="1"/>
    <undo index="1" exp="ref" v="1" dr="I33" r="K33" sId="1"/>
    <undo index="1" exp="ref" v="1" dr="I33" r="C33" sId="1"/>
    <undo index="1" exp="ref" v="1" dr="I32" r="K32" sId="1"/>
    <undo index="0" exp="ref" v="1" dr="I32" r="C32" sId="1"/>
    <undo index="1" exp="ref" v="1" dr="I31" r="K31" sId="1"/>
    <undo index="1" exp="ref" v="1" dr="I31" r="C31" sId="1"/>
    <undo index="1" exp="ref" v="1" dr="I30" r="K30" sId="1"/>
    <undo index="1" exp="ref" v="1" dr="I29" r="K29" sId="1"/>
    <undo index="1" exp="ref" v="1" dr="I28" r="C28" sId="1"/>
    <undo index="1" exp="ref" v="1" dr="I26" r="K26" sId="1"/>
    <undo index="1" exp="ref" v="1" dr="I26" r="C26" sId="1"/>
    <undo index="1" exp="ref" v="1" dr="I25" r="K25" sId="1"/>
    <undo index="1" exp="ref" v="1" dr="I25" r="C25" sId="1"/>
    <undo index="1" exp="ref" v="1" dr="I24" r="K24" sId="1"/>
    <undo index="1" exp="ref" v="1" dr="I23" r="K23" sId="1"/>
    <undo index="1" exp="ref" v="1" dr="I22" r="C22" sId="1"/>
    <undo index="1" exp="ref" v="1" dr="I21" r="C21" sId="1"/>
    <undo index="1" exp="ref" v="1" dr="I20" r="C20" sId="1"/>
    <undo index="1" exp="ref" v="1" dr="I19" r="C19" sId="1"/>
    <undo index="1" exp="ref" v="1" dr="I18" r="C18" sId="1"/>
    <undo index="1" exp="ref" v="1" dr="I17" r="C17" sId="1"/>
    <undo index="1" exp="ref" v="1" dr="I16" r="C16" sId="1"/>
    <undo index="1" exp="ref" v="1" dr="I15" r="K15" sId="1"/>
    <undo index="1" exp="ref" v="1" dr="I15" r="C15" sId="1"/>
    <undo index="1" exp="ref" v="1" dr="I14" r="K14" sId="1"/>
    <undo index="1" exp="ref" v="1" dr="I13" r="C13" sId="1"/>
    <undo index="1" exp="ref" v="1" dr="I12" r="K12" sId="1"/>
    <undo index="1" exp="ref" v="1" dr="I12" r="C12" sId="1"/>
    <undo index="1" exp="ref" v="1" dr="I11" r="C11" sId="1"/>
    <undo index="1" exp="ref" v="1" dr="I10" r="K10" sId="1"/>
    <undo index="1" exp="ref" v="1" dr="I10" r="C10" sId="1"/>
    <undo index="1" exp="ref" v="1" dr="I9" r="C9" sId="1"/>
    <undo index="1" exp="ref" v="1" dr="I8" r="K8" sId="1"/>
    <undo index="1" exp="ref" v="1" dr="I8" r="C8" sId="1"/>
    <undo index="1" exp="ref" v="1" dr="I7" r="K7" sId="1"/>
    <undo index="1" exp="ref" v="1" dr="I7" r="C7" sId="1"/>
    <undo index="1" exp="ref" v="1" dr="I6" r="K6" sId="1"/>
    <undo index="1" exp="ref" v="1" dr="I6" r="C6" sId="1"/>
    <undo index="1" exp="ref" v="1" dr="I5" r="K5" sId="1"/>
    <undo index="1" exp="ref" v="1" dr="I5" r="C5" sId="1"/>
    <undo index="1" exp="ref" v="1" dr="I4" r="K4" sId="1"/>
    <undo index="2" exp="area" ref3D="1" dr="$A$45:$XFD$47" dn="Z_61528DAC_5C4C_48F4_ADE2_8A724B05A086_.wvu.Rows" sId="1"/>
    <undo index="1" exp="area" ref3D="1" dr="$A$22:$XFD$22" dn="Z_61528DAC_5C4C_48F4_ADE2_8A724B05A086_.wvu.Rows" sId="1"/>
    <undo index="0" exp="area" ref3D="1" dr="$A$45:$XFD$47" dn="Z_F85EE840_0C31_454A_8951_832C2E9E0600_.wvu.Rows" sId="1"/>
    <undo index="4" exp="area" ref3D="1" dr="$A$84:$XFD$86" dn="Z_B31C8DB7_3E78_4144_A6B5_8DE36DE63F0E_.wvu.Rows" sId="1"/>
    <undo index="2" exp="area" ref3D="1" dr="$A$45:$XFD$47" dn="Z_B31C8DB7_3E78_4144_A6B5_8DE36DE63F0E_.wvu.Rows" sId="1"/>
    <undo index="1" exp="area" ref3D="1" dr="$A$22:$XFD$22" dn="Z_B31C8DB7_3E78_4144_A6B5_8DE36DE63F0E_.wvu.Rows" sId="1"/>
    <undo index="2" exp="area" ref3D="1" dr="$A$45:$XFD$47" dn="Z_B30CE22D_C12F_4E12_8BB9_3AAE0A6991CC_.wvu.Rows" sId="1"/>
    <undo index="1" exp="area" ref3D="1" dr="$A$22:$XFD$22" dn="Z_B30CE22D_C12F_4E12_8BB9_3AAE0A6991CC_.wvu.Rows" sId="1"/>
    <undo index="2" exp="area" ref3D="1" dr="$A$45:$XFD$47" dn="Z_A54C432C_6C68_4B53_A75C_446EB3A61B2B_.wvu.Rows" sId="1"/>
    <undo index="1" exp="area" ref3D="1" dr="$A$22:$XFD$22" dn="Z_A54C432C_6C68_4B53_A75C_446EB3A61B2B_.wvu.Rows" sId="1"/>
    <undo index="0" exp="area" ref3D="1" dr="$A$45:$XFD$47" dn="Z_5C539BE6_C8E0_453F_AB5E_9E58094195EA_.wvu.Rows" sId="1"/>
    <undo index="4" exp="area" ref3D="1" dr="$A$84:$XFD$86" dn="Z_5BFCA170_DEAE_4D2C_98A0_1E68B427AC01_.wvu.Rows" sId="1"/>
    <undo index="2" exp="area" ref3D="1" dr="$A$45:$XFD$47" dn="Z_5BFCA170_DEAE_4D2C_98A0_1E68B427AC01_.wvu.Rows" sId="1"/>
    <undo index="1" exp="area" ref3D="1" dr="$A$22:$XFD$22" dn="Z_5BFCA170_DEAE_4D2C_98A0_1E68B427AC01_.wvu.Rows" sId="1"/>
    <undo index="2" exp="area" ref3D="1" dr="$A$45:$XFD$47" dn="Z_42584DC0_1D41_4C93_9B38_C388E7B8DAC4_.wvu.Rows" sId="1"/>
    <undo index="1" exp="area" ref3D="1" dr="$A$22:$XFD$22" dn="Z_42584DC0_1D41_4C93_9B38_C388E7B8DAC4_.wvu.Rows" sId="1"/>
    <undo index="4" exp="area" ref3D="1" dr="$A$84:$XFD$86" dn="Z_3DCB9AAA_F09C_4EA6_B992_F93E466D374A_.wvu.Rows" sId="1"/>
    <undo index="2" exp="area" ref3D="1" dr="$A$45:$XFD$47" dn="Z_3DCB9AAA_F09C_4EA6_B992_F93E466D374A_.wvu.Rows" sId="1"/>
    <undo index="1" exp="area" ref3D="1" dr="$A$22:$XFD$22" dn="Z_3DCB9AAA_F09C_4EA6_B992_F93E466D374A_.wvu.Rows" sId="1"/>
    <undo index="4" exp="area" ref3D="1" dr="$A$84:$XFD$86" dn="Z_1A52382B_3765_4E8C_903F_6B8919B7242E_.wvu.Rows" sId="1"/>
    <undo index="2" exp="area" ref3D="1" dr="$A$45:$XFD$47" dn="Z_1A52382B_3765_4E8C_903F_6B8919B7242E_.wvu.Rows" sId="1"/>
    <undo index="1" exp="area" ref3D="1" dr="$A$22:$XFD$22" dn="Z_1A52382B_3765_4E8C_903F_6B8919B7242E_.wvu.Rows" sId="1"/>
    <undo index="2" exp="area" ref3D="1" dr="$A$45:$XFD$47" dn="Z_1718F1EE_9F48_4DBE_9531_3B70F9C4A5DD_.wvu.Rows" sId="1"/>
    <undo index="1" exp="area" ref3D="1" dr="$A$22:$XFD$22" dn="Z_1718F1EE_9F48_4DBE_9531_3B70F9C4A5DD_.wvu.Rows" sId="1"/>
    <rfmt sheetId="1" xfDxf="1" sqref="I1:I1048576" start="0" length="0">
      <dxf>
        <font>
          <name val="Times New Roman"/>
          <scheme val="none"/>
        </font>
        <alignment horizontal="center" vertical="center" wrapText="1" readingOrder="0"/>
      </dxf>
    </rfmt>
    <rfmt sheetId="1" sqref="I1" start="0" length="0">
      <dxf>
        <font>
          <b/>
          <sz val="16"/>
          <name val="Times New Roman"/>
          <scheme val="none"/>
        </font>
        <alignment mergeCell="1" readingOrder="0"/>
        <border outline="0">
          <bottom style="thin">
            <color indexed="64"/>
          </bottom>
        </border>
      </dxf>
    </rfmt>
    <rcc rId="0" sId="1" dxf="1">
      <nc r="I2" t="inlineStr">
        <is>
          <t>Бюджеты сельских поселений</t>
        </is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план на 2022 г.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>
        <f>I5+I7+I6+I8+I10+I11+I12+I13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>
        <f>Справка!L31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>
        <f>Справка!R31+Справка!X31+Справка!U31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f>Справка!AD31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Справка!AG31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0">
        <f>Справка!AJ31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2">
        <f>Справка!AM31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Справка!AP31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>
        <f>I15+I16+I17+I18+I20+I21+I28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Справка!AV31+Справка!AY31+Справка!AS31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6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Справка!BE31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f>Справка!BK31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0">
        <f>Справка!BT31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>
        <f>Справка!BW31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2">
        <v>0</v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>
        <f>I4+I14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>
        <f>SUM(Справка!CF31)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>
        <f>Справка!CX31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6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7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8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>
        <f>I24+I23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>
        <f>I31+I32+I33+I34+I35+I36+I37+I38+I39+I40+I41+I42+I43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Справка!DP31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>
        <f>Справка!EE31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>
        <f>Справка!EH31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>
        <f>Справка!EK31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">
        <f>Справка!EN31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6">
        <v>0</v>
      </nc>
      <ndxf>
        <font>
          <sz val="16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7">
        <v>0</v>
      </nc>
      <ndxf>
        <font>
          <sz val="16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">
        <f>Справка!EQ31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">
        <f>Справка!ET31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">
        <f>Справка!EW31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Справка!EZ31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2"/>
          <name val="Times New Roman"/>
          <scheme val="none"/>
        </font>
        <numFmt numFmtId="168" formatCode="0.00000"/>
      </dxf>
    </rfmt>
    <rcc rId="0" sId="1" dxf="1">
      <nc r="I45">
        <f>I29-I30</f>
      </nc>
      <ndxf>
        <font>
          <sz val="12"/>
          <name val="Times New Roman"/>
          <scheme val="none"/>
        </font>
        <numFmt numFmtId="168" formatCode="0.00000"/>
      </ndxf>
    </rcc>
    <rfmt sheetId="1" sqref="I46" start="0" length="0">
      <dxf>
        <font>
          <sz val="12"/>
          <name val="Times New Roman"/>
          <scheme val="none"/>
        </font>
        <numFmt numFmtId="168" formatCode="0.00000"/>
      </dxf>
    </rfmt>
    <rfmt sheetId="1" sqref="I47" start="0" length="0">
      <dxf/>
    </rfmt>
    <rfmt sheetId="1" sqref="I48" start="0" length="0">
      <dxf>
        <font>
          <sz val="12"/>
          <name val="Times New Roman"/>
          <scheme val="none"/>
        </font>
        <numFmt numFmtId="168" formatCode="0.00000"/>
      </dxf>
    </rfmt>
    <rfmt sheetId="1" sqref="I49" start="0" length="0">
      <dxf>
        <font>
          <sz val="12"/>
          <name val="Times New Roman"/>
          <scheme val="none"/>
        </font>
        <numFmt numFmtId="168" formatCode="0.00000"/>
      </dxf>
    </rfmt>
    <rfmt sheetId="1" sqref="I50" start="0" length="0">
      <dxf>
        <font>
          <sz val="12"/>
          <name val="Times New Roman"/>
          <scheme val="none"/>
        </font>
        <numFmt numFmtId="168" formatCode="0.00000"/>
      </dxf>
    </rfmt>
    <rfmt sheetId="1" sqref="I51" start="0" length="0">
      <dxf/>
    </rfmt>
    <rfmt sheetId="1" sqref="I52" start="0" length="0">
      <dxf/>
    </rfmt>
    <rfmt sheetId="1" sqref="I54" start="0" length="0">
      <dxf>
        <numFmt numFmtId="168" formatCode="0.00000"/>
      </dxf>
    </rfmt>
  </rrc>
  <rrc rId="46940" sId="1" ref="I1:I1048576" action="deleteCol">
    <undo index="1" exp="ref" v="1" dr="I45" r="G46" sId="1"/>
    <undo index="0" exp="ref" v="1" dr="I40" r="J40" sId="1"/>
    <undo index="0" exp="ref" v="1" dr="I38" r="J38" sId="1"/>
    <undo index="0" exp="ref" v="1" dr="I35" r="J35" sId="1"/>
    <undo index="0" exp="ref" v="1" dr="I34" r="J34" sId="1"/>
    <undo index="0" exp="ref" v="1" dr="I33" r="J33" sId="1"/>
    <undo index="1" exp="ref" v="1" dr="I33" r="D33" sId="1"/>
    <undo index="0" exp="ref" v="1" dr="I32" r="J32" sId="1"/>
    <undo index="0" exp="ref" v="1" dr="I32" r="D32" sId="1"/>
    <undo index="0" exp="ref" v="1" dr="I31" r="J31" sId="1"/>
    <undo index="1" exp="ref" v="1" dr="I31" r="D31" sId="1"/>
    <undo index="0" exp="ref" v="1" dr="I30" r="J30" sId="1"/>
    <undo index="0" exp="ref" v="1" dr="I29" r="J29" sId="1"/>
    <undo index="0" exp="ref" v="1" dr="I26" r="J26" sId="1"/>
    <undo index="0" exp="ref" v="1" dr="I25" r="J25" sId="1"/>
    <undo index="0" exp="ref" v="1" dr="I25" r="D25" sId="1"/>
    <undo index="0" exp="ref" v="1" dr="I24" r="J24" sId="1"/>
    <undo index="0" exp="ref" v="1" dr="I23" r="J23" sId="1"/>
    <undo index="1" exp="ref" v="1" dr="I22" r="D22" sId="1"/>
    <undo index="1" exp="ref" v="1" dr="I21" r="D21" sId="1"/>
    <undo index="1" exp="ref" v="1" dr="I20" r="D20" sId="1"/>
    <undo index="1" exp="ref" v="1" dr="I19" r="D19" sId="1"/>
    <undo index="1" exp="ref" v="1" dr="I18" r="D18" sId="1"/>
    <undo index="1" exp="ref" v="1" dr="I17" r="D17" sId="1"/>
    <undo index="1" exp="ref" v="1" dr="I16" r="D16" sId="1"/>
    <undo index="0" exp="ref" v="1" dr="I15" r="J15" sId="1"/>
    <undo index="1" exp="ref" v="1" dr="I15" r="D15" sId="1"/>
    <undo index="0" exp="ref" v="1" dr="I14" r="J14" sId="1"/>
    <undo index="1" exp="ref" v="1" dr="I13" r="D13" sId="1"/>
    <undo index="0" exp="ref" v="1" dr="I12" r="J12" sId="1"/>
    <undo index="1" exp="ref" v="1" dr="I12" r="D12" sId="1"/>
    <undo index="1" exp="ref" v="1" dr="I11" r="D11" sId="1"/>
    <undo index="0" exp="ref" v="1" dr="I10" r="J10" sId="1"/>
    <undo index="1" exp="ref" v="1" dr="I10" r="D10" sId="1"/>
    <undo index="1" exp="ref" v="1" dr="I9" r="D9" sId="1"/>
    <undo index="0" exp="ref" v="1" dr="I8" r="J8" sId="1"/>
    <undo index="1" exp="ref" v="1" dr="I8" r="D8" sId="1"/>
    <undo index="0" exp="ref" v="1" dr="I7" r="J7" sId="1"/>
    <undo index="1" exp="ref" v="1" dr="I7" r="D7" sId="1"/>
    <undo index="0" exp="ref" v="1" dr="I6" r="J6" sId="1"/>
    <undo index="1" exp="ref" v="1" dr="I6" r="D6" sId="1"/>
    <undo index="0" exp="ref" v="1" dr="I5" r="J5" sId="1"/>
    <undo index="1" exp="ref" v="1" dr="I5" r="D5" sId="1"/>
    <undo index="0" exp="ref" v="1" dr="I4" r="J4" sId="1"/>
    <undo index="2" exp="area" ref3D="1" dr="$A$45:$XFD$47" dn="Z_61528DAC_5C4C_48F4_ADE2_8A724B05A086_.wvu.Rows" sId="1"/>
    <undo index="1" exp="area" ref3D="1" dr="$A$22:$XFD$22" dn="Z_61528DAC_5C4C_48F4_ADE2_8A724B05A086_.wvu.Rows" sId="1"/>
    <undo index="0" exp="area" ref3D="1" dr="$A$45:$XFD$47" dn="Z_F85EE840_0C31_454A_8951_832C2E9E0600_.wvu.Rows" sId="1"/>
    <undo index="4" exp="area" ref3D="1" dr="$A$84:$XFD$86" dn="Z_B31C8DB7_3E78_4144_A6B5_8DE36DE63F0E_.wvu.Rows" sId="1"/>
    <undo index="2" exp="area" ref3D="1" dr="$A$45:$XFD$47" dn="Z_B31C8DB7_3E78_4144_A6B5_8DE36DE63F0E_.wvu.Rows" sId="1"/>
    <undo index="1" exp="area" ref3D="1" dr="$A$22:$XFD$22" dn="Z_B31C8DB7_3E78_4144_A6B5_8DE36DE63F0E_.wvu.Rows" sId="1"/>
    <undo index="2" exp="area" ref3D="1" dr="$A$45:$XFD$47" dn="Z_B30CE22D_C12F_4E12_8BB9_3AAE0A6991CC_.wvu.Rows" sId="1"/>
    <undo index="1" exp="area" ref3D="1" dr="$A$22:$XFD$22" dn="Z_B30CE22D_C12F_4E12_8BB9_3AAE0A6991CC_.wvu.Rows" sId="1"/>
    <undo index="2" exp="area" ref3D="1" dr="$A$45:$XFD$47" dn="Z_A54C432C_6C68_4B53_A75C_446EB3A61B2B_.wvu.Rows" sId="1"/>
    <undo index="1" exp="area" ref3D="1" dr="$A$22:$XFD$22" dn="Z_A54C432C_6C68_4B53_A75C_446EB3A61B2B_.wvu.Rows" sId="1"/>
    <undo index="0" exp="area" ref3D="1" dr="$A$45:$XFD$47" dn="Z_5C539BE6_C8E0_453F_AB5E_9E58094195EA_.wvu.Rows" sId="1"/>
    <undo index="4" exp="area" ref3D="1" dr="$A$84:$XFD$86" dn="Z_5BFCA170_DEAE_4D2C_98A0_1E68B427AC01_.wvu.Rows" sId="1"/>
    <undo index="2" exp="area" ref3D="1" dr="$A$45:$XFD$47" dn="Z_5BFCA170_DEAE_4D2C_98A0_1E68B427AC01_.wvu.Rows" sId="1"/>
    <undo index="1" exp="area" ref3D="1" dr="$A$22:$XFD$22" dn="Z_5BFCA170_DEAE_4D2C_98A0_1E68B427AC01_.wvu.Rows" sId="1"/>
    <undo index="2" exp="area" ref3D="1" dr="$A$45:$XFD$47" dn="Z_42584DC0_1D41_4C93_9B38_C388E7B8DAC4_.wvu.Rows" sId="1"/>
    <undo index="1" exp="area" ref3D="1" dr="$A$22:$XFD$22" dn="Z_42584DC0_1D41_4C93_9B38_C388E7B8DAC4_.wvu.Rows" sId="1"/>
    <undo index="4" exp="area" ref3D="1" dr="$A$84:$XFD$86" dn="Z_3DCB9AAA_F09C_4EA6_B992_F93E466D374A_.wvu.Rows" sId="1"/>
    <undo index="2" exp="area" ref3D="1" dr="$A$45:$XFD$47" dn="Z_3DCB9AAA_F09C_4EA6_B992_F93E466D374A_.wvu.Rows" sId="1"/>
    <undo index="1" exp="area" ref3D="1" dr="$A$22:$XFD$22" dn="Z_3DCB9AAA_F09C_4EA6_B992_F93E466D374A_.wvu.Rows" sId="1"/>
    <undo index="4" exp="area" ref3D="1" dr="$A$84:$XFD$86" dn="Z_1A52382B_3765_4E8C_903F_6B8919B7242E_.wvu.Rows" sId="1"/>
    <undo index="2" exp="area" ref3D="1" dr="$A$45:$XFD$47" dn="Z_1A52382B_3765_4E8C_903F_6B8919B7242E_.wvu.Rows" sId="1"/>
    <undo index="1" exp="area" ref3D="1" dr="$A$22:$XFD$22" dn="Z_1A52382B_3765_4E8C_903F_6B8919B7242E_.wvu.Rows" sId="1"/>
    <undo index="2" exp="area" ref3D="1" dr="$A$45:$XFD$47" dn="Z_1718F1EE_9F48_4DBE_9531_3B70F9C4A5DD_.wvu.Rows" sId="1"/>
    <undo index="1" exp="area" ref3D="1" dr="$A$22:$XFD$22" dn="Z_1718F1EE_9F48_4DBE_9531_3B70F9C4A5DD_.wvu.Rows" sId="1"/>
    <rfmt sheetId="1" xfDxf="1" sqref="I1:I1048576" start="0" length="0">
      <dxf>
        <font>
          <name val="Times New Roman"/>
          <scheme val="none"/>
        </font>
        <alignment horizontal="center" vertical="center" wrapText="1" readingOrder="0"/>
      </dxf>
    </rfmt>
    <rfmt sheetId="1" sqref="I1" start="0" length="0">
      <dxf>
        <font>
          <b/>
          <sz val="16"/>
          <name val="Times New Roman"/>
          <scheme val="none"/>
        </font>
        <alignment mergeCell="1" readingOrder="0"/>
        <border outline="0">
          <bottom style="thin">
            <color indexed="64"/>
          </bottom>
        </border>
      </dxf>
    </rfmt>
    <rfmt sheetId="1" sqref="I2" start="0" length="0">
      <dxf>
        <font>
          <b/>
          <sz val="12"/>
          <name val="Times New Roman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исполнено на 01.01.2023 г.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>
        <f>I5+I6+I7+I8+I10+I11+I12+I13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>
        <f>Справка!M31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>
        <f>Справка!S31+Справка!Y31+Справка!V31+Справка!AB31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f>Справка!AE31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Справка!AH31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0">
        <f>Справка!AK31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2">
        <f>Справка!AN31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Справка!AQ31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>
        <f>I15+I16+I17+I18+I20+I21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Справка!AW31+Справка!AZ31+Справка!AT31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6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Справка!BF31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f>Справка!BL31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0">
        <f>Справка!BU31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>
        <f>Справка!BX31</f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2">
        <v>0</v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>
        <f>I4+I14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4">
        <v>191176.94940000001</v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>
        <f>SUM(Справка!CY31)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6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7">
        <v>0</v>
      </nc>
      <ndxf>
        <font>
          <sz val="16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>
        <f>SUM(Справка!DB18)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>
        <f>I24+I23+I25+I28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>
        <f>I31+I32+I33+I34+I35+I36+I37+I38+I39+I40+I41+I42+I43</f>
      </nc>
      <ndxf>
        <font>
          <b/>
          <sz val="16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Справка!DQ31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>
        <f>Справка!EF31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>
        <f>Справка!EI31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>
        <f>Справка!EL31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">
        <f>Справка!EO31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6">
        <v>0</v>
      </nc>
      <ndxf>
        <font>
          <sz val="16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7">
        <v>0</v>
      </nc>
      <ndxf>
        <font>
          <sz val="16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">
        <f>Справка!ER31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">
        <f>Справка!EU31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">
        <f>Справка!EX31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43">
        <f>Справка!FA31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2"/>
          <name val="Times New Roman"/>
          <scheme val="none"/>
        </font>
        <numFmt numFmtId="168" formatCode="0.00000"/>
      </dxf>
    </rfmt>
    <rcc rId="0" sId="1" dxf="1">
      <nc r="I45">
        <f>I29-I30</f>
      </nc>
      <ndxf>
        <font>
          <sz val="12"/>
          <name val="Times New Roman"/>
          <scheme val="none"/>
        </font>
        <numFmt numFmtId="168" formatCode="0.00000"/>
      </ndxf>
    </rcc>
    <rfmt sheetId="1" sqref="I46" start="0" length="0">
      <dxf>
        <font>
          <sz val="12"/>
          <name val="Times New Roman"/>
          <scheme val="none"/>
        </font>
        <numFmt numFmtId="168" formatCode="0.00000"/>
      </dxf>
    </rfmt>
    <rfmt sheetId="1" sqref="I47" start="0" length="0">
      <dxf/>
    </rfmt>
    <rfmt sheetId="1" sqref="I48" start="0" length="0">
      <dxf>
        <font>
          <sz val="12"/>
          <name val="Times New Roman"/>
          <scheme val="none"/>
        </font>
        <numFmt numFmtId="168" formatCode="0.00000"/>
      </dxf>
    </rfmt>
    <rfmt sheetId="1" sqref="I49" start="0" length="0">
      <dxf>
        <font>
          <sz val="12"/>
          <name val="Times New Roman"/>
          <scheme val="none"/>
        </font>
        <numFmt numFmtId="168" formatCode="0.00000"/>
      </dxf>
    </rfmt>
    <rfmt sheetId="1" sqref="I50" start="0" length="0">
      <dxf>
        <font>
          <sz val="12"/>
          <name val="Times New Roman"/>
          <scheme val="none"/>
        </font>
        <numFmt numFmtId="168" formatCode="0.00000"/>
      </dxf>
    </rfmt>
    <rfmt sheetId="1" sqref="I51" start="0" length="0">
      <dxf/>
    </rfmt>
    <rfmt sheetId="1" sqref="I52" start="0" length="0">
      <dxf/>
    </rfmt>
    <rfmt sheetId="1" sqref="I54" start="0" length="0">
      <dxf>
        <numFmt numFmtId="168" formatCode="0.00000"/>
      </dxf>
    </rfmt>
  </rrc>
  <rrc rId="46941" sId="1" ref="I1:I1048576" action="deleteCol">
    <undo index="2" exp="area" ref3D="1" dr="$A$45:$XFD$47" dn="Z_61528DAC_5C4C_48F4_ADE2_8A724B05A086_.wvu.Rows" sId="1"/>
    <undo index="1" exp="area" ref3D="1" dr="$A$22:$XFD$22" dn="Z_61528DAC_5C4C_48F4_ADE2_8A724B05A086_.wvu.Rows" sId="1"/>
    <undo index="0" exp="area" ref3D="1" dr="$A$1:$I$52" dn="Z_61528DAC_5C4C_48F4_ADE2_8A724B05A086_.wvu.PrintArea" sId="1"/>
    <undo index="0" exp="area" ref3D="1" dr="$A$1:$I$52" dn="Область_печати" sId="1"/>
    <undo index="0" exp="area" ref3D="1" dr="$A$45:$XFD$47" dn="Z_F85EE840_0C31_454A_8951_832C2E9E0600_.wvu.Rows" sId="1"/>
    <undo index="0" exp="area" ref3D="1" dr="$A$1:$I$52" dn="Z_F85EE840_0C31_454A_8951_832C2E9E0600_.wvu.PrintArea" sId="1"/>
    <undo index="4" exp="area" ref3D="1" dr="$A$84:$XFD$86" dn="Z_B31C8DB7_3E78_4144_A6B5_8DE36DE63F0E_.wvu.Rows" sId="1"/>
    <undo index="2" exp="area" ref3D="1" dr="$A$45:$XFD$47" dn="Z_B31C8DB7_3E78_4144_A6B5_8DE36DE63F0E_.wvu.Rows" sId="1"/>
    <undo index="1" exp="area" ref3D="1" dr="$A$22:$XFD$22" dn="Z_B31C8DB7_3E78_4144_A6B5_8DE36DE63F0E_.wvu.Rows" sId="1"/>
    <undo index="0" exp="area" ref3D="1" dr="$A$1:$I$52" dn="Z_B31C8DB7_3E78_4144_A6B5_8DE36DE63F0E_.wvu.PrintArea" sId="1"/>
    <undo index="2" exp="area" ref3D="1" dr="$A$45:$XFD$47" dn="Z_B30CE22D_C12F_4E12_8BB9_3AAE0A6991CC_.wvu.Rows" sId="1"/>
    <undo index="1" exp="area" ref3D="1" dr="$A$22:$XFD$22" dn="Z_B30CE22D_C12F_4E12_8BB9_3AAE0A6991CC_.wvu.Rows" sId="1"/>
    <undo index="0" exp="area" ref3D="1" dr="$A$1:$I$52" dn="Z_B30CE22D_C12F_4E12_8BB9_3AAE0A6991CC_.wvu.PrintArea" sId="1"/>
    <undo index="2" exp="area" ref3D="1" dr="$A$45:$XFD$47" dn="Z_A54C432C_6C68_4B53_A75C_446EB3A61B2B_.wvu.Rows" sId="1"/>
    <undo index="1" exp="area" ref3D="1" dr="$A$22:$XFD$22" dn="Z_A54C432C_6C68_4B53_A75C_446EB3A61B2B_.wvu.Rows" sId="1"/>
    <undo index="0" exp="area" ref3D="1" dr="$A$1:$I$52" dn="Z_A54C432C_6C68_4B53_A75C_446EB3A61B2B_.wvu.PrintArea" sId="1"/>
    <undo index="0" exp="area" ref3D="1" dr="$A$45:$XFD$47" dn="Z_5C539BE6_C8E0_453F_AB5E_9E58094195EA_.wvu.Rows" sId="1"/>
    <undo index="0" exp="area" ref3D="1" dr="$A$1:$I$52" dn="Z_5C539BE6_C8E0_453F_AB5E_9E58094195EA_.wvu.PrintArea" sId="1"/>
    <undo index="4" exp="area" ref3D="1" dr="$A$84:$XFD$86" dn="Z_5BFCA170_DEAE_4D2C_98A0_1E68B427AC01_.wvu.Rows" sId="1"/>
    <undo index="2" exp="area" ref3D="1" dr="$A$45:$XFD$47" dn="Z_5BFCA170_DEAE_4D2C_98A0_1E68B427AC01_.wvu.Rows" sId="1"/>
    <undo index="1" exp="area" ref3D="1" dr="$A$22:$XFD$22" dn="Z_5BFCA170_DEAE_4D2C_98A0_1E68B427AC01_.wvu.Rows" sId="1"/>
    <undo index="0" exp="area" ref3D="1" dr="$A$1:$I$52" dn="Z_5BFCA170_DEAE_4D2C_98A0_1E68B427AC01_.wvu.PrintArea" sId="1"/>
    <undo index="2" exp="area" ref3D="1" dr="$A$45:$XFD$47" dn="Z_42584DC0_1D41_4C93_9B38_C388E7B8DAC4_.wvu.Rows" sId="1"/>
    <undo index="1" exp="area" ref3D="1" dr="$A$22:$XFD$22" dn="Z_42584DC0_1D41_4C93_9B38_C388E7B8DAC4_.wvu.Rows" sId="1"/>
    <undo index="0" exp="area" ref3D="1" dr="$A$1:$I$52" dn="Z_42584DC0_1D41_4C93_9B38_C388E7B8DAC4_.wvu.PrintArea" sId="1"/>
    <undo index="4" exp="area" ref3D="1" dr="$A$84:$XFD$86" dn="Z_3DCB9AAA_F09C_4EA6_B992_F93E466D374A_.wvu.Rows" sId="1"/>
    <undo index="2" exp="area" ref3D="1" dr="$A$45:$XFD$47" dn="Z_3DCB9AAA_F09C_4EA6_B992_F93E466D374A_.wvu.Rows" sId="1"/>
    <undo index="1" exp="area" ref3D="1" dr="$A$22:$XFD$22" dn="Z_3DCB9AAA_F09C_4EA6_B992_F93E466D374A_.wvu.Rows" sId="1"/>
    <undo index="0" exp="area" ref3D="1" dr="$A$1:$I$52" dn="Z_3DCB9AAA_F09C_4EA6_B992_F93E466D374A_.wvu.PrintArea" sId="1"/>
    <undo index="4" exp="area" ref3D="1" dr="$A$84:$XFD$86" dn="Z_1A52382B_3765_4E8C_903F_6B8919B7242E_.wvu.Rows" sId="1"/>
    <undo index="2" exp="area" ref3D="1" dr="$A$45:$XFD$47" dn="Z_1A52382B_3765_4E8C_903F_6B8919B7242E_.wvu.Rows" sId="1"/>
    <undo index="1" exp="area" ref3D="1" dr="$A$22:$XFD$22" dn="Z_1A52382B_3765_4E8C_903F_6B8919B7242E_.wvu.Rows" sId="1"/>
    <undo index="0" exp="area" ref3D="1" dr="$A$1:$I$52" dn="Z_1A52382B_3765_4E8C_903F_6B8919B7242E_.wvu.PrintArea" sId="1"/>
    <undo index="2" exp="area" ref3D="1" dr="$A$45:$XFD$47" dn="Z_1718F1EE_9F48_4DBE_9531_3B70F9C4A5DD_.wvu.Rows" sId="1"/>
    <undo index="1" exp="area" ref3D="1" dr="$A$22:$XFD$22" dn="Z_1718F1EE_9F48_4DBE_9531_3B70F9C4A5DD_.wvu.Rows" sId="1"/>
    <undo index="0" exp="area" ref3D="1" dr="$A$1:$I$52" dn="Z_1718F1EE_9F48_4DBE_9531_3B70F9C4A5DD_.wvu.PrintArea" sId="1"/>
    <rfmt sheetId="1" xfDxf="1" sqref="I1:I1048576" start="0" length="0">
      <dxf>
        <font>
          <name val="Times New Roman"/>
          <scheme val="none"/>
        </font>
        <alignment horizontal="center" vertical="center" wrapText="1" readingOrder="0"/>
      </dxf>
    </rfmt>
    <rfmt sheetId="1" sqref="I1" start="0" length="0">
      <dxf>
        <font>
          <b/>
          <sz val="16"/>
          <name val="Times New Roman"/>
          <scheme val="none"/>
        </font>
        <alignment mergeCell="1" readingOrder="0"/>
        <border outline="0">
          <bottom style="thin">
            <color indexed="64"/>
          </bottom>
        </border>
      </dxf>
    </rfmt>
    <rfmt sheetId="1" sqref="I2" start="0" length="0">
      <dxf>
        <font>
          <b/>
          <sz val="12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% исполнения к плану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0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4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6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20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1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" start="0" length="0">
      <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3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>
        <f>#REF!/#REF!*100</f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7" start="0" length="0">
      <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28">
        <v>0</v>
      </nc>
      <ndxf>
        <font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>
        <f>#REF!/#REF!*100</f>
      </nc>
      <ndxf>
        <font>
          <b/>
          <sz val="16"/>
          <name val="Times New Roman"/>
          <scheme val="none"/>
        </font>
        <numFmt numFmtId="166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6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37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9" start="0" length="0">
      <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0">
        <f>#REF!/#REF!*100</f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1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2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0</v>
      </nc>
      <ndxf>
        <font>
          <sz val="16"/>
          <name val="Times New Roman"/>
          <scheme val="none"/>
        </font>
        <numFmt numFmtId="167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2"/>
          <name val="Times New Roman"/>
          <scheme val="none"/>
        </font>
        <numFmt numFmtId="168" formatCode="0.00000"/>
      </dxf>
    </rfmt>
    <rfmt sheetId="1" sqref="I45" start="0" length="0">
      <dxf>
        <font>
          <sz val="12"/>
          <name val="Times New Roman"/>
          <scheme val="none"/>
        </font>
        <numFmt numFmtId="168" formatCode="0.00000"/>
      </dxf>
    </rfmt>
    <rfmt sheetId="1" sqref="I46" start="0" length="0">
      <dxf>
        <font>
          <sz val="12"/>
          <name val="Times New Roman"/>
          <scheme val="none"/>
        </font>
        <numFmt numFmtId="168" formatCode="0.00000"/>
      </dxf>
    </rfmt>
    <rfmt sheetId="1" sqref="I47" start="0" length="0">
      <dxf>
        <font>
          <sz val="12"/>
          <name val="Times New Roman"/>
          <scheme val="none"/>
        </font>
        <numFmt numFmtId="168" formatCode="0.00000"/>
      </dxf>
    </rfmt>
    <rfmt sheetId="1" sqref="I48" start="0" length="0">
      <dxf>
        <font>
          <sz val="12"/>
          <name val="Times New Roman"/>
          <scheme val="none"/>
        </font>
        <numFmt numFmtId="168" formatCode="0.00000"/>
      </dxf>
    </rfmt>
    <rfmt sheetId="1" sqref="I49" start="0" length="0">
      <dxf>
        <font>
          <sz val="12"/>
          <name val="Times New Roman"/>
          <scheme val="none"/>
        </font>
        <numFmt numFmtId="168" formatCode="0.00000"/>
      </dxf>
    </rfmt>
    <rfmt sheetId="1" sqref="I50" start="0" length="0">
      <dxf>
        <font>
          <sz val="12"/>
          <name val="Times New Roman"/>
          <scheme val="none"/>
        </font>
        <numFmt numFmtId="168" formatCode="0.00000"/>
      </dxf>
    </rfmt>
    <rfmt sheetId="1" sqref="I51" start="0" length="0">
      <dxf/>
    </rfmt>
    <rfmt sheetId="1" sqref="I52" start="0" length="0">
      <dxf/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Консол!$22:$22,Консол!$45:$47</formula>
    <oldFormula>Консол!$22:$22,Консол!$45:$47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Яро!$19:$24,Яро!$28:$28,Яро!$41:$41,Яро!$44:$44,Яро!$47:$48,Яро!$55:$55,Яро!$57:$58,Яро!$65:$66,Яро!$71:$71,Яро!$76:$76,Яро!$83:$85,Яро!$88:$95</formula>
    <oldFormula>Яро!$19:$24,Яро!$28:$28,Яро!$41:$41,Яро!$44:$44,Яро!$47:$48,Яро!$55:$55,Яро!$57:$58,Яро!$65:$66,Яро!$71:$71,Яро!$76:$76,Яро!$83:$85,Яро!$88:$95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47412" sId="3" numFmtId="4">
    <nc r="E18">
      <v>188.4</v>
    </nc>
  </rcc>
  <rcc rId="47413" sId="3" numFmtId="4">
    <nc r="E21">
      <v>732.4</v>
    </nc>
  </rcc>
  <rcc rId="47414" sId="3" numFmtId="4">
    <oc r="E17">
      <v>89.266229999999993</v>
    </oc>
    <nc r="E17">
      <f>SUM(E18:E21)</f>
    </nc>
  </rcc>
  <rcc rId="47415" sId="3" numFmtId="4">
    <oc r="E25">
      <v>146.04818</v>
    </oc>
    <nc r="E25">
      <v>149.9</v>
    </nc>
  </rcc>
  <rcc rId="47416" sId="3" numFmtId="4">
    <oc r="E24">
      <v>146.04818</v>
    </oc>
    <nc r="E24">
      <f>SUM(E25)</f>
    </nc>
  </rcc>
  <rcc rId="47417" sId="3" numFmtId="4">
    <oc r="E33">
      <v>952.01364000000012</v>
    </oc>
    <nc r="E33">
      <f>E34+E44+E46+E49+E52+E54+E59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район!$19:$19,район!$26:$27,район!$40:$40,район!$52:$53,район!$65:$65,район!$73:$73,район!$126:$127</formula>
    <oldFormula>район!$19:$19,район!$26:$27,район!$40:$40,район!$52:$53,район!$65:$65,район!$73:$73,район!$126:$127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48655" sId="3" numFmtId="4">
    <oc r="F19">
      <v>188.4</v>
    </oc>
    <nc r="F19">
      <v>360.89614999999998</v>
    </nc>
  </rcc>
  <rcc rId="48656" sId="3" numFmtId="4">
    <oc r="F21">
      <v>89.266229999999993</v>
    </oc>
    <nc r="F21">
      <v>138.78001</v>
    </nc>
  </rcc>
  <rcc rId="48657" sId="3" numFmtId="4">
    <oc r="F22">
      <v>732.4</v>
    </oc>
    <nc r="F22">
      <v>1226.4692700000001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район!$20:$20,район!$27:$28,район!$41:$41,район!$53:$54,район!#REF!,район!$124:$125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2.xml><?xml version="1.0" encoding="utf-8"?>
<revisions xmlns="http://schemas.openxmlformats.org/spreadsheetml/2006/main" xmlns:r="http://schemas.openxmlformats.org/officeDocument/2006/relationships">
  <rcc rId="46713" sId="3">
    <oc r="A2" t="inlineStr">
      <is>
        <t xml:space="preserve">                                                        Моргаушского района на 01.01.2023 г.</t>
      </is>
    </oc>
    <nc r="A2" t="inlineStr">
      <is>
        <t xml:space="preserve">                                                        Моргаушского района на 01.02.2023 г.</t>
      </is>
    </nc>
  </rcc>
  <rcc rId="46714" sId="3">
    <oc r="C3" t="inlineStr">
      <is>
        <t>назначено на 2022 г.</t>
      </is>
    </oc>
    <nc r="C3" t="inlineStr">
      <is>
        <t>назначено на 2023 г.</t>
      </is>
    </nc>
  </rcc>
  <rcc rId="46715" sId="3">
    <oc r="D3" t="inlineStr">
      <is>
        <t>исполнено на 01.01.2023 г.</t>
      </is>
    </oc>
    <nc r="D3" t="inlineStr">
      <is>
        <t>исполнено на 01.02.2023 г.</t>
      </is>
    </nc>
  </rcc>
  <rcc rId="46716" sId="3" numFmtId="4">
    <oc r="C6">
      <v>144138.20000000001</v>
    </oc>
    <nc r="C6">
      <v>144095.51999999999</v>
    </nc>
  </rcc>
  <rcc rId="46717" sId="3" numFmtId="4">
    <oc r="D6">
      <v>159272.98983999999</v>
    </oc>
    <nc r="D6">
      <v>12930.80694</v>
    </nc>
  </rcc>
  <rcc rId="46718" sId="3" numFmtId="4">
    <oc r="C8">
      <v>2921.3145500000001</v>
    </oc>
    <nc r="C8">
      <v>8457.5</v>
    </nc>
  </rcc>
  <rcc rId="46719" sId="3" numFmtId="4">
    <oc r="D8">
      <v>3516.9849199999999</v>
    </oc>
    <nc r="D8">
      <v>313.99360000000001</v>
    </nc>
  </rcc>
  <rcc rId="46720" sId="3" numFmtId="4">
    <oc r="C9">
      <v>21.5</v>
    </oc>
    <nc r="C9">
      <v>55</v>
    </nc>
  </rcc>
  <rcc rId="46721" sId="3" numFmtId="4">
    <oc r="D9">
      <v>18.997170000000001</v>
    </oc>
    <nc r="D9">
      <v>0.67584</v>
    </nc>
  </rcc>
  <rcc rId="46722" sId="3" numFmtId="4">
    <oc r="C10">
      <v>3412.7</v>
    </oc>
    <nc r="C10">
      <v>9800</v>
    </nc>
  </rcc>
  <rcc rId="46723" sId="3" numFmtId="4">
    <oc r="D10">
      <v>3883.1485400000001</v>
    </oc>
    <nc r="D10">
      <v>445.04482000000002</v>
    </nc>
  </rcc>
  <rcc rId="46724" sId="3" numFmtId="4">
    <oc r="D11">
      <v>-403.50020999999998</v>
    </oc>
    <nc r="D11">
      <v>-37.309179999999998</v>
    </nc>
  </rcc>
  <rcc rId="46725" sId="3" numFmtId="4">
    <oc r="C13">
      <v>17400</v>
    </oc>
    <nc r="C13">
      <v>15250</v>
    </nc>
  </rcc>
  <rcc rId="46726" sId="3" numFmtId="4">
    <oc r="D13">
      <v>18574.019260000001</v>
    </oc>
    <nc r="D13">
      <v>212.78738000000001</v>
    </nc>
  </rcc>
  <rcc rId="46727" sId="3" numFmtId="4">
    <oc r="D14">
      <v>78.995339999999999</v>
    </oc>
    <nc r="D14">
      <v>-60.669440000000002</v>
    </nc>
  </rcc>
  <rcc rId="46728" sId="3" numFmtId="4">
    <oc r="C15">
      <v>1300</v>
    </oc>
    <nc r="C15">
      <v>2100</v>
    </nc>
  </rcc>
  <rcc rId="46729" sId="3" numFmtId="4">
    <oc r="D15">
      <v>1280.28916</v>
    </oc>
    <nc r="D15">
      <v>2.6973600000000002</v>
    </nc>
  </rcc>
  <rcc rId="46730" sId="3" numFmtId="4">
    <oc r="C16">
      <v>1900</v>
    </oc>
    <nc r="C16">
      <v>2500</v>
    </nc>
  </rcc>
  <rcc rId="46731" sId="3" numFmtId="4">
    <oc r="D16">
      <v>2240.2203399999999</v>
    </oc>
    <nc r="D16">
      <v>-1018.09533</v>
    </nc>
  </rcc>
  <rcc rId="46732" sId="3">
    <oc r="B30" t="inlineStr">
      <is>
        <t>Налоги на иммущество</t>
      </is>
    </oc>
    <nc r="B30" t="inlineStr">
      <is>
        <t>Налоги на имущество</t>
      </is>
    </nc>
  </rcc>
  <rcc rId="46733" sId="3" numFmtId="4">
    <nc r="C18">
      <v>6890</v>
    </nc>
  </rcc>
  <rcc rId="46734" sId="3" numFmtId="4">
    <nc r="D18">
      <v>50.699590000000001</v>
    </nc>
  </rcc>
  <rcc rId="46735" sId="3" numFmtId="4">
    <oc r="C20">
      <v>2731.2</v>
    </oc>
    <nc r="C20">
      <v>2921.2</v>
    </nc>
  </rcc>
  <rcc rId="46736" sId="3" numFmtId="4">
    <oc r="D20">
      <v>2949.39707</v>
    </oc>
    <nc r="D20">
      <v>62.415140000000001</v>
    </nc>
  </rcc>
  <rcc rId="46737" sId="3" numFmtId="4">
    <nc r="C21">
      <v>15114</v>
    </nc>
  </rcc>
  <rcc rId="46738" sId="3" numFmtId="4">
    <nc r="D21">
      <v>-108.79644</v>
    </nc>
  </rcc>
  <rcc rId="46739" sId="3">
    <nc r="E21">
      <f>SUM(D21/C21*100)</f>
    </nc>
  </rcc>
  <rcc rId="46740" sId="3" numFmtId="4">
    <oc r="C23">
      <v>6270</v>
    </oc>
    <nc r="C23">
      <v>4300</v>
    </nc>
  </rcc>
  <rcc rId="46741" sId="3" numFmtId="4">
    <oc r="D23">
      <v>6275.2890200000002</v>
    </oc>
    <nc r="D23">
      <v>-729.27526</v>
    </nc>
  </rcc>
  <rcc rId="46742" sId="3" numFmtId="4">
    <oc r="D25">
      <v>2539.4609</v>
    </oc>
    <nc r="D25">
      <v>32.870930000000001</v>
    </nc>
  </rcc>
  <rcc rId="46743" sId="3" numFmtId="4">
    <oc r="D31">
      <v>2.4709999999999999E-2</v>
    </oc>
    <nc r="D31">
      <v>-6.1109999999999998E-2</v>
    </nc>
  </rcc>
  <rcc rId="46744" sId="3" numFmtId="4">
    <oc r="C35">
      <v>47</v>
    </oc>
    <nc r="C35">
      <v>46</v>
    </nc>
  </rcc>
  <rcc rId="46745" sId="3" numFmtId="4">
    <oc r="D35">
      <v>44.585999999999999</v>
    </oc>
    <nc r="D35">
      <v>0</v>
    </nc>
  </rcc>
  <rcc rId="46746" sId="3" numFmtId="4">
    <oc r="C37">
      <v>8300</v>
    </oc>
    <nc r="C37">
      <v>8000</v>
    </nc>
  </rcc>
  <rcc rId="46747" sId="3" numFmtId="4">
    <oc r="D37">
      <v>9007.8990900000008</v>
    </oc>
    <nc r="D37">
      <v>875.46177999999998</v>
    </nc>
  </rcc>
  <rrc rId="46748" sId="3" ref="A38:XFD38" action="insertRow">
    <undo index="10" exp="area" ref3D="1" dr="$A$124:$XFD$125" dn="Z_F85EE840_0C31_454A_8951_832C2E9E0600_.wvu.Rows" sId="3"/>
    <undo index="8" exp="area" ref3D="1" dr="$A$51:$XFD$52" dn="Z_F85EE840_0C31_454A_8951_832C2E9E0600_.wvu.Rows" sId="3"/>
    <undo index="6" exp="area" ref3D="1" dr="$A$39:$XFD$39" dn="Z_F85EE840_0C31_454A_8951_832C2E9E0600_.wvu.Rows" sId="3"/>
    <undo index="16" exp="area" ref3D="1" dr="$A$124:$XFD$126" dn="Z_B31C8DB7_3E78_4144_A6B5_8DE36DE63F0E_.wvu.Rows" sId="3"/>
    <undo index="12" exp="area" ref3D="1" dr="$A$89:$XFD$89" dn="Z_B31C8DB7_3E78_4144_A6B5_8DE36DE63F0E_.wvu.Rows" sId="3"/>
    <undo index="10" exp="area" ref3D="1" dr="$A$72:$XFD$72" dn="Z_B31C8DB7_3E78_4144_A6B5_8DE36DE63F0E_.wvu.Rows" sId="3"/>
    <undo index="8" exp="area" ref3D="1" dr="$A$64:$XFD$64" dn="Z_B31C8DB7_3E78_4144_A6B5_8DE36DE63F0E_.wvu.Rows" sId="3"/>
    <undo index="6" exp="area" ref3D="1" dr="$A$51:$XFD$52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20" exp="area" ref3D="1" dr="$A$89:$XFD$89" dn="Z_A54C432C_6C68_4B53_A75C_446EB3A61B2B_.wvu.Rows" sId="3"/>
    <undo index="18" exp="area" ref3D="1" dr="$A$72:$XFD$72" dn="Z_A54C432C_6C68_4B53_A75C_446EB3A61B2B_.wvu.Rows" sId="3"/>
    <undo index="16" exp="area" ref3D="1" dr="$A$64:$XFD$64" dn="Z_A54C432C_6C68_4B53_A75C_446EB3A61B2B_.wvu.Rows" sId="3"/>
    <undo index="12" exp="area" ref3D="1" dr="$A$51:$XFD$52" dn="Z_A54C432C_6C68_4B53_A75C_446EB3A61B2B_.wvu.Rows" sId="3"/>
    <undo index="10" exp="area" ref3D="1" dr="$A$39:$XFD$39" dn="Z_A54C432C_6C68_4B53_A75C_446EB3A61B2B_.wvu.Rows" sId="3"/>
    <undo index="12" exp="area" ref3D="1" dr="$A$124:$XFD$125" dn="Z_61528DAC_5C4C_48F4_ADE2_8A724B05A086_.wvu.Rows" sId="3"/>
    <undo index="10" exp="area" ref3D="1" dr="$A$64:$XFD$65" dn="Z_61528DAC_5C4C_48F4_ADE2_8A724B05A086_.wvu.Rows" sId="3"/>
    <undo index="8" exp="area" ref3D="1" dr="$A$51:$XFD$52" dn="Z_61528DAC_5C4C_48F4_ADE2_8A724B05A086_.wvu.Rows" sId="3"/>
    <undo index="6" exp="area" ref3D="1" dr="$A$39:$XFD$39" dn="Z_61528DAC_5C4C_48F4_ADE2_8A724B05A086_.wvu.Rows" sId="3"/>
    <undo index="12" exp="area" ref3D="1" dr="$A$124:$XFD$125" dn="Z_5C539BE6_C8E0_453F_AB5E_9E58094195EA_.wvu.Rows" sId="3"/>
    <undo index="10" exp="area" ref3D="1" dr="$A$72:$XFD$72" dn="Z_5C539BE6_C8E0_453F_AB5E_9E58094195EA_.wvu.Rows" sId="3"/>
    <undo index="8" exp="area" ref3D="1" dr="$A$51:$XFD$52" dn="Z_5C539BE6_C8E0_453F_AB5E_9E58094195EA_.wvu.Rows" sId="3"/>
    <undo index="6" exp="area" ref3D="1" dr="$A$39:$XFD$39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4" exp="area" ref3D="1" dr="$A$72:$XFD$72" dn="Z_42584DC0_1D41_4C93_9B38_C388E7B8DAC4_.wvu.Rows" sId="3"/>
    <undo index="22" exp="area" ref3D="1" dr="$A$64:$XFD$64" dn="Z_42584DC0_1D41_4C93_9B38_C388E7B8DAC4_.wvu.Rows" sId="3"/>
    <undo index="20" exp="area" ref3D="1" dr="$A$58:$XFD$60" dn="Z_42584DC0_1D41_4C93_9B38_C388E7B8DAC4_.wvu.Rows" sId="3"/>
    <undo index="14" exp="area" ref3D="1" dr="$A$51:$XFD$52" dn="Z_42584DC0_1D41_4C93_9B38_C388E7B8DAC4_.wvu.Rows" sId="3"/>
    <undo index="12" exp="area" ref3D="1" dr="$A$47:$XFD$47" dn="Z_42584DC0_1D41_4C93_9B38_C388E7B8DAC4_.wvu.Rows" sId="3"/>
    <undo index="10" exp="area" ref3D="1" dr="$A$39:$XFD$39" dn="Z_42584DC0_1D41_4C93_9B38_C388E7B8DAC4_.wvu.Rows" sId="3"/>
    <undo index="16" exp="area" ref3D="1" dr="$A$124:$XFD$126" dn="Z_3DCB9AAA_F09C_4EA6_B992_F93E466D374A_.wvu.Rows" sId="3"/>
    <undo index="12" exp="area" ref3D="1" dr="$A$89:$XFD$89" dn="Z_3DCB9AAA_F09C_4EA6_B992_F93E466D374A_.wvu.Rows" sId="3"/>
    <undo index="10" exp="area" ref3D="1" dr="$A$72:$XFD$72" dn="Z_3DCB9AAA_F09C_4EA6_B992_F93E466D374A_.wvu.Rows" sId="3"/>
    <undo index="8" exp="area" ref3D="1" dr="$A$64:$XFD$64" dn="Z_3DCB9AAA_F09C_4EA6_B992_F93E466D374A_.wvu.Rows" sId="3"/>
    <undo index="6" exp="area" ref3D="1" dr="$A$51:$XFD$52" dn="Z_3DCB9AAA_F09C_4EA6_B992_F93E466D374A_.wvu.Rows" sId="3"/>
    <undo index="18" exp="area" ref3D="1" dr="$A$124:$XFD$126" dn="Z_1A52382B_3765_4E8C_903F_6B8919B7242E_.wvu.Rows" sId="3"/>
    <undo index="14" exp="area" ref3D="1" dr="$A$89:$XFD$89" dn="Z_1A52382B_3765_4E8C_903F_6B8919B7242E_.wvu.Rows" sId="3"/>
    <undo index="12" exp="area" ref3D="1" dr="$A$72:$XFD$72" dn="Z_1A52382B_3765_4E8C_903F_6B8919B7242E_.wvu.Rows" sId="3"/>
    <undo index="10" exp="area" ref3D="1" dr="$A$64:$XFD$64" dn="Z_1A52382B_3765_4E8C_903F_6B8919B7242E_.wvu.Rows" sId="3"/>
    <undo index="6" exp="area" ref3D="1" dr="$A$51:$XFD$52" dn="Z_1A52382B_3765_4E8C_903F_6B8919B7242E_.wvu.Rows" sId="3"/>
  </rrc>
  <rcc rId="46749" sId="3">
    <nc r="A38">
      <v>1110502000</v>
    </nc>
  </rcc>
  <rcc rId="46750" sId="3">
    <oc r="A37">
      <v>1110501101</v>
    </oc>
    <nc r="A37">
      <v>1110501000</v>
    </nc>
  </rcc>
  <rcc rId="46751" sId="3">
    <oc r="A35">
      <v>1110105005</v>
    </oc>
    <nc r="A35">
      <v>1110100000</v>
    </nc>
  </rcc>
  <rcc rId="46752" sId="3">
    <nc r="B38" t="inlineStr">
      <is>
        <t>Доходы, получаемые в виде арендной платы за земли после разграничения госуд.собственности на землю</t>
      </is>
    </nc>
  </rcc>
  <rfmt sheetId="3" sqref="B38">
    <dxf>
      <alignment wrapText="1" readingOrder="0"/>
    </dxf>
  </rfmt>
  <rcc rId="46753" sId="3" numFmtId="4">
    <nc r="C38">
      <v>2594</v>
    </nc>
  </rcc>
  <rcc rId="46754" sId="3" numFmtId="4">
    <nc r="D38">
      <v>0</v>
    </nc>
  </rcc>
  <rcc rId="46755" sId="3">
    <nc r="E38">
      <f>SUM(D38/C38*100)</f>
    </nc>
  </rcc>
  <rcc rId="46756" sId="3">
    <nc r="F38">
      <f>SUM(D38-C38)</f>
    </nc>
  </rcc>
  <rcc rId="46757" sId="3" numFmtId="4">
    <oc r="C39">
      <v>250</v>
    </oc>
    <nc r="C39">
      <v>517</v>
    </nc>
  </rcc>
  <rcc rId="46758" sId="3" numFmtId="4">
    <oc r="D39">
      <v>270.61799999999999</v>
    </oc>
    <nc r="D39">
      <v>21.101050000000001</v>
    </nc>
  </rcc>
  <rcc rId="46759" sId="3" numFmtId="4">
    <oc r="C41">
      <v>13</v>
    </oc>
    <nc r="C41">
      <v>100</v>
    </nc>
  </rcc>
  <rcc rId="46760" sId="3" numFmtId="4">
    <oc r="D41">
      <v>13.106999999999999</v>
    </oc>
    <nc r="D41">
      <v>0</v>
    </nc>
  </rcc>
  <rcc rId="46761" sId="3">
    <oc r="A43">
      <v>1110904505</v>
    </oc>
    <nc r="A43">
      <v>1110904414</v>
    </nc>
  </rcc>
  <rcc rId="46762" sId="3" numFmtId="4">
    <oc r="C43">
      <v>530</v>
    </oc>
    <nc r="C43">
      <v>1216</v>
    </nc>
  </rcc>
  <rcc rId="46763" sId="3" numFmtId="4">
    <oc r="D43">
      <v>566.29078000000004</v>
    </oc>
    <nc r="D43">
      <v>30.316610000000001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Консол!$22:$22,Консол!$45:$47</formula>
    <oldFormula>Консол!$22:$22,Консол!$45:$47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район!$A$1:$F$139</formula>
    <oldFormula>район!$A$1:$F$139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район!$19:$19,район!$26:$27,район!$36:$36,район!$40:$40,район!$52:$53,район!$65:$66,район!$125:$126</formula>
    <oldFormula>район!$19:$19,район!$26:$27,район!$36:$36,район!$40:$40,район!$52:$53,район!$65:$66,район!$125:$126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Яро!$19:$24,Яро!$28:$28,Яро!$41:$41,Яро!$44:$44,Яро!$47:$48,Яро!$55:$55,Яро!$57:$58,Яро!$65:$66,Яро!$71:$71,Яро!$76:$76,Яро!$83:$85,Яро!$88:$95</formula>
    <oldFormula>Яро!$19:$24,Яро!$28:$28,Яро!$41:$41,Яро!$44:$44,Яро!$47:$48,Яро!$55:$55,Яро!$57:$58,Яро!$65:$66,Яро!$71:$71,Яро!$76:$76,Яро!$83:$85,Яро!$88:$95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211.xml><?xml version="1.0" encoding="utf-8"?>
<revisions xmlns="http://schemas.openxmlformats.org/spreadsheetml/2006/main" xmlns:r="http://schemas.openxmlformats.org/officeDocument/2006/relationships">
  <rcc rId="46794" sId="3" numFmtId="4">
    <oc r="C45">
      <v>1100</v>
    </oc>
    <nc r="C45">
      <v>950</v>
    </nc>
  </rcc>
  <rcc rId="46795" sId="3" numFmtId="4">
    <oc r="D45">
      <v>1072.3449900000001</v>
    </oc>
    <nc r="D45">
      <v>1.2184299999999999</v>
    </nc>
  </rcc>
  <rcc rId="46796" sId="3" numFmtId="4">
    <oc r="C47">
      <v>100</v>
    </oc>
    <nc r="C47">
      <v>900</v>
    </nc>
  </rcc>
  <rcc rId="46797" sId="3" numFmtId="4">
    <oc r="D47">
      <v>163.93688</v>
    </oc>
    <nc r="D47">
      <v>0.78439999999999999</v>
    </nc>
  </rcc>
  <rcc rId="46798" sId="3" numFmtId="4">
    <oc r="C50">
      <v>0</v>
    </oc>
    <nc r="C50">
      <v>1400</v>
    </nc>
  </rcc>
  <rcc rId="46799" sId="3" numFmtId="4">
    <oc r="C51">
      <v>7700</v>
    </oc>
    <nc r="C51">
      <v>2000</v>
    </nc>
  </rcc>
  <rcc rId="46800" sId="3" numFmtId="4">
    <oc r="D51">
      <v>8354.9403399999992</v>
    </oc>
    <nc r="D51">
      <v>647.45416999999998</v>
    </nc>
  </rcc>
  <rcc rId="46801" sId="3" numFmtId="4">
    <oc r="C55">
      <v>1215</v>
    </oc>
    <nc r="C55">
      <v>1227.9000000000001</v>
    </nc>
  </rcc>
  <rcc rId="46802" sId="3" numFmtId="4">
    <oc r="D55">
      <v>1279.46228</v>
    </oc>
    <nc r="D55">
      <v>44.520409999999998</v>
    </nc>
  </rcc>
  <rcc rId="46803" sId="3">
    <oc r="B55" t="inlineStr">
      <is>
        <t>Штрафы, неустойки,пени, уплаченные в случае просрочки исп поставщиком</t>
      </is>
    </oc>
    <nc r="B55" t="inlineStr">
      <is>
        <t>Административные штрафы, установленные КРФ об административных правонарушений</t>
      </is>
    </nc>
  </rcc>
  <rcc rId="46804" sId="3">
    <oc r="B56" t="inlineStr">
      <is>
        <t>Иные штафы, неустойки, пени, уплаченные в соотв с законом или договорам</t>
      </is>
    </oc>
    <nc r="B56" t="inlineStr">
      <is>
        <t>Штафы, неустойки, пени, уплаченные в соотв с законом или договорам в случае неисполнения или ненадлежащего исполн.обязатель.</t>
      </is>
    </nc>
  </rcc>
  <rcc rId="46805" sId="3" numFmtId="4">
    <oc r="C56">
      <v>160</v>
    </oc>
    <nc r="C56">
      <v>813.1</v>
    </nc>
  </rcc>
  <rcc rId="46806" sId="3" numFmtId="4">
    <oc r="D56">
      <v>151.61371</v>
    </oc>
    <nc r="D56">
      <v>1.06664</v>
    </nc>
  </rcc>
  <rcc rId="46807" sId="3">
    <oc r="A56">
      <v>1160709000</v>
    </oc>
    <nc r="A56">
      <v>1160700000</v>
    </nc>
  </rcc>
  <rcc rId="46808" sId="3" numFmtId="4">
    <oc r="C57">
      <v>85</v>
    </oc>
    <nc r="C57">
      <v>9</v>
    </nc>
  </rcc>
  <rcc rId="46809" sId="3" numFmtId="4">
    <oc r="D57">
      <v>105.73419</v>
    </oc>
    <nc r="D57">
      <v>0</v>
    </nc>
  </rcc>
  <rcc rId="46810" sId="3" numFmtId="4">
    <oc r="C58">
      <v>140</v>
    </oc>
    <nc r="C58">
      <v>100</v>
    </nc>
  </rcc>
  <rcc rId="46811" sId="3" numFmtId="4">
    <oc r="D58">
      <v>140</v>
    </oc>
    <nc r="D58">
      <v>0</v>
    </nc>
  </rcc>
  <rcc rId="46812" sId="3">
    <oc r="A61">
      <v>1170505005</v>
    </oc>
    <nc r="A61">
      <v>1171500000</v>
    </nc>
  </rcc>
  <rcc rId="46813" sId="3">
    <oc r="B61" t="inlineStr">
      <is>
        <t>Прочие неналоговые доходы</t>
      </is>
    </oc>
    <nc r="B61" t="inlineStr">
      <is>
        <t>Инициативные платежи</t>
      </is>
    </nc>
  </rcc>
  <rcc rId="46814" sId="3" numFmtId="4">
    <oc r="C61">
      <v>0</v>
    </oc>
    <nc r="C61">
      <v>11270.727999999999</v>
    </nc>
  </rcc>
  <rcc rId="46815" sId="3" numFmtId="4">
    <oc r="D60">
      <v>0</v>
    </oc>
    <nc r="D60">
      <v>0.16800000000000001</v>
    </nc>
  </rcc>
  <rcc rId="46816" sId="3" numFmtId="4">
    <oc r="C64">
      <v>1796.8</v>
    </oc>
    <nc r="C64">
      <v>116188.5</v>
    </nc>
  </rcc>
  <rcc rId="46817" sId="3" numFmtId="4">
    <oc r="D64">
      <v>1796.8</v>
    </oc>
    <nc r="D64">
      <v>9682.4</v>
    </nc>
  </rcc>
  <rcc rId="46818" sId="3" numFmtId="4">
    <oc r="C67">
      <v>366906.90873000002</v>
    </oc>
    <nc r="C67">
      <v>138130.96251000001</v>
    </nc>
  </rcc>
  <rcc rId="46819" sId="3" numFmtId="4">
    <oc r="D67">
      <v>357371.05906</v>
    </oc>
    <nc r="D67">
      <v>0</v>
    </nc>
  </rcc>
  <rcc rId="46820" sId="3" numFmtId="4">
    <oc r="C68">
      <v>474281.35200000001</v>
    </oc>
    <nc r="C68">
      <v>437750.19880000001</v>
    </nc>
  </rcc>
  <rcc rId="46821" sId="3" numFmtId="4">
    <oc r="D68">
      <v>473797.84534</v>
    </oc>
    <nc r="D68">
      <v>30805.51482</v>
    </nc>
  </rcc>
  <rcc rId="46822" sId="3" numFmtId="4">
    <oc r="C69">
      <v>52334.909149999999</v>
    </oc>
    <nc r="C69">
      <v>25155</v>
    </nc>
  </rcc>
  <rcc rId="46823" sId="3" numFmtId="4">
    <oc r="D69">
      <v>51416.234149999997</v>
    </oc>
    <nc r="D69">
      <v>0</v>
    </nc>
  </rcc>
  <rcc rId="46824" sId="3" numFmtId="4">
    <oc r="D71">
      <v>1848.9377500000001</v>
    </oc>
    <nc r="D71">
      <v>0</v>
    </nc>
  </rcc>
  <rcc rId="46825" sId="3" numFmtId="4">
    <oc r="C72">
      <v>-8385.3652399999992</v>
    </oc>
    <nc r="C72">
      <v>0</v>
    </nc>
  </rcc>
  <rcc rId="46826" sId="3" numFmtId="4">
    <oc r="D72">
      <v>-10317.289699999999</v>
    </oc>
    <nc r="D72">
      <v>-87055.707250000007</v>
    </nc>
  </rcc>
  <rcc rId="46827" sId="3">
    <oc r="C77" t="inlineStr">
      <is>
        <t>назначено на 2022 г.</t>
      </is>
    </oc>
    <nc r="C77" t="inlineStr">
      <is>
        <t>назначено на 2023 г.</t>
      </is>
    </nc>
  </rcc>
  <rcc rId="46828" sId="3">
    <oc r="D77" t="inlineStr">
      <is>
        <t>исполнено на 01.01.2023 г.</t>
      </is>
    </oc>
    <nc r="D77" t="inlineStr">
      <is>
        <t>исполнено на 01.02.2023 г.</t>
      </is>
    </nc>
  </rcc>
  <rcc rId="46829" sId="3" numFmtId="4">
    <oc r="D80">
      <v>43.803620000000002</v>
    </oc>
    <nc r="D80">
      <v>0</v>
    </nc>
  </rcc>
  <rcc rId="46830" sId="3" numFmtId="4">
    <oc r="C81">
      <v>29266.656999999999</v>
    </oc>
    <nc r="C81">
      <v>67390.83</v>
    </nc>
  </rcc>
  <rcc rId="46831" sId="3" numFmtId="4">
    <oc r="D81">
      <v>28771.642919999998</v>
    </oc>
    <nc r="D81">
      <v>1124.2388900000001</v>
    </nc>
  </rcc>
  <rcc rId="46832" sId="3" numFmtId="4">
    <oc r="C82">
      <v>91.7</v>
    </oc>
    <nc r="C82">
      <v>3.9</v>
    </nc>
  </rcc>
  <rcc rId="46833" sId="3" numFmtId="4">
    <oc r="D82">
      <v>91.7</v>
    </oc>
    <nc r="D82">
      <v>0</v>
    </nc>
  </rcc>
  <rcc rId="46834" sId="3" numFmtId="4">
    <oc r="C83">
      <v>6174.6138199999996</v>
    </oc>
    <nc r="C83">
      <v>6787</v>
    </nc>
  </rcc>
  <rcc rId="46835" sId="3" numFmtId="4">
    <oc r="D83">
      <v>6138.4750199999999</v>
    </oc>
    <nc r="D83">
      <v>136.26499999999999</v>
    </nc>
  </rcc>
  <rcc rId="46836" sId="3" numFmtId="4">
    <oc r="C85">
      <v>4717.9658799999997</v>
    </oc>
    <nc r="C85">
      <v>14269.701999999999</v>
    </nc>
  </rcc>
  <rcc rId="46837" sId="3" numFmtId="4">
    <oc r="C86">
      <v>15088.15638</v>
    </oc>
    <nc r="C86">
      <v>24471.9</v>
    </nc>
  </rcc>
  <rcc rId="46838" sId="3" numFmtId="4">
    <oc r="D86">
      <v>14913.382299999999</v>
    </oc>
    <nc r="D86">
      <v>2076.6999999999998</v>
    </nc>
  </rcc>
  <rcc rId="46839" sId="3" numFmtId="4">
    <oc r="C88">
      <v>2546.1</v>
    </oc>
    <nc r="C88">
      <v>1788.6</v>
    </nc>
  </rcc>
  <rcc rId="46840" sId="3" numFmtId="4">
    <oc r="D88">
      <v>2546.1</v>
    </oc>
    <nc r="D88">
      <v>0</v>
    </nc>
  </rcc>
  <rcc rId="46841" sId="3" numFmtId="4">
    <oc r="C91">
      <v>1264.8</v>
    </oc>
    <nc r="C91">
      <v>1202.3</v>
    </nc>
  </rcc>
  <rcc rId="46842" sId="3" numFmtId="4">
    <oc r="D91">
      <v>1264.8</v>
    </oc>
    <nc r="D91">
      <v>17.600010000000001</v>
    </nc>
  </rcc>
  <rcc rId="46843" sId="3" numFmtId="4">
    <oc r="C92">
      <v>3608.1253299999998</v>
    </oc>
    <nc r="C92">
      <v>3710.3</v>
    </nc>
  </rcc>
  <rcc rId="46844" sId="3" numFmtId="4">
    <oc r="D92">
      <v>3577.3593500000002</v>
    </oc>
    <nc r="D92">
      <v>75.158609999999996</v>
    </nc>
  </rcc>
  <rcc rId="46845" sId="3" numFmtId="4">
    <oc r="C93">
      <v>0</v>
    </oc>
    <nc r="C93">
      <v>682</v>
    </nc>
  </rcc>
  <rcc rId="46846" sId="3" numFmtId="4">
    <oc r="C94">
      <v>872.41</v>
    </oc>
    <nc r="C94">
      <v>1168</v>
    </nc>
  </rcc>
  <rcc rId="46847" sId="3" numFmtId="4">
    <oc r="D94">
      <v>864.66</v>
    </oc>
    <nc r="D94">
      <v>0</v>
    </nc>
  </rcc>
  <rcc rId="46848" sId="3" numFmtId="4">
    <oc r="C96">
      <v>200</v>
    </oc>
    <nc r="C96">
      <v>250</v>
    </nc>
  </rcc>
  <rcc rId="46849" sId="3" numFmtId="4">
    <oc r="D96">
      <v>200</v>
    </oc>
    <nc r="D96">
      <v>0</v>
    </nc>
  </rcc>
  <rcc rId="46850" sId="3" numFmtId="4">
    <oc r="C97">
      <v>2780.4309199999998</v>
    </oc>
    <nc r="C97">
      <v>2019.35978</v>
    </nc>
  </rcc>
  <rcc rId="46851" sId="3" numFmtId="4">
    <oc r="D97">
      <v>2762.7281800000001</v>
    </oc>
    <nc r="D97">
      <v>0</v>
    </nc>
  </rcc>
  <rcc rId="46852" sId="3" numFmtId="4">
    <oc r="C98">
      <v>496</v>
    </oc>
    <nc r="C98">
      <v>2275.6999999999998</v>
    </nc>
  </rcc>
  <rcc rId="46853" sId="3" numFmtId="4">
    <oc r="D98">
      <v>446.65273999999999</v>
    </oc>
    <nc r="D98">
      <v>0</v>
    </nc>
  </rcc>
  <rcc rId="46854" sId="3" numFmtId="4">
    <oc r="C99">
      <v>125226.28701</v>
    </oc>
    <nc r="C99">
      <v>106415.13064</v>
    </nc>
  </rcc>
  <rcc rId="46855" sId="3" numFmtId="4">
    <oc r="D99">
      <v>104691.28088999999</v>
    </oc>
    <nc r="D99">
      <v>0</v>
    </nc>
  </rcc>
  <rcc rId="46856" sId="3" numFmtId="4">
    <oc r="C100">
      <v>2491.9870700000001</v>
    </oc>
    <nc r="C100">
      <v>8993.51</v>
    </nc>
  </rcc>
  <rcc rId="46857" sId="3" numFmtId="4">
    <oc r="D100">
      <v>1418.2403300000001</v>
    </oc>
    <nc r="D100">
      <v>12.33</v>
    </nc>
  </rcc>
  <rcc rId="46858" sId="3" numFmtId="4">
    <oc r="C102">
      <v>40452.504150000001</v>
    </oc>
    <nc r="C102">
      <v>14756.0478</v>
    </nc>
  </rcc>
  <rcc rId="46859" sId="3" numFmtId="4">
    <oc r="D102">
      <v>30153.747520000001</v>
    </oc>
    <nc r="D102">
      <v>0</v>
    </nc>
  </rcc>
  <rcc rId="46860" sId="3" numFmtId="4">
    <oc r="C103">
      <v>83273.520690000005</v>
    </oc>
    <nc r="C103">
      <v>70451.765809999997</v>
    </nc>
  </rcc>
  <rcc rId="46861" sId="3" numFmtId="4">
    <oc r="D103">
      <v>49009.330370000003</v>
    </oc>
    <nc r="D103">
      <v>0</v>
    </nc>
  </rcc>
  <rcc rId="46862" sId="3" numFmtId="4">
    <oc r="C104">
      <v>38046.331380000003</v>
    </oc>
    <nc r="C104">
      <v>46791.451959999999</v>
    </nc>
  </rcc>
  <rcc rId="46863" sId="3" numFmtId="4">
    <oc r="D104">
      <v>23974.862809999999</v>
    </oc>
    <nc r="D104">
      <v>20.5</v>
    </nc>
  </rcc>
  <rrc rId="46864" sId="3" ref="A105:XFD105" action="insertRow">
    <undo index="12" exp="area" ref3D="1" dr="$A$125:$XFD$126" dn="Z_61528DAC_5C4C_48F4_ADE2_8A724B05A086_.wvu.Rows" sId="3"/>
    <undo index="10" exp="area" ref3D="1" dr="$A$125:$XFD$126" dn="Z_F85EE840_0C31_454A_8951_832C2E9E0600_.wvu.Rows" sId="3"/>
    <undo index="16" exp="area" ref3D="1" dr="$A$125:$XFD$127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12" exp="area" ref3D="1" dr="$A$125:$XFD$126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16" exp="area" ref3D="1" dr="$A$125:$XFD$127" dn="Z_3DCB9AAA_F09C_4EA6_B992_F93E466D374A_.wvu.Rows" sId="3"/>
    <undo index="18" exp="area" ref3D="1" dr="$A$125:$XFD$127" dn="Z_1A52382B_3765_4E8C_903F_6B8919B7242E_.wvu.Rows" sId="3"/>
  </rrc>
  <rcc rId="46865" sId="3">
    <nc r="A105" t="inlineStr">
      <is>
        <t>0505</t>
      </is>
    </nc>
  </rcc>
  <rcc rId="46866" sId="3">
    <nc r="B105" t="inlineStr">
      <is>
        <t>Другие вопросы в области жилищно-коммунального хозяйства</t>
      </is>
    </nc>
  </rcc>
  <rcc rId="46867" sId="3" numFmtId="4">
    <nc r="C105">
      <v>3.7</v>
    </nc>
  </rcc>
  <rcc rId="46868" sId="3" numFmtId="4">
    <nc r="D105">
      <v>0</v>
    </nc>
  </rcc>
  <rcc rId="46869" sId="3">
    <nc r="E105">
      <f>SUM(D105/C105*100)</f>
    </nc>
  </rcc>
  <rcc rId="46870" sId="3">
    <nc r="F105">
      <f>SUM(D105-C105)</f>
    </nc>
  </rcc>
  <rcc rId="46871" sId="3">
    <oc r="A107" t="inlineStr">
      <is>
        <t>0603</t>
      </is>
    </oc>
    <nc r="A107" t="inlineStr">
      <is>
        <t>0605</t>
      </is>
    </nc>
  </rcc>
  <rfmt sheetId="3" sqref="B107" start="0" length="0">
    <dxf>
      <alignment horizontal="general" readingOrder="0"/>
    </dxf>
  </rfmt>
  <rcc rId="46872" sId="3">
    <oc r="B107" t="inlineStr">
      <is>
        <t>Охрана обьектов растительного и животного мира и среды их обитания</t>
      </is>
    </oc>
    <nc r="B107" t="inlineStr">
      <is>
        <t>Другие вопросы в области охраны окружающей среды</t>
      </is>
    </nc>
  </rcc>
  <rcc rId="46873" sId="3" numFmtId="4">
    <oc r="C107">
      <v>62</v>
    </oc>
    <nc r="C107">
      <v>1442.4</v>
    </nc>
  </rcc>
  <rcc rId="46874" sId="3" numFmtId="4">
    <oc r="D107">
      <v>62</v>
    </oc>
    <nc r="D107">
      <v>0</v>
    </nc>
  </rcc>
  <rcc rId="46875" sId="3" numFmtId="4">
    <oc r="C109">
      <v>127940.64423000001</v>
    </oc>
    <nc r="C109">
      <v>112179.4</v>
    </nc>
  </rcc>
  <rcc rId="46876" sId="3" numFmtId="4">
    <oc r="D109">
      <v>127032.35460999999</v>
    </oc>
    <nc r="D109">
      <v>8808.3379999999997</v>
    </nc>
  </rcc>
  <rcc rId="46877" sId="3" numFmtId="4">
    <oc r="C110">
      <v>427762.07650000002</v>
    </oc>
    <nc r="C110">
      <v>393335.52299999999</v>
    </nc>
  </rcc>
  <rcc rId="46878" sId="3" numFmtId="4">
    <oc r="D110">
      <v>404039.41326</v>
    </oc>
    <nc r="D110">
      <v>24775.82</v>
    </nc>
  </rcc>
  <rcc rId="46879" sId="3" numFmtId="4">
    <oc r="C111">
      <v>24727.18979</v>
    </oc>
    <nc r="C111">
      <v>22376.2</v>
    </nc>
  </rcc>
  <rcc rId="46880" sId="3" numFmtId="4">
    <oc r="D111">
      <v>24727.12816</v>
    </oc>
    <nc r="D111">
      <v>802.33900000000006</v>
    </nc>
  </rcc>
  <rcc rId="46881" sId="3" numFmtId="4">
    <oc r="C112">
      <v>48</v>
    </oc>
    <nc r="C112">
      <v>60</v>
    </nc>
  </rcc>
  <rcc rId="46882" sId="3" numFmtId="4">
    <oc r="D112">
      <v>47.97</v>
    </oc>
    <nc r="D112">
      <v>0</v>
    </nc>
  </rcc>
  <rcc rId="46883" sId="3" numFmtId="4">
    <oc r="C113">
      <v>3363.2085999999999</v>
    </oc>
    <nc r="C113">
      <v>430</v>
    </nc>
  </rcc>
  <rcc rId="46884" sId="3" numFmtId="4">
    <oc r="D113">
      <v>3181.1251000000002</v>
    </oc>
    <nc r="D113">
      <v>0</v>
    </nc>
  </rcc>
  <rcc rId="46885" sId="3" numFmtId="4">
    <oc r="C114">
      <v>3385.2950000000001</v>
    </oc>
    <nc r="C114">
      <v>7838.8</v>
    </nc>
  </rcc>
  <rcc rId="46886" sId="3" numFmtId="4">
    <oc r="D114">
      <v>3385.2950000000001</v>
    </oc>
    <nc r="D114">
      <v>73.155000000000001</v>
    </nc>
  </rcc>
  <rcc rId="46887" sId="3" numFmtId="4">
    <oc r="C116">
      <v>60610.591289999997</v>
    </oc>
    <nc r="C116">
      <v>52483.964</v>
    </nc>
  </rcc>
  <rcc rId="46888" sId="3" numFmtId="4">
    <oc r="D116">
      <v>59752.187689999999</v>
    </oc>
    <nc r="D116">
      <v>3468.4</v>
    </nc>
  </rcc>
  <rcc rId="46889" sId="3" numFmtId="4">
    <oc r="C117">
      <v>1403.2660000000001</v>
    </oc>
    <nc r="C117">
      <v>1100</v>
    </nc>
  </rcc>
  <rcc rId="46890" sId="3" numFmtId="4">
    <oc r="D117">
      <v>1396.82663</v>
    </oc>
    <nc r="D117">
      <v>0</v>
    </nc>
  </rcc>
  <rcc rId="46891" sId="3" numFmtId="4">
    <oc r="D119">
      <v>12.379049999999999</v>
    </oc>
    <nc r="D119">
      <v>0</v>
    </nc>
  </rcc>
  <rcc rId="46892" sId="3" numFmtId="4">
    <oc r="C120">
      <v>9811.8055199999999</v>
    </oc>
    <nc r="C120">
      <v>10826.57166</v>
    </nc>
  </rcc>
  <rcc rId="46893" sId="3" numFmtId="4">
    <oc r="D120">
      <v>9332.3745500000005</v>
    </oc>
    <nc r="D120">
      <v>0</v>
    </nc>
  </rcc>
  <rcc rId="46894" sId="3" numFmtId="4">
    <oc r="D121">
      <v>39407.178999999996</v>
    </oc>
    <nc r="D121">
      <v>0</v>
    </nc>
  </rcc>
  <rcc rId="46895" sId="3" numFmtId="4">
    <oc r="C122">
      <v>477.99461000000002</v>
    </oc>
    <nc r="C122">
      <v>100.9</v>
    </nc>
  </rcc>
  <rcc rId="46896" sId="3" numFmtId="4">
    <oc r="D122">
      <v>382.26049</v>
    </oc>
    <nc r="D122">
      <v>0</v>
    </nc>
  </rcc>
  <rcc rId="46897" sId="3" numFmtId="4">
    <oc r="C124">
      <v>564.89499999999998</v>
    </oc>
    <nc r="C124">
      <v>475</v>
    </nc>
  </rcc>
  <rcc rId="46898" sId="3" numFmtId="4">
    <oc r="D124">
      <v>564.89499999999998</v>
    </oc>
    <nc r="D124">
      <v>0</v>
    </nc>
  </rcc>
  <rcc rId="46899" sId="3" numFmtId="4">
    <oc r="C125">
      <v>7694.8789999999999</v>
    </oc>
    <nc r="C125">
      <v>7350.1</v>
    </nc>
  </rcc>
  <rcc rId="46900" sId="3" numFmtId="4">
    <oc r="D125">
      <v>7694.8789999999999</v>
    </oc>
    <nc r="D125">
      <v>306.25400000000002</v>
    </nc>
  </rcc>
  <rcc rId="46901" sId="3" numFmtId="4">
    <oc r="C130">
      <v>69.8</v>
    </oc>
    <nc r="C130">
      <v>45</v>
    </nc>
  </rcc>
  <rcc rId="46902" sId="3" numFmtId="4">
    <oc r="D130">
      <v>69.8</v>
    </oc>
    <nc r="D130">
      <v>0</v>
    </nc>
  </rcc>
  <rcc rId="46903" sId="3" numFmtId="4">
    <oc r="C134">
      <v>53257.1</v>
    </oc>
    <nc r="C134">
      <v>0</v>
    </nc>
  </rcc>
  <rcc rId="46904" sId="3" numFmtId="4">
    <oc r="D134">
      <v>53257.1</v>
    </oc>
    <nc r="D134">
      <v>0</v>
    </nc>
  </rcc>
  <rcc rId="46905" sId="3" numFmtId="4">
    <oc r="C136">
      <v>16718.751530000001</v>
    </oc>
    <nc r="C136">
      <v>0</v>
    </nc>
  </rcc>
  <rcc rId="46906" sId="3" numFmtId="4">
    <oc r="D136">
      <v>13824.397129999999</v>
    </oc>
    <nc r="D136">
      <v>0</v>
    </nc>
  </rcc>
  <rcc rId="46907" sId="3">
    <oc r="C101">
      <f>SUM(C102:C104)</f>
    </oc>
    <nc r="C101">
      <f>SUM(C102:C105)</f>
    </nc>
  </rcc>
  <rcc rId="46908" sId="3" numFmtId="4">
    <oc r="C121">
      <v>39913.552000000003</v>
    </oc>
    <nc r="C121">
      <v>29565.506669999999</v>
    </nc>
  </rcc>
  <rfmt sheetId="3" sqref="C137:D137">
    <dxf>
      <numFmt numFmtId="2" formatCode="0.00"/>
    </dxf>
  </rfmt>
  <rfmt sheetId="3" sqref="C137:D137">
    <dxf>
      <numFmt numFmtId="183" formatCode="0.000"/>
    </dxf>
  </rfmt>
  <rfmt sheetId="3" sqref="C137:D137">
    <dxf>
      <numFmt numFmtId="174" formatCode="0.0000"/>
    </dxf>
  </rfmt>
  <rfmt sheetId="3" sqref="C137:D137">
    <dxf>
      <numFmt numFmtId="168" formatCode="0.00000"/>
    </dxf>
  </rfmt>
  <rfmt sheetId="3" sqref="C137:D137">
    <dxf>
      <numFmt numFmtId="173" formatCode="0.000000"/>
    </dxf>
  </rfmt>
  <rfmt sheetId="3" sqref="C137:D137">
    <dxf>
      <numFmt numFmtId="168" formatCode="0.00000"/>
    </dxf>
  </rfmt>
  <rfmt sheetId="3" sqref="C74:D75">
    <dxf>
      <numFmt numFmtId="2" formatCode="0.00"/>
    </dxf>
  </rfmt>
  <rfmt sheetId="3" sqref="C74:D75">
    <dxf>
      <numFmt numFmtId="183" formatCode="0.000"/>
    </dxf>
  </rfmt>
  <rfmt sheetId="3" sqref="C74:D75">
    <dxf>
      <numFmt numFmtId="174" formatCode="0.0000"/>
    </dxf>
  </rfmt>
  <rfmt sheetId="3" sqref="C74:D75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Консол!$22:$22,Консол!$45:$47</formula>
    <oldFormula>Консол!$22:$22,Консол!$45:$47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Яро!$19:$24,Яро!$28:$28,Яро!$41:$41,Яро!$44:$44,Яро!$47:$48,Яро!$55:$55,Яро!$57:$58,Яро!$65:$66,Яро!$71:$71,Яро!$76:$76,Яро!$83:$85,Яро!$88:$95</formula>
    <oldFormula>Яро!$19:$24,Яро!$28:$28,Яро!$41:$41,Яро!$44:$44,Яро!$47:$48,Яро!$55:$55,Яро!$57:$58,Яро!$65:$66,Яро!$71:$71,Яро!$76:$76,Яро!$83:$85,Яро!$88:$95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c rId="46972" sId="1">
    <oc r="C5">
      <f>F5+#REF!</f>
    </oc>
    <nc r="C5">
      <f>F5</f>
    </nc>
  </rcc>
  <rcc rId="46973" sId="1">
    <oc r="C6">
      <f>F6+#REF!</f>
    </oc>
    <nc r="C6">
      <f>F6</f>
    </nc>
  </rcc>
  <rcc rId="46974" sId="1">
    <oc r="C7">
      <f>F7+#REF!</f>
    </oc>
    <nc r="C7">
      <f>F7</f>
    </nc>
  </rcc>
  <rcc rId="46975" sId="1">
    <oc r="C8">
      <f>F8+#REF!</f>
    </oc>
    <nc r="C8">
      <f>F8</f>
    </nc>
  </rcc>
  <rcc rId="46976" sId="1">
    <oc r="C9">
      <f>F9+#REF!</f>
    </oc>
    <nc r="C9">
      <f>F9</f>
    </nc>
  </rcc>
  <rcc rId="46977" sId="1">
    <oc r="C10">
      <f>F10+#REF!</f>
    </oc>
    <nc r="C10">
      <f>F10</f>
    </nc>
  </rcc>
  <rcc rId="46978" sId="1">
    <oc r="C11">
      <f>F11+#REF!</f>
    </oc>
    <nc r="C11">
      <f>F11</f>
    </nc>
  </rcc>
  <rcc rId="46979" sId="1">
    <oc r="C12">
      <f>F12+#REF!</f>
    </oc>
    <nc r="C12">
      <f>F12</f>
    </nc>
  </rcc>
  <rcc rId="46980" sId="1">
    <oc r="C13">
      <f>F13+#REF!</f>
    </oc>
    <nc r="C13">
      <f>F13</f>
    </nc>
  </rcc>
  <rcc rId="46981" sId="1">
    <oc r="C15">
      <f>F15+#REF!</f>
    </oc>
    <nc r="C15">
      <f>F15</f>
    </nc>
  </rcc>
  <rcc rId="46982" sId="1">
    <oc r="C16">
      <f>F16+#REF!</f>
    </oc>
    <nc r="C16">
      <f>F16</f>
    </nc>
  </rcc>
  <rcc rId="46983" sId="1">
    <oc r="C17">
      <f>F17+#REF!</f>
    </oc>
    <nc r="C17">
      <f>F17</f>
    </nc>
  </rcc>
  <rcc rId="46984" sId="1">
    <oc r="C18">
      <f>F18+#REF!</f>
    </oc>
    <nc r="C18">
      <f>F18</f>
    </nc>
  </rcc>
  <rcc rId="46985" sId="1">
    <oc r="C19">
      <f>F19+#REF!</f>
    </oc>
    <nc r="C19">
      <f>F19</f>
    </nc>
  </rcc>
  <rcc rId="46986" sId="1">
    <oc r="C20">
      <f>F20+#REF!</f>
    </oc>
    <nc r="C20">
      <f>F20</f>
    </nc>
  </rcc>
  <rcc rId="46987" sId="1">
    <oc r="C21">
      <f>F21+#REF!</f>
    </oc>
    <nc r="C21">
      <f>F21</f>
    </nc>
  </rcc>
  <rcc rId="46988" sId="1">
    <oc r="C25">
      <f>F25+#REF!</f>
    </oc>
    <nc r="C25">
      <f>F25</f>
    </nc>
  </rcc>
  <rcc rId="46989" sId="1">
    <oc r="C26">
      <f>F26+#REF!</f>
    </oc>
    <nc r="C26">
      <f>F26</f>
    </nc>
  </rcc>
  <rcc rId="46990" sId="1">
    <oc r="C28">
      <f>F28+#REF!</f>
    </oc>
    <nc r="C28">
      <f>F28</f>
    </nc>
  </rcc>
  <rcc rId="46991" sId="1">
    <oc r="D5">
      <f>G5+#REF!</f>
    </oc>
    <nc r="D5">
      <f>G5</f>
    </nc>
  </rcc>
  <rcc rId="46992" sId="1">
    <oc r="D6">
      <f>G6+#REF!</f>
    </oc>
    <nc r="D6">
      <f>G6</f>
    </nc>
  </rcc>
  <rcc rId="46993" sId="1">
    <oc r="D7">
      <f>G7+#REF!</f>
    </oc>
    <nc r="D7">
      <f>G7</f>
    </nc>
  </rcc>
  <rcc rId="46994" sId="1">
    <oc r="D8">
      <f>G8+#REF!</f>
    </oc>
    <nc r="D8">
      <f>G8</f>
    </nc>
  </rcc>
  <rcc rId="46995" sId="1">
    <oc r="D9">
      <f>G9+#REF!</f>
    </oc>
    <nc r="D9">
      <f>G9</f>
    </nc>
  </rcc>
  <rcc rId="46996" sId="1">
    <oc r="D10">
      <f>G10+#REF!</f>
    </oc>
    <nc r="D10">
      <f>G10</f>
    </nc>
  </rcc>
  <rcc rId="46997" sId="1">
    <oc r="D11">
      <f>G11+#REF!</f>
    </oc>
    <nc r="D11">
      <f>G11</f>
    </nc>
  </rcc>
  <rcc rId="46998" sId="1">
    <oc r="D12">
      <f>G12+#REF!</f>
    </oc>
    <nc r="D12">
      <f>G12</f>
    </nc>
  </rcc>
  <rcc rId="46999" sId="1">
    <oc r="D13">
      <f>G13+#REF!</f>
    </oc>
    <nc r="D13">
      <f>G13</f>
    </nc>
  </rcc>
  <rcc rId="47000" sId="1">
    <oc r="D15">
      <f>G15+#REF!</f>
    </oc>
    <nc r="D15">
      <f>G15</f>
    </nc>
  </rcc>
  <rcc rId="47001" sId="1">
    <oc r="D16">
      <f>G16+#REF!</f>
    </oc>
    <nc r="D16">
      <f>G16</f>
    </nc>
  </rcc>
  <rcc rId="47002" sId="1">
    <oc r="D17">
      <f>G17+#REF!</f>
    </oc>
    <nc r="D17">
      <f>G17</f>
    </nc>
  </rcc>
  <rcc rId="47003" sId="1">
    <oc r="D18">
      <f>G18+#REF!</f>
    </oc>
    <nc r="D18">
      <f>G18</f>
    </nc>
  </rcc>
  <rcc rId="47004" sId="1">
    <oc r="D19">
      <f>G19+#REF!</f>
    </oc>
    <nc r="D19">
      <f>G19</f>
    </nc>
  </rcc>
  <rcc rId="47005" sId="1">
    <oc r="D20">
      <f>G20+#REF!</f>
    </oc>
    <nc r="D20">
      <f>G20</f>
    </nc>
  </rcc>
  <rcc rId="47006" sId="1">
    <oc r="D21">
      <f>G21+#REF!</f>
    </oc>
    <nc r="D21">
      <f>G21</f>
    </nc>
  </rcc>
  <rcc rId="47007" sId="1">
    <oc r="C22">
      <f>F22+#REF!</f>
    </oc>
    <nc r="C22">
      <f>F22</f>
    </nc>
  </rcc>
  <rcc rId="47008" sId="1">
    <oc r="D22">
      <f>G22+#REF!</f>
    </oc>
    <nc r="D22">
      <f>G22</f>
    </nc>
  </rcc>
  <rcc rId="47009" sId="1">
    <oc r="D25">
      <f>SUM(#REF!+G25)</f>
    </oc>
    <nc r="D25">
      <f>SUM(G25)</f>
    </nc>
  </rcc>
  <rcc rId="47010" sId="1">
    <oc r="C31">
      <f>F31+#REF!</f>
    </oc>
    <nc r="C31">
      <f>F31</f>
    </nc>
  </rcc>
  <rcc rId="47011" sId="1" odxf="1" dxf="1">
    <oc r="C32">
      <f>#REF!</f>
    </oc>
    <nc r="C32">
      <f>F32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012" sId="1">
    <oc r="C33">
      <f>F33+#REF!</f>
    </oc>
    <nc r="C33">
      <f>F33</f>
    </nc>
  </rcc>
  <rcc rId="47013" sId="1">
    <oc r="D31">
      <f>G31+#REF!</f>
    </oc>
    <nc r="D31">
      <f>G31</f>
    </nc>
  </rcc>
  <rcc rId="47014" sId="1" odxf="1" dxf="1">
    <oc r="D32">
      <f>#REF!</f>
    </oc>
    <nc r="D32">
      <f>G32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015" sId="1">
    <oc r="D33">
      <f>G33+#REF!</f>
    </oc>
    <nc r="D33">
      <f>G33</f>
    </nc>
  </rcc>
  <rcc rId="47016" sId="1">
    <oc r="A1" t="inlineStr">
      <is>
        <t>Анализ исполнения консолидированного бюджета Моргаушского районана 01.01.2023 г.</t>
      </is>
    </oc>
    <nc r="A1" t="inlineStr">
      <is>
        <t>Анализ исполнения консолидированного бюджета Моргаушского муниципального округа на 01.02.2023 г.</t>
      </is>
    </nc>
  </rcc>
  <rcc rId="47017" sId="1">
    <oc r="C3" t="inlineStr">
      <is>
        <t>план на 2022 г.</t>
      </is>
    </oc>
    <nc r="C3" t="inlineStr">
      <is>
        <t>план на 2023 г.</t>
      </is>
    </nc>
  </rcc>
  <rcc rId="47018" sId="1">
    <oc r="D3" t="inlineStr">
      <is>
        <t>исполнено на 01.01.2023 г.</t>
      </is>
    </oc>
    <nc r="D3" t="inlineStr">
      <is>
        <t>исполнено на 01.02.2023 г.</t>
      </is>
    </nc>
  </rcc>
  <rcc rId="47019" sId="1">
    <oc r="F3" t="inlineStr">
      <is>
        <t>план на 2022 г.</t>
      </is>
    </oc>
    <nc r="F3" t="inlineStr">
      <is>
        <t>план на 2023 г.</t>
      </is>
    </nc>
  </rcc>
  <rcc rId="47020" sId="1">
    <oc r="G3" t="inlineStr">
      <is>
        <t>исполнено на 01.01.2023 г.</t>
      </is>
    </oc>
    <nc r="G3" t="inlineStr">
      <is>
        <t>исполнено на 01.02.2023 г.</t>
      </is>
    </nc>
  </rcc>
  <rcc rId="47021" sId="1" numFmtId="4">
    <oc r="C34">
      <v>153788.33046</v>
    </oc>
    <nc r="C34">
      <v>119953.70041999999</v>
    </nc>
  </rcc>
  <rcc rId="47022" sId="1" numFmtId="4">
    <oc r="D34">
      <v>130209.37764999999</v>
    </oc>
    <nc r="D34">
      <v>12.33</v>
    </nc>
  </rcc>
  <rcc rId="47023" sId="1" numFmtId="4">
    <oc r="C35">
      <v>212776.30024000001</v>
    </oc>
    <nc r="C35">
      <v>132002.96557</v>
    </nc>
  </rcc>
  <rcc rId="47024" sId="1" numFmtId="4">
    <oc r="D35">
      <v>148642.18609</v>
    </oc>
    <nc r="D35">
      <v>20.5</v>
    </nc>
  </rcc>
  <rcc rId="47025" sId="1" numFmtId="4">
    <oc r="C38">
      <v>69573.262319999994</v>
    </oc>
    <nc r="C38">
      <v>53583.964</v>
    </nc>
  </rcc>
  <rcc rId="47026" sId="1" numFmtId="4">
    <oc r="D38">
      <v>68537.985809999998</v>
    </oc>
    <nc r="D38">
      <v>3468.4</v>
    </nc>
  </rcc>
  <rcc rId="47027" sId="1" numFmtId="4">
    <oc r="C39">
      <v>50276.352129999999</v>
    </oc>
    <nc r="C39">
      <v>40552.978329999998</v>
    </nc>
  </rcc>
  <rcc rId="47028" sId="1" numFmtId="4">
    <oc r="D39">
      <v>49147.193090000001</v>
    </oc>
    <nc r="D39">
      <v>0</v>
    </nc>
  </rcc>
  <rcc rId="47029" sId="1" numFmtId="4">
    <oc r="C40">
      <v>8470.7549999999992</v>
    </oc>
    <nc r="C40">
      <v>7825.1</v>
    </nc>
  </rcc>
  <rcc rId="47030" sId="1" numFmtId="4">
    <oc r="D40">
      <v>8466.2450000000008</v>
    </oc>
    <nc r="D40">
      <v>306.25400000000002</v>
    </nc>
  </rcc>
  <rcc rId="47031" sId="1" numFmtId="4">
    <oc r="C24">
      <v>869878.11988000001</v>
    </oc>
    <nc r="C24">
      <v>717224.66131</v>
    </nc>
  </rcc>
  <rcc rId="47032" sId="1" numFmtId="4">
    <oc r="D24">
      <v>859858.76355000003</v>
    </oc>
    <nc r="D24">
      <v>-46567.792430000001</v>
    </nc>
  </rcc>
  <rcc rId="47033" sId="1" numFmtId="4">
    <oc r="D28">
      <v>-10317.289699999999</v>
    </oc>
    <nc r="D28">
      <v>-87055.707250000007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Консол!$22:$22,Консол!$45:$47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район!$A$1:$F$140</formula>
    <oldFormula>район!$A$1:$F$140</oldFormula>
  </rdn>
  <rdn rId="0" localSheetId="3" customView="1" name="Z_61528DAC_5C4C_48F4_ADE2_8A724B05A086_.wvu.Rows" hidden="1" oldHidden="1">
    <formula>район!$19:$19,район!$26:$27,район!$36:$36,район!$40:$40,район!$52:$53,район!$65:$66,район!$126:$127</formula>
    <oldFormula>район!$19:$19,район!$26:$27,район!$36:$36,район!$40:$40,район!$52:$53,район!$65:$66,район!$126:$127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Яро!$19:$24,Яро!$28:$28,Яро!$41:$41,Яро!$44:$44,Яро!$47:$48,Яро!$55:$55,Яро!$57:$58,Яро!$65:$66,Яро!$71:$71,Яро!$76:$76,Яро!$83:$85,Яро!$88:$95</formula>
    <oldFormula>Яро!$19:$24,Яро!$28:$28,Яро!$41:$41,Яро!$44:$44,Яро!$47:$48,Яро!$55:$55,Яро!$57:$58,Яро!$65:$66,Яро!$71:$71,Яро!$76:$76,Яро!$83:$85,Яро!$88:$95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48621" sId="3" numFmtId="4">
    <oc r="F14">
      <v>636.6585</v>
    </oc>
    <nc r="F14">
      <v>1105.4792600000001</v>
    </nc>
  </rcc>
  <rcc rId="48622" sId="3" numFmtId="4">
    <oc r="F15">
      <v>3.8400099999999999</v>
    </oc>
    <nc r="F15">
      <v>6.5893899999999999</v>
    </nc>
  </rcc>
  <rcc rId="48623" sId="3" numFmtId="4">
    <oc r="F16">
      <v>7.468</v>
    </oc>
    <nc r="F16">
      <v>20.192</v>
    </nc>
  </rcc>
  <rcc rId="48624" sId="3" numFmtId="4">
    <oc r="F17">
      <v>204.76133999999999</v>
    </oc>
    <nc r="F17">
      <v>393.56384000000003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28" t="s">
        <v>443</v>
      </c>
      <c r="B1" s="528"/>
      <c r="C1" s="528"/>
      <c r="D1" s="528"/>
      <c r="E1" s="528"/>
      <c r="F1" s="528"/>
      <c r="G1" s="528"/>
      <c r="H1" s="528"/>
      <c r="I1" s="121"/>
      <c r="J1" s="121"/>
      <c r="K1" s="121"/>
      <c r="L1" s="121"/>
    </row>
    <row r="2" spans="1:12" ht="33.75" customHeight="1">
      <c r="A2" s="526" t="s">
        <v>175</v>
      </c>
      <c r="B2" s="527" t="s">
        <v>176</v>
      </c>
      <c r="C2" s="523" t="s">
        <v>177</v>
      </c>
      <c r="D2" s="524"/>
      <c r="E2" s="524"/>
      <c r="F2" s="523" t="s">
        <v>178</v>
      </c>
      <c r="G2" s="524"/>
      <c r="H2" s="524"/>
    </row>
    <row r="3" spans="1:12" ht="53.25" customHeight="1">
      <c r="A3" s="526"/>
      <c r="B3" s="527"/>
      <c r="C3" s="77" t="s">
        <v>444</v>
      </c>
      <c r="D3" s="77" t="s">
        <v>437</v>
      </c>
      <c r="E3" s="135" t="s">
        <v>313</v>
      </c>
      <c r="F3" s="77" t="s">
        <v>444</v>
      </c>
      <c r="G3" s="77" t="s">
        <v>437</v>
      </c>
      <c r="H3" s="135" t="s">
        <v>313</v>
      </c>
    </row>
    <row r="4" spans="1:12" s="79" customFormat="1" ht="30.75" customHeight="1">
      <c r="A4" s="78" t="s">
        <v>4</v>
      </c>
      <c r="B4" s="75"/>
      <c r="C4" s="194">
        <f>SUM(C5:C13)</f>
        <v>213983.22</v>
      </c>
      <c r="D4" s="194">
        <f>SUM(D5:D13)</f>
        <v>17054.213669999997</v>
      </c>
      <c r="E4" s="194">
        <f>D4/C4*100</f>
        <v>7.9698836525592984</v>
      </c>
      <c r="F4" s="194">
        <f>SUM(F5:F13)</f>
        <v>213983.22</v>
      </c>
      <c r="G4" s="194">
        <f>SUM(G5:G13)</f>
        <v>17054.213669999997</v>
      </c>
      <c r="H4" s="194">
        <f>G4/F4*100</f>
        <v>7.9698836525592984</v>
      </c>
    </row>
    <row r="5" spans="1:12" ht="27" customHeight="1">
      <c r="A5" s="80" t="s">
        <v>179</v>
      </c>
      <c r="B5" s="76">
        <v>10102</v>
      </c>
      <c r="C5" s="195">
        <f>F5</f>
        <v>144095.51999999999</v>
      </c>
      <c r="D5" s="195">
        <f>G5</f>
        <v>16047.663790000001</v>
      </c>
      <c r="E5" s="196">
        <f t="shared" ref="E5:E12" si="0">D5/C5*100</f>
        <v>11.136823538996911</v>
      </c>
      <c r="F5" s="195">
        <f>район!C6</f>
        <v>144095.51999999999</v>
      </c>
      <c r="G5" s="195">
        <f>район!D6</f>
        <v>16047.663790000001</v>
      </c>
      <c r="H5" s="196">
        <f t="shared" ref="H5:H43" si="1">G5/F5*100</f>
        <v>11.136823538996911</v>
      </c>
    </row>
    <row r="6" spans="1:12" ht="41.25" customHeight="1">
      <c r="A6" s="80" t="s">
        <v>266</v>
      </c>
      <c r="B6" s="76">
        <v>10300</v>
      </c>
      <c r="C6" s="195">
        <f t="shared" ref="C6:C13" si="2">F6</f>
        <v>18312.5</v>
      </c>
      <c r="D6" s="195">
        <f t="shared" ref="D6:D13" si="3">G6</f>
        <v>2137.2594999999997</v>
      </c>
      <c r="E6" s="196">
        <f t="shared" si="0"/>
        <v>11.671041638225255</v>
      </c>
      <c r="F6" s="195">
        <f>район!C8</f>
        <v>18312.5</v>
      </c>
      <c r="G6" s="195">
        <f>район!D8</f>
        <v>2137.2594999999997</v>
      </c>
      <c r="H6" s="196">
        <f t="shared" si="1"/>
        <v>11.671041638225255</v>
      </c>
    </row>
    <row r="7" spans="1:12" ht="19.5" customHeight="1">
      <c r="A7" s="80" t="s">
        <v>180</v>
      </c>
      <c r="B7" s="76">
        <v>10500</v>
      </c>
      <c r="C7" s="195">
        <f t="shared" si="2"/>
        <v>19850</v>
      </c>
      <c r="D7" s="195">
        <f t="shared" si="3"/>
        <v>-670.40395999999998</v>
      </c>
      <c r="E7" s="196">
        <f t="shared" si="0"/>
        <v>-3.3773499244332492</v>
      </c>
      <c r="F7" s="195">
        <f>район!C13</f>
        <v>19850</v>
      </c>
      <c r="G7" s="195">
        <f>район!D13</f>
        <v>-670.40395999999998</v>
      </c>
      <c r="H7" s="196">
        <f t="shared" si="1"/>
        <v>-3.3773499244332492</v>
      </c>
    </row>
    <row r="8" spans="1:12" ht="19.5" customHeight="1">
      <c r="A8" s="80" t="s">
        <v>181</v>
      </c>
      <c r="B8" s="76">
        <v>10601</v>
      </c>
      <c r="C8" s="195">
        <f t="shared" si="2"/>
        <v>6890</v>
      </c>
      <c r="D8" s="195">
        <f t="shared" si="3"/>
        <v>87.481049999999996</v>
      </c>
      <c r="E8" s="196">
        <f t="shared" si="0"/>
        <v>1.2696814223512336</v>
      </c>
      <c r="F8" s="195">
        <f>SUM(район!C19)</f>
        <v>6890</v>
      </c>
      <c r="G8" s="195">
        <f>SUM(район!D19)</f>
        <v>87.481049999999996</v>
      </c>
      <c r="H8" s="196"/>
    </row>
    <row r="9" spans="1:12" ht="19.5" customHeight="1">
      <c r="A9" s="80" t="s">
        <v>267</v>
      </c>
      <c r="B9" s="76">
        <v>10604</v>
      </c>
      <c r="C9" s="195">
        <f t="shared" si="2"/>
        <v>2921.2</v>
      </c>
      <c r="D9" s="195">
        <f t="shared" si="3"/>
        <v>97.84836</v>
      </c>
      <c r="E9" s="196">
        <f t="shared" si="0"/>
        <v>3.3495946871148847</v>
      </c>
      <c r="F9" s="195">
        <f>SUM(район!C21)</f>
        <v>2921.2</v>
      </c>
      <c r="G9" s="195">
        <f>район!D21</f>
        <v>97.84836</v>
      </c>
      <c r="H9" s="196">
        <f t="shared" si="1"/>
        <v>3.3495946871148847</v>
      </c>
    </row>
    <row r="10" spans="1:12" ht="19.5" customHeight="1">
      <c r="A10" s="80" t="s">
        <v>182</v>
      </c>
      <c r="B10" s="76">
        <v>10606</v>
      </c>
      <c r="C10" s="195">
        <f t="shared" si="2"/>
        <v>15114</v>
      </c>
      <c r="D10" s="195">
        <f t="shared" si="3"/>
        <v>-22.053509999999999</v>
      </c>
      <c r="E10" s="196">
        <f t="shared" si="0"/>
        <v>-0.1459144501786423</v>
      </c>
      <c r="F10" s="195">
        <f>SUM(район!C22)</f>
        <v>15114</v>
      </c>
      <c r="G10" s="195">
        <f>SUM(район!D22)</f>
        <v>-22.053509999999999</v>
      </c>
      <c r="H10" s="196">
        <v>0</v>
      </c>
    </row>
    <row r="11" spans="1:12" ht="33.75" customHeight="1">
      <c r="A11" s="80" t="s">
        <v>183</v>
      </c>
      <c r="B11" s="76">
        <v>10701</v>
      </c>
      <c r="C11" s="195">
        <f t="shared" si="2"/>
        <v>4300</v>
      </c>
      <c r="D11" s="195">
        <f t="shared" si="3"/>
        <v>-728.97626000000002</v>
      </c>
      <c r="E11" s="196">
        <f t="shared" si="0"/>
        <v>-16.952936279069768</v>
      </c>
      <c r="F11" s="195">
        <f>район!C23</f>
        <v>4300</v>
      </c>
      <c r="G11" s="195">
        <f>район!D23</f>
        <v>-728.97626000000002</v>
      </c>
      <c r="H11" s="196">
        <f t="shared" si="1"/>
        <v>-16.952936279069768</v>
      </c>
    </row>
    <row r="12" spans="1:12" ht="19.5" customHeight="1">
      <c r="A12" s="80" t="s">
        <v>184</v>
      </c>
      <c r="B12" s="76">
        <v>10800</v>
      </c>
      <c r="C12" s="195">
        <f t="shared" si="2"/>
        <v>2500</v>
      </c>
      <c r="D12" s="195">
        <f t="shared" si="3"/>
        <v>105.45581</v>
      </c>
      <c r="E12" s="196">
        <f t="shared" si="0"/>
        <v>4.2182323999999998</v>
      </c>
      <c r="F12" s="195">
        <f>район!C25</f>
        <v>2500</v>
      </c>
      <c r="G12" s="195">
        <f>район!D25</f>
        <v>105.45581</v>
      </c>
      <c r="H12" s="196">
        <f t="shared" si="1"/>
        <v>4.2182323999999998</v>
      </c>
    </row>
    <row r="13" spans="1:12" ht="19.5" customHeight="1">
      <c r="A13" s="80" t="s">
        <v>185</v>
      </c>
      <c r="B13" s="76">
        <v>10900</v>
      </c>
      <c r="C13" s="195">
        <f t="shared" si="2"/>
        <v>0</v>
      </c>
      <c r="D13" s="195">
        <f t="shared" si="3"/>
        <v>-6.1109999999999998E-2</v>
      </c>
      <c r="E13" s="196"/>
      <c r="F13" s="195">
        <f>район!C29</f>
        <v>0</v>
      </c>
      <c r="G13" s="195">
        <f>район!D29</f>
        <v>-6.1109999999999998E-2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31143.727999999999</v>
      </c>
      <c r="D14" s="194">
        <f>SUM(D15:D21)</f>
        <v>3151.8863699999997</v>
      </c>
      <c r="E14" s="194">
        <f t="shared" ref="E14:E41" si="4">D14/C14*100</f>
        <v>10.120453049166111</v>
      </c>
      <c r="F14" s="194">
        <f>F15+F16+F17+F18+F20+F21+F19</f>
        <v>31143.727999999999</v>
      </c>
      <c r="G14" s="194">
        <f>G15+G16+G17+G18+G20+G21+G19</f>
        <v>3151.8863699999997</v>
      </c>
      <c r="H14" s="194">
        <f t="shared" si="1"/>
        <v>10.120453049166111</v>
      </c>
    </row>
    <row r="15" spans="1:12" ht="52.5" customHeight="1">
      <c r="A15" s="80" t="s">
        <v>186</v>
      </c>
      <c r="B15" s="76">
        <v>11100</v>
      </c>
      <c r="C15" s="195">
        <f>F15</f>
        <v>12473</v>
      </c>
      <c r="D15" s="195">
        <f>G15</f>
        <v>2138.8261299999999</v>
      </c>
      <c r="E15" s="195">
        <f t="shared" si="4"/>
        <v>17.147647959592717</v>
      </c>
      <c r="F15" s="195">
        <f>район!C35</f>
        <v>12473</v>
      </c>
      <c r="G15" s="195">
        <f>район!D35</f>
        <v>2138.8261299999999</v>
      </c>
      <c r="H15" s="195">
        <f t="shared" si="1"/>
        <v>17.147647959592717</v>
      </c>
    </row>
    <row r="16" spans="1:12" ht="33" customHeight="1">
      <c r="A16" s="80" t="s">
        <v>187</v>
      </c>
      <c r="B16" s="76">
        <v>11200</v>
      </c>
      <c r="C16" s="195">
        <f t="shared" ref="C16:C22" si="5">F16</f>
        <v>950</v>
      </c>
      <c r="D16" s="195">
        <f t="shared" ref="D16:D21" si="6">G16</f>
        <v>111.59734</v>
      </c>
      <c r="E16" s="195">
        <f t="shared" si="4"/>
        <v>11.747088421052631</v>
      </c>
      <c r="F16" s="195">
        <f>район!C45</f>
        <v>950</v>
      </c>
      <c r="G16" s="195">
        <f>район!D45</f>
        <v>111.59734</v>
      </c>
      <c r="H16" s="195">
        <f t="shared" si="1"/>
        <v>11.747088421052631</v>
      </c>
    </row>
    <row r="17" spans="1:10" ht="33" customHeight="1">
      <c r="A17" s="80" t="s">
        <v>188</v>
      </c>
      <c r="B17" s="76">
        <v>11300</v>
      </c>
      <c r="C17" s="195">
        <f t="shared" si="5"/>
        <v>900</v>
      </c>
      <c r="D17" s="195">
        <f t="shared" si="6"/>
        <v>1.3015399999999999</v>
      </c>
      <c r="E17" s="195">
        <f>D17/C17*100</f>
        <v>0.14461555555555555</v>
      </c>
      <c r="F17" s="195">
        <f>район!C47</f>
        <v>900</v>
      </c>
      <c r="G17" s="195">
        <f>район!D47</f>
        <v>1.3015399999999999</v>
      </c>
      <c r="H17" s="195">
        <f t="shared" si="1"/>
        <v>0.14461555555555555</v>
      </c>
    </row>
    <row r="18" spans="1:10" ht="33" customHeight="1">
      <c r="A18" s="80" t="s">
        <v>189</v>
      </c>
      <c r="B18" s="76">
        <v>11400</v>
      </c>
      <c r="C18" s="195">
        <f t="shared" si="5"/>
        <v>3400</v>
      </c>
      <c r="D18" s="195">
        <f t="shared" si="6"/>
        <v>780.62138000000004</v>
      </c>
      <c r="E18" s="195">
        <f t="shared" si="4"/>
        <v>22.959452352941177</v>
      </c>
      <c r="F18" s="195">
        <f>район!C50</f>
        <v>3400</v>
      </c>
      <c r="G18" s="195">
        <f>район!D50</f>
        <v>780.62138000000004</v>
      </c>
      <c r="H18" s="195">
        <f t="shared" si="1"/>
        <v>22.959452352941177</v>
      </c>
    </row>
    <row r="19" spans="1:10" ht="23.25" customHeight="1">
      <c r="A19" s="80" t="s">
        <v>237</v>
      </c>
      <c r="B19" s="76">
        <v>11500</v>
      </c>
      <c r="C19" s="195">
        <f t="shared" si="5"/>
        <v>0</v>
      </c>
      <c r="D19" s="195">
        <f t="shared" si="6"/>
        <v>5.3295599999999999</v>
      </c>
      <c r="E19" s="195"/>
      <c r="F19" s="195">
        <f>район!C53</f>
        <v>0</v>
      </c>
      <c r="G19" s="195">
        <f>район!D60</f>
        <v>5.3295599999999999</v>
      </c>
      <c r="H19" s="195"/>
    </row>
    <row r="20" spans="1:10" ht="22.5" customHeight="1">
      <c r="A20" s="80" t="s">
        <v>190</v>
      </c>
      <c r="B20" s="76">
        <v>11600</v>
      </c>
      <c r="C20" s="195">
        <f t="shared" si="5"/>
        <v>2150</v>
      </c>
      <c r="D20" s="195">
        <f t="shared" si="6"/>
        <v>114.21042</v>
      </c>
      <c r="E20" s="195">
        <f t="shared" si="4"/>
        <v>5.3121125581395345</v>
      </c>
      <c r="F20" s="195">
        <f>район!C55</f>
        <v>2150</v>
      </c>
      <c r="G20" s="195">
        <f>район!D55</f>
        <v>114.21042</v>
      </c>
      <c r="H20" s="195">
        <f t="shared" si="1"/>
        <v>5.3121125581395345</v>
      </c>
    </row>
    <row r="21" spans="1:10" ht="29.25" customHeight="1">
      <c r="A21" s="80" t="s">
        <v>191</v>
      </c>
      <c r="B21" s="76">
        <v>11700</v>
      </c>
      <c r="C21" s="195">
        <f t="shared" si="5"/>
        <v>11270.727999999999</v>
      </c>
      <c r="D21" s="195">
        <f t="shared" si="6"/>
        <v>0</v>
      </c>
      <c r="E21" s="195"/>
      <c r="F21" s="195">
        <f>район!C60</f>
        <v>11270.727999999999</v>
      </c>
      <c r="G21" s="412"/>
      <c r="H21" s="195"/>
    </row>
    <row r="22" spans="1:10" ht="28.5" customHeight="1">
      <c r="A22" s="78" t="s">
        <v>192</v>
      </c>
      <c r="B22" s="75">
        <v>30000</v>
      </c>
      <c r="C22" s="396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245126.948</v>
      </c>
      <c r="D23" s="425">
        <f>SUM(D4,D14,)</f>
        <v>20206.100039999998</v>
      </c>
      <c r="E23" s="194">
        <f t="shared" si="4"/>
        <v>8.2431165585270527</v>
      </c>
      <c r="F23" s="197">
        <f>SUM(F4,F14,)</f>
        <v>245126.948</v>
      </c>
      <c r="G23" s="424">
        <f>SUM(G4,G14,G22)</f>
        <v>20206.100039999998</v>
      </c>
      <c r="H23" s="194">
        <f t="shared" si="1"/>
        <v>8.2431165585270527</v>
      </c>
    </row>
    <row r="24" spans="1:10" ht="32.25" customHeight="1">
      <c r="A24" s="78" t="s">
        <v>193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район!C64</f>
        <v>772446.20021000004</v>
      </c>
      <c r="G24" s="197">
        <f>район!D64</f>
        <v>48761.982139999993</v>
      </c>
      <c r="H24" s="196">
        <f t="shared" si="1"/>
        <v>6.3126703357131388</v>
      </c>
    </row>
    <row r="25" spans="1:10" ht="33" customHeight="1">
      <c r="A25" s="78" t="s">
        <v>285</v>
      </c>
      <c r="B25" s="75">
        <v>20700</v>
      </c>
      <c r="C25" s="411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406</v>
      </c>
      <c r="B26" s="408">
        <v>20800</v>
      </c>
      <c r="C26" s="411">
        <f>F26</f>
        <v>0</v>
      </c>
      <c r="D26" s="199">
        <f>район!D70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401</v>
      </c>
      <c r="B27" s="399">
        <v>21800</v>
      </c>
      <c r="C27" s="199">
        <v>0</v>
      </c>
      <c r="D27" s="199">
        <f>SUM(район!D71)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248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район!C72</f>
        <v>0</v>
      </c>
      <c r="G28" s="196">
        <f>район!D72</f>
        <v>-71440.170039999997</v>
      </c>
      <c r="H28" s="194"/>
      <c r="I28" s="82"/>
    </row>
    <row r="29" spans="1:10" ht="29.25" customHeight="1">
      <c r="A29" s="75" t="s">
        <v>194</v>
      </c>
      <c r="B29" s="75"/>
      <c r="C29" s="200">
        <f>C24+C23+C28+C25</f>
        <v>962351.60930999997</v>
      </c>
      <c r="D29" s="423">
        <f>D24+D23+D25+D27+D26</f>
        <v>-26361.692390000004</v>
      </c>
      <c r="E29" s="200">
        <f t="shared" si="4"/>
        <v>-2.7392994551026075</v>
      </c>
      <c r="F29" s="200">
        <f>F24+F23</f>
        <v>1017573.14821</v>
      </c>
      <c r="G29" s="423">
        <f>G24+G23+G26</f>
        <v>68968.082179999998</v>
      </c>
      <c r="H29" s="200">
        <f t="shared" si="1"/>
        <v>6.7777026448979001</v>
      </c>
      <c r="I29" s="94"/>
      <c r="J29" s="82"/>
    </row>
    <row r="30" spans="1:10" ht="29.25" customHeight="1">
      <c r="A30" s="75" t="s">
        <v>195</v>
      </c>
      <c r="B30" s="75"/>
      <c r="C30" s="200">
        <f>C31+C32+C33+C34+C35+C36+C37+C38+C39+C43+C40+C41+C42</f>
        <v>1015879.59266</v>
      </c>
      <c r="D30" s="200">
        <f>SUM(D31:D43)</f>
        <v>111717.19981999999</v>
      </c>
      <c r="E30" s="200">
        <f t="shared" si="4"/>
        <v>10.997090661844815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196</v>
      </c>
      <c r="B31" s="81" t="s">
        <v>27</v>
      </c>
      <c r="C31" s="257">
        <f>F31</f>
        <v>112507.64019000001</v>
      </c>
      <c r="D31" s="257">
        <f>G31</f>
        <v>10838.44865</v>
      </c>
      <c r="E31" s="202">
        <f t="shared" si="4"/>
        <v>9.6335223383019208</v>
      </c>
      <c r="F31" s="195">
        <f>район!C77</f>
        <v>112507.64019000001</v>
      </c>
      <c r="G31" s="202">
        <f>район!D77</f>
        <v>10838.44865</v>
      </c>
      <c r="H31" s="203">
        <f t="shared" si="1"/>
        <v>9.6335223383019208</v>
      </c>
    </row>
    <row r="32" spans="1:10" ht="30.75" customHeight="1">
      <c r="A32" s="80" t="s">
        <v>197</v>
      </c>
      <c r="B32" s="81" t="s">
        <v>43</v>
      </c>
      <c r="C32" s="257">
        <f t="shared" ref="C32:C33" si="7">F32</f>
        <v>1788.6</v>
      </c>
      <c r="D32" s="257">
        <f t="shared" ref="D32:D33" si="8">G32</f>
        <v>185.73274000000001</v>
      </c>
      <c r="E32" s="202">
        <f t="shared" si="4"/>
        <v>10.384252487979426</v>
      </c>
      <c r="F32" s="195">
        <f>район!C85</f>
        <v>1788.6</v>
      </c>
      <c r="G32" s="202">
        <f>район!D85</f>
        <v>185.73274000000001</v>
      </c>
      <c r="H32" s="203">
        <f t="shared" si="1"/>
        <v>10.384252487979426</v>
      </c>
    </row>
    <row r="33" spans="1:9" ht="33" customHeight="1">
      <c r="A33" s="80" t="s">
        <v>198</v>
      </c>
      <c r="B33" s="81" t="s">
        <v>47</v>
      </c>
      <c r="C33" s="257">
        <f t="shared" si="7"/>
        <v>6762.6</v>
      </c>
      <c r="D33" s="257">
        <f t="shared" si="8"/>
        <v>471.54198000000002</v>
      </c>
      <c r="E33" s="202">
        <f t="shared" si="4"/>
        <v>6.9727912341407157</v>
      </c>
      <c r="F33" s="195">
        <f>район!C87</f>
        <v>6762.6</v>
      </c>
      <c r="G33" s="202">
        <f>район!D87</f>
        <v>471.54198000000002</v>
      </c>
      <c r="H33" s="203">
        <f t="shared" si="1"/>
        <v>6.9727912341407157</v>
      </c>
    </row>
    <row r="34" spans="1:9" ht="30" customHeight="1">
      <c r="A34" s="80" t="s">
        <v>199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район!C93</f>
        <v>133896.26039000001</v>
      </c>
      <c r="G34" s="202">
        <f>район!D93</f>
        <v>938.19786999999997</v>
      </c>
      <c r="H34" s="203">
        <f t="shared" si="1"/>
        <v>0.70069012179078671</v>
      </c>
    </row>
    <row r="35" spans="1:9" ht="30" customHeight="1">
      <c r="A35" s="80" t="s">
        <v>200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район!C99</f>
        <v>154968.67242000002</v>
      </c>
      <c r="G35" s="202">
        <f>район!D99</f>
        <v>1191.2213099999999</v>
      </c>
      <c r="H35" s="203">
        <f t="shared" si="1"/>
        <v>0.76868523902142094</v>
      </c>
    </row>
    <row r="36" spans="1:9" ht="30" customHeight="1">
      <c r="A36" s="80" t="s">
        <v>201</v>
      </c>
      <c r="B36" s="81" t="s">
        <v>73</v>
      </c>
      <c r="C36" s="199">
        <f>F36</f>
        <v>1442.4</v>
      </c>
      <c r="D36" s="199">
        <f>G36</f>
        <v>0</v>
      </c>
      <c r="E36" s="202">
        <f t="shared" si="4"/>
        <v>0</v>
      </c>
      <c r="F36" s="195">
        <f>район!C104</f>
        <v>1442.4</v>
      </c>
      <c r="G36" s="202">
        <f>район!D104</f>
        <v>0</v>
      </c>
      <c r="H36" s="203">
        <f t="shared" si="1"/>
        <v>0</v>
      </c>
    </row>
    <row r="37" spans="1:9" ht="30" customHeight="1">
      <c r="A37" s="80" t="s">
        <v>202</v>
      </c>
      <c r="B37" s="81" t="s">
        <v>75</v>
      </c>
      <c r="C37" s="199">
        <f>F37</f>
        <v>539414.64414999995</v>
      </c>
      <c r="D37" s="199">
        <f>G37</f>
        <v>96413.992450000005</v>
      </c>
      <c r="E37" s="202">
        <f t="shared" si="4"/>
        <v>17.873818127783213</v>
      </c>
      <c r="F37" s="195">
        <f>район!C106</f>
        <v>539414.64414999995</v>
      </c>
      <c r="G37" s="202">
        <f>район!D106</f>
        <v>96413.992450000005</v>
      </c>
      <c r="H37" s="203">
        <f t="shared" si="1"/>
        <v>17.873818127783213</v>
      </c>
    </row>
    <row r="38" spans="1:9" ht="30" customHeight="1">
      <c r="A38" s="80" t="s">
        <v>203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район!C113</f>
        <v>54966.658940000001</v>
      </c>
      <c r="G38" s="202">
        <f>район!D113</f>
        <v>7085.6824200000001</v>
      </c>
      <c r="H38" s="203">
        <f t="shared" si="1"/>
        <v>12.890873406976624</v>
      </c>
      <c r="I38" s="82"/>
    </row>
    <row r="39" spans="1:9" ht="30" customHeight="1">
      <c r="A39" s="80" t="s">
        <v>204</v>
      </c>
      <c r="B39" s="81" t="s">
        <v>205</v>
      </c>
      <c r="C39" s="201">
        <v>40552.978329999998</v>
      </c>
      <c r="D39" s="201">
        <v>0</v>
      </c>
      <c r="E39" s="202">
        <f t="shared" si="4"/>
        <v>0</v>
      </c>
      <c r="F39" s="195">
        <f>район!C116</f>
        <v>54754.526130000006</v>
      </c>
      <c r="G39" s="202">
        <f>район!D116</f>
        <v>817.34112000000005</v>
      </c>
      <c r="H39" s="203">
        <f t="shared" si="1"/>
        <v>1.4927370900068457</v>
      </c>
    </row>
    <row r="40" spans="1:9" ht="30" customHeight="1">
      <c r="A40" s="80" t="s">
        <v>206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район!C121</f>
        <v>7825.1</v>
      </c>
      <c r="G40" s="202">
        <f>район!D121</f>
        <v>976.48699999999997</v>
      </c>
      <c r="H40" s="203">
        <f t="shared" si="1"/>
        <v>12.47890761779402</v>
      </c>
    </row>
    <row r="41" spans="1:9" ht="30" customHeight="1">
      <c r="A41" s="80" t="s">
        <v>207</v>
      </c>
      <c r="B41" s="81" t="s">
        <v>102</v>
      </c>
      <c r="C41" s="195">
        <f>F41</f>
        <v>45</v>
      </c>
      <c r="D41" s="195">
        <f>G41</f>
        <v>0</v>
      </c>
      <c r="E41" s="202">
        <f t="shared" si="4"/>
        <v>0</v>
      </c>
      <c r="F41" s="195">
        <f>район!C127</f>
        <v>45</v>
      </c>
      <c r="G41" s="202">
        <f>район!D127</f>
        <v>0</v>
      </c>
      <c r="H41" s="203">
        <f t="shared" si="1"/>
        <v>0</v>
      </c>
    </row>
    <row r="42" spans="1:9" ht="34.5" customHeight="1">
      <c r="A42" s="80" t="s">
        <v>208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район!C129</f>
        <v>0</v>
      </c>
      <c r="G42" s="202">
        <f>район!D129</f>
        <v>0</v>
      </c>
      <c r="H42" s="203">
        <v>0</v>
      </c>
    </row>
    <row r="43" spans="1:9" ht="30" customHeight="1">
      <c r="A43" s="80" t="s">
        <v>209</v>
      </c>
      <c r="B43" s="81" t="s">
        <v>210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-53527.983349999995</v>
      </c>
      <c r="D45" s="136">
        <f>D29-D30</f>
        <v>-138078.89220999999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115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211</v>
      </c>
      <c r="B52" s="138"/>
      <c r="C52" s="141" t="s">
        <v>252</v>
      </c>
      <c r="D52" s="525"/>
      <c r="E52" s="52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3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4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9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  <customSheetView guid="{F85EE840-0C31-454A-8951-832C2E9E0600}" scale="80" showPageBreaks="1" printArea="1" hiddenRows="1" view="pageBreakPreview" topLeftCell="A25">
      <selection activeCell="D25" sqref="D25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58" t="s">
        <v>132</v>
      </c>
      <c r="AE1" s="558"/>
      <c r="AF1" s="558"/>
      <c r="AG1" s="151"/>
      <c r="AH1" s="151"/>
      <c r="AI1" s="151"/>
      <c r="AJ1" s="553"/>
      <c r="AK1" s="553"/>
      <c r="AL1" s="553"/>
      <c r="AM1" s="152"/>
      <c r="AN1" s="152"/>
      <c r="AO1" s="152"/>
      <c r="AP1" s="152"/>
      <c r="AQ1" s="152"/>
      <c r="AR1" s="152"/>
    </row>
    <row r="2" spans="1:165" ht="19.5" customHeight="1">
      <c r="AD2" s="152" t="s">
        <v>133</v>
      </c>
      <c r="AE2" s="152"/>
      <c r="AF2" s="152"/>
      <c r="AG2" s="150"/>
      <c r="AH2" s="150"/>
      <c r="AI2" s="150"/>
      <c r="AJ2" s="553"/>
      <c r="AK2" s="553"/>
      <c r="AL2" s="553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63" t="s">
        <v>134</v>
      </c>
      <c r="AE3" s="563"/>
      <c r="AF3" s="563"/>
      <c r="AG3" s="153"/>
      <c r="AH3" s="153"/>
      <c r="AI3" s="153"/>
      <c r="AJ3" s="557"/>
      <c r="AK3" s="557"/>
      <c r="AL3" s="557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61" t="s">
        <v>135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59" t="s">
        <v>430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38" t="s">
        <v>136</v>
      </c>
      <c r="B7" s="538" t="s">
        <v>137</v>
      </c>
      <c r="C7" s="529" t="s">
        <v>138</v>
      </c>
      <c r="D7" s="530"/>
      <c r="E7" s="531"/>
      <c r="F7" s="270" t="s">
        <v>139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29" t="s">
        <v>140</v>
      </c>
      <c r="DN7" s="530"/>
      <c r="DO7" s="531"/>
      <c r="DP7" s="529"/>
      <c r="DQ7" s="530"/>
      <c r="DR7" s="530"/>
      <c r="DS7" s="530"/>
      <c r="DT7" s="530"/>
      <c r="DU7" s="530"/>
      <c r="DV7" s="530"/>
      <c r="DW7" s="530"/>
      <c r="DX7" s="530"/>
      <c r="DY7" s="530"/>
      <c r="DZ7" s="530"/>
      <c r="EA7" s="530"/>
      <c r="EB7" s="530"/>
      <c r="EC7" s="530"/>
      <c r="ED7" s="530"/>
      <c r="EE7" s="530"/>
      <c r="EF7" s="530"/>
      <c r="EG7" s="530"/>
      <c r="EH7" s="530"/>
      <c r="EI7" s="530"/>
      <c r="EJ7" s="530"/>
      <c r="EK7" s="530"/>
      <c r="EL7" s="530"/>
      <c r="EM7" s="530"/>
      <c r="EN7" s="530"/>
      <c r="EO7" s="530"/>
      <c r="EP7" s="530"/>
      <c r="EQ7" s="530"/>
      <c r="ER7" s="530"/>
      <c r="ES7" s="530"/>
      <c r="ET7" s="530"/>
      <c r="EU7" s="530"/>
      <c r="EV7" s="530"/>
      <c r="EW7" s="530"/>
      <c r="EX7" s="530"/>
      <c r="EY7" s="530"/>
      <c r="EZ7" s="530"/>
      <c r="FA7" s="530"/>
      <c r="FB7" s="531"/>
      <c r="FC7" s="529" t="s">
        <v>141</v>
      </c>
      <c r="FD7" s="530"/>
      <c r="FE7" s="531"/>
    </row>
    <row r="8" spans="1:165" s="157" customFormat="1" ht="15" customHeight="1">
      <c r="A8" s="538"/>
      <c r="B8" s="538"/>
      <c r="C8" s="532"/>
      <c r="D8" s="533"/>
      <c r="E8" s="534"/>
      <c r="F8" s="532" t="s">
        <v>142</v>
      </c>
      <c r="G8" s="533"/>
      <c r="H8" s="534"/>
      <c r="I8" s="406"/>
      <c r="J8" s="406"/>
      <c r="K8" s="406"/>
      <c r="L8" s="554" t="s">
        <v>143</v>
      </c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6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38" t="s">
        <v>144</v>
      </c>
      <c r="CG8" s="538"/>
      <c r="CH8" s="538"/>
      <c r="CI8" s="535" t="s">
        <v>143</v>
      </c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277"/>
      <c r="CV8" s="277"/>
      <c r="CW8" s="277"/>
      <c r="CX8" s="277"/>
      <c r="CY8" s="277"/>
      <c r="CZ8" s="277"/>
      <c r="DA8" s="278"/>
      <c r="DB8" s="278"/>
      <c r="DC8" s="279"/>
      <c r="DD8" s="532" t="s">
        <v>145</v>
      </c>
      <c r="DE8" s="533"/>
      <c r="DF8" s="534"/>
      <c r="DG8" s="564"/>
      <c r="DH8" s="565"/>
      <c r="DI8" s="566"/>
      <c r="DJ8" s="564"/>
      <c r="DK8" s="565"/>
      <c r="DL8" s="566"/>
      <c r="DM8" s="532"/>
      <c r="DN8" s="533"/>
      <c r="DO8" s="534"/>
      <c r="DP8" s="532" t="s">
        <v>143</v>
      </c>
      <c r="DQ8" s="533"/>
      <c r="DR8" s="533"/>
      <c r="DS8" s="533"/>
      <c r="DT8" s="533"/>
      <c r="DU8" s="533"/>
      <c r="DV8" s="533"/>
      <c r="DW8" s="533"/>
      <c r="DX8" s="533"/>
      <c r="DY8" s="533"/>
      <c r="DZ8" s="533"/>
      <c r="EA8" s="533"/>
      <c r="EB8" s="533"/>
      <c r="EC8" s="533"/>
      <c r="ED8" s="533"/>
      <c r="EE8" s="533"/>
      <c r="EF8" s="533"/>
      <c r="EG8" s="533"/>
      <c r="EH8" s="533"/>
      <c r="EI8" s="533"/>
      <c r="EJ8" s="533"/>
      <c r="EK8" s="533"/>
      <c r="EL8" s="533"/>
      <c r="EM8" s="533"/>
      <c r="EN8" s="533"/>
      <c r="EO8" s="533"/>
      <c r="EP8" s="533"/>
      <c r="EQ8" s="533"/>
      <c r="ER8" s="533"/>
      <c r="ES8" s="533"/>
      <c r="ET8" s="533"/>
      <c r="EU8" s="533"/>
      <c r="EV8" s="533"/>
      <c r="EW8" s="533"/>
      <c r="EX8" s="533"/>
      <c r="EY8" s="533"/>
      <c r="EZ8" s="533"/>
      <c r="FA8" s="533"/>
      <c r="FB8" s="534"/>
      <c r="FC8" s="532"/>
      <c r="FD8" s="533"/>
      <c r="FE8" s="534"/>
    </row>
    <row r="9" spans="1:165" s="157" customFormat="1" ht="15" customHeight="1">
      <c r="A9" s="538"/>
      <c r="B9" s="538"/>
      <c r="C9" s="532"/>
      <c r="D9" s="533"/>
      <c r="E9" s="534"/>
      <c r="F9" s="532"/>
      <c r="G9" s="533"/>
      <c r="H9" s="534"/>
      <c r="I9" s="406"/>
      <c r="J9" s="406"/>
      <c r="K9" s="406"/>
      <c r="L9" s="529" t="s">
        <v>146</v>
      </c>
      <c r="M9" s="530"/>
      <c r="N9" s="531"/>
      <c r="O9" s="413"/>
      <c r="P9" s="413"/>
      <c r="Q9" s="413"/>
      <c r="R9" s="529" t="s">
        <v>275</v>
      </c>
      <c r="S9" s="530"/>
      <c r="T9" s="531"/>
      <c r="U9" s="529" t="s">
        <v>278</v>
      </c>
      <c r="V9" s="530"/>
      <c r="W9" s="531"/>
      <c r="X9" s="529" t="s">
        <v>276</v>
      </c>
      <c r="Y9" s="530"/>
      <c r="Z9" s="531"/>
      <c r="AA9" s="529" t="s">
        <v>277</v>
      </c>
      <c r="AB9" s="530"/>
      <c r="AC9" s="531"/>
      <c r="AD9" s="529" t="s">
        <v>147</v>
      </c>
      <c r="AE9" s="530"/>
      <c r="AF9" s="531"/>
      <c r="AG9" s="529" t="s">
        <v>148</v>
      </c>
      <c r="AH9" s="530"/>
      <c r="AI9" s="531"/>
      <c r="AJ9" s="529" t="s">
        <v>149</v>
      </c>
      <c r="AK9" s="530"/>
      <c r="AL9" s="531"/>
      <c r="AM9" s="538" t="s">
        <v>150</v>
      </c>
      <c r="AN9" s="538"/>
      <c r="AO9" s="538"/>
      <c r="AP9" s="529" t="s">
        <v>241</v>
      </c>
      <c r="AQ9" s="530"/>
      <c r="AR9" s="531"/>
      <c r="AS9" s="529" t="s">
        <v>151</v>
      </c>
      <c r="AT9" s="530"/>
      <c r="AU9" s="531"/>
      <c r="AV9" s="529" t="s">
        <v>323</v>
      </c>
      <c r="AW9" s="530"/>
      <c r="AX9" s="531"/>
      <c r="AY9" s="529" t="s">
        <v>152</v>
      </c>
      <c r="AZ9" s="530"/>
      <c r="BA9" s="531"/>
      <c r="BB9" s="529" t="s">
        <v>153</v>
      </c>
      <c r="BC9" s="530"/>
      <c r="BD9" s="531"/>
      <c r="BE9" s="529" t="s">
        <v>243</v>
      </c>
      <c r="BF9" s="530"/>
      <c r="BG9" s="531"/>
      <c r="BH9" s="529" t="s">
        <v>333</v>
      </c>
      <c r="BI9" s="530"/>
      <c r="BJ9" s="531"/>
      <c r="BK9" s="529" t="s">
        <v>394</v>
      </c>
      <c r="BL9" s="530"/>
      <c r="BM9" s="531"/>
      <c r="BN9" s="529" t="s">
        <v>154</v>
      </c>
      <c r="BO9" s="530"/>
      <c r="BP9" s="531"/>
      <c r="BQ9" s="529" t="s">
        <v>268</v>
      </c>
      <c r="BR9" s="530"/>
      <c r="BS9" s="531"/>
      <c r="BT9" s="529" t="s">
        <v>239</v>
      </c>
      <c r="BU9" s="530"/>
      <c r="BV9" s="531"/>
      <c r="BW9" s="529" t="s">
        <v>155</v>
      </c>
      <c r="BX9" s="530"/>
      <c r="BY9" s="531"/>
      <c r="BZ9" s="529" t="s">
        <v>156</v>
      </c>
      <c r="CA9" s="530"/>
      <c r="CB9" s="531"/>
      <c r="CC9" s="532" t="s">
        <v>157</v>
      </c>
      <c r="CD9" s="533"/>
      <c r="CE9" s="533"/>
      <c r="CF9" s="538"/>
      <c r="CG9" s="538"/>
      <c r="CH9" s="538"/>
      <c r="CI9" s="529" t="s">
        <v>324</v>
      </c>
      <c r="CJ9" s="530"/>
      <c r="CK9" s="531"/>
      <c r="CL9" s="529" t="s">
        <v>325</v>
      </c>
      <c r="CM9" s="530"/>
      <c r="CN9" s="531"/>
      <c r="CO9" s="529" t="s">
        <v>158</v>
      </c>
      <c r="CP9" s="530"/>
      <c r="CQ9" s="531"/>
      <c r="CR9" s="529" t="s">
        <v>159</v>
      </c>
      <c r="CS9" s="530"/>
      <c r="CT9" s="531"/>
      <c r="CU9" s="529" t="s">
        <v>21</v>
      </c>
      <c r="CV9" s="530"/>
      <c r="CW9" s="531"/>
      <c r="CX9" s="529" t="s">
        <v>285</v>
      </c>
      <c r="CY9" s="530"/>
      <c r="CZ9" s="531"/>
      <c r="DA9" s="529" t="s">
        <v>326</v>
      </c>
      <c r="DB9" s="530"/>
      <c r="DC9" s="531"/>
      <c r="DD9" s="532"/>
      <c r="DE9" s="533"/>
      <c r="DF9" s="534"/>
      <c r="DG9" s="529" t="s">
        <v>254</v>
      </c>
      <c r="DH9" s="530"/>
      <c r="DI9" s="531"/>
      <c r="DJ9" s="538" t="s">
        <v>160</v>
      </c>
      <c r="DK9" s="538"/>
      <c r="DL9" s="538"/>
      <c r="DM9" s="532"/>
      <c r="DN9" s="533"/>
      <c r="DO9" s="534"/>
      <c r="DP9" s="539" t="s">
        <v>161</v>
      </c>
      <c r="DQ9" s="540"/>
      <c r="DR9" s="541"/>
      <c r="DS9" s="548" t="s">
        <v>139</v>
      </c>
      <c r="DT9" s="549"/>
      <c r="DU9" s="549"/>
      <c r="DV9" s="549"/>
      <c r="DW9" s="549"/>
      <c r="DX9" s="549"/>
      <c r="DY9" s="549"/>
      <c r="DZ9" s="549"/>
      <c r="EA9" s="549"/>
      <c r="EB9" s="549"/>
      <c r="EC9" s="549"/>
      <c r="ED9" s="550"/>
      <c r="EE9" s="539" t="s">
        <v>162</v>
      </c>
      <c r="EF9" s="540"/>
      <c r="EG9" s="541"/>
      <c r="EH9" s="539" t="s">
        <v>163</v>
      </c>
      <c r="EI9" s="540"/>
      <c r="EJ9" s="541"/>
      <c r="EK9" s="539" t="s">
        <v>164</v>
      </c>
      <c r="EL9" s="540"/>
      <c r="EM9" s="541"/>
      <c r="EN9" s="539" t="s">
        <v>165</v>
      </c>
      <c r="EO9" s="540"/>
      <c r="EP9" s="541"/>
      <c r="EQ9" s="529" t="s">
        <v>279</v>
      </c>
      <c r="ER9" s="530"/>
      <c r="ES9" s="531"/>
      <c r="ET9" s="529" t="s">
        <v>166</v>
      </c>
      <c r="EU9" s="530"/>
      <c r="EV9" s="531"/>
      <c r="EW9" s="529" t="s">
        <v>311</v>
      </c>
      <c r="EX9" s="530"/>
      <c r="EY9" s="531"/>
      <c r="EZ9" s="538" t="s">
        <v>281</v>
      </c>
      <c r="FA9" s="538"/>
      <c r="FB9" s="538"/>
      <c r="FC9" s="532"/>
      <c r="FD9" s="533"/>
      <c r="FE9" s="534"/>
    </row>
    <row r="10" spans="1:165" s="157" customFormat="1" ht="62.25" customHeight="1">
      <c r="A10" s="538"/>
      <c r="B10" s="538"/>
      <c r="C10" s="532"/>
      <c r="D10" s="533"/>
      <c r="E10" s="534"/>
      <c r="F10" s="532"/>
      <c r="G10" s="533"/>
      <c r="H10" s="534"/>
      <c r="I10" s="406"/>
      <c r="J10" s="406"/>
      <c r="K10" s="406"/>
      <c r="L10" s="532"/>
      <c r="M10" s="533"/>
      <c r="N10" s="534"/>
      <c r="O10" s="414"/>
      <c r="P10" s="414"/>
      <c r="Q10" s="414"/>
      <c r="R10" s="532"/>
      <c r="S10" s="533"/>
      <c r="T10" s="534"/>
      <c r="U10" s="532"/>
      <c r="V10" s="533"/>
      <c r="W10" s="534"/>
      <c r="X10" s="532"/>
      <c r="Y10" s="533"/>
      <c r="Z10" s="534"/>
      <c r="AA10" s="532"/>
      <c r="AB10" s="533"/>
      <c r="AC10" s="534"/>
      <c r="AD10" s="532"/>
      <c r="AE10" s="533"/>
      <c r="AF10" s="534"/>
      <c r="AG10" s="532"/>
      <c r="AH10" s="533"/>
      <c r="AI10" s="534"/>
      <c r="AJ10" s="532"/>
      <c r="AK10" s="533"/>
      <c r="AL10" s="534"/>
      <c r="AM10" s="538"/>
      <c r="AN10" s="538"/>
      <c r="AO10" s="538"/>
      <c r="AP10" s="532"/>
      <c r="AQ10" s="533"/>
      <c r="AR10" s="534"/>
      <c r="AS10" s="532"/>
      <c r="AT10" s="533"/>
      <c r="AU10" s="534"/>
      <c r="AV10" s="532"/>
      <c r="AW10" s="533"/>
      <c r="AX10" s="534"/>
      <c r="AY10" s="532"/>
      <c r="AZ10" s="533"/>
      <c r="BA10" s="534"/>
      <c r="BB10" s="532"/>
      <c r="BC10" s="533"/>
      <c r="BD10" s="534"/>
      <c r="BE10" s="532"/>
      <c r="BF10" s="533"/>
      <c r="BG10" s="534"/>
      <c r="BH10" s="532"/>
      <c r="BI10" s="533"/>
      <c r="BJ10" s="534"/>
      <c r="BK10" s="532"/>
      <c r="BL10" s="533"/>
      <c r="BM10" s="534"/>
      <c r="BN10" s="532"/>
      <c r="BO10" s="533"/>
      <c r="BP10" s="534"/>
      <c r="BQ10" s="532"/>
      <c r="BR10" s="533"/>
      <c r="BS10" s="534"/>
      <c r="BT10" s="532"/>
      <c r="BU10" s="533"/>
      <c r="BV10" s="534"/>
      <c r="BW10" s="532"/>
      <c r="BX10" s="533"/>
      <c r="BY10" s="534"/>
      <c r="BZ10" s="532"/>
      <c r="CA10" s="533"/>
      <c r="CB10" s="534"/>
      <c r="CC10" s="532"/>
      <c r="CD10" s="533"/>
      <c r="CE10" s="533"/>
      <c r="CF10" s="538"/>
      <c r="CG10" s="538"/>
      <c r="CH10" s="538"/>
      <c r="CI10" s="532"/>
      <c r="CJ10" s="533"/>
      <c r="CK10" s="534"/>
      <c r="CL10" s="532"/>
      <c r="CM10" s="533"/>
      <c r="CN10" s="534"/>
      <c r="CO10" s="532"/>
      <c r="CP10" s="533"/>
      <c r="CQ10" s="534"/>
      <c r="CR10" s="532"/>
      <c r="CS10" s="533"/>
      <c r="CT10" s="534"/>
      <c r="CU10" s="532"/>
      <c r="CV10" s="533"/>
      <c r="CW10" s="534"/>
      <c r="CX10" s="532"/>
      <c r="CY10" s="533"/>
      <c r="CZ10" s="534"/>
      <c r="DA10" s="532"/>
      <c r="DB10" s="533"/>
      <c r="DC10" s="534"/>
      <c r="DD10" s="532"/>
      <c r="DE10" s="533"/>
      <c r="DF10" s="534"/>
      <c r="DG10" s="532"/>
      <c r="DH10" s="533"/>
      <c r="DI10" s="534"/>
      <c r="DJ10" s="538"/>
      <c r="DK10" s="538"/>
      <c r="DL10" s="538"/>
      <c r="DM10" s="532"/>
      <c r="DN10" s="533"/>
      <c r="DO10" s="534"/>
      <c r="DP10" s="542"/>
      <c r="DQ10" s="543"/>
      <c r="DR10" s="544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42"/>
      <c r="EF10" s="543"/>
      <c r="EG10" s="544"/>
      <c r="EH10" s="542"/>
      <c r="EI10" s="543"/>
      <c r="EJ10" s="544"/>
      <c r="EK10" s="542"/>
      <c r="EL10" s="543"/>
      <c r="EM10" s="544"/>
      <c r="EN10" s="542"/>
      <c r="EO10" s="543"/>
      <c r="EP10" s="544"/>
      <c r="EQ10" s="532"/>
      <c r="ER10" s="533"/>
      <c r="ES10" s="534"/>
      <c r="ET10" s="532"/>
      <c r="EU10" s="533"/>
      <c r="EV10" s="534"/>
      <c r="EW10" s="532"/>
      <c r="EX10" s="533"/>
      <c r="EY10" s="534"/>
      <c r="EZ10" s="538"/>
      <c r="FA10" s="538"/>
      <c r="FB10" s="538"/>
      <c r="FC10" s="532"/>
      <c r="FD10" s="533"/>
      <c r="FE10" s="534"/>
    </row>
    <row r="11" spans="1:165" s="157" customFormat="1" ht="109.5" customHeight="1">
      <c r="A11" s="538"/>
      <c r="B11" s="538"/>
      <c r="C11" s="535"/>
      <c r="D11" s="536"/>
      <c r="E11" s="562"/>
      <c r="F11" s="535"/>
      <c r="G11" s="536"/>
      <c r="H11" s="537"/>
      <c r="I11" s="407"/>
      <c r="J11" s="407"/>
      <c r="K11" s="407"/>
      <c r="L11" s="535"/>
      <c r="M11" s="536"/>
      <c r="N11" s="537"/>
      <c r="O11" s="415"/>
      <c r="P11" s="415"/>
      <c r="Q11" s="415"/>
      <c r="R11" s="535"/>
      <c r="S11" s="536"/>
      <c r="T11" s="537"/>
      <c r="U11" s="535"/>
      <c r="V11" s="536"/>
      <c r="W11" s="537"/>
      <c r="X11" s="535"/>
      <c r="Y11" s="536"/>
      <c r="Z11" s="537"/>
      <c r="AA11" s="535"/>
      <c r="AB11" s="536"/>
      <c r="AC11" s="537"/>
      <c r="AD11" s="535"/>
      <c r="AE11" s="536"/>
      <c r="AF11" s="537"/>
      <c r="AG11" s="535"/>
      <c r="AH11" s="536"/>
      <c r="AI11" s="537"/>
      <c r="AJ11" s="535"/>
      <c r="AK11" s="536"/>
      <c r="AL11" s="537"/>
      <c r="AM11" s="538"/>
      <c r="AN11" s="538"/>
      <c r="AO11" s="538"/>
      <c r="AP11" s="535"/>
      <c r="AQ11" s="536"/>
      <c r="AR11" s="537"/>
      <c r="AS11" s="535"/>
      <c r="AT11" s="536"/>
      <c r="AU11" s="537"/>
      <c r="AV11" s="535"/>
      <c r="AW11" s="536"/>
      <c r="AX11" s="537"/>
      <c r="AY11" s="535"/>
      <c r="AZ11" s="536"/>
      <c r="BA11" s="537"/>
      <c r="BB11" s="535"/>
      <c r="BC11" s="536"/>
      <c r="BD11" s="537"/>
      <c r="BE11" s="535"/>
      <c r="BF11" s="536"/>
      <c r="BG11" s="537"/>
      <c r="BH11" s="535"/>
      <c r="BI11" s="536"/>
      <c r="BJ11" s="537"/>
      <c r="BK11" s="535"/>
      <c r="BL11" s="536"/>
      <c r="BM11" s="537"/>
      <c r="BN11" s="535"/>
      <c r="BO11" s="536"/>
      <c r="BP11" s="537"/>
      <c r="BQ11" s="535"/>
      <c r="BR11" s="536"/>
      <c r="BS11" s="537"/>
      <c r="BT11" s="535"/>
      <c r="BU11" s="536"/>
      <c r="BV11" s="537"/>
      <c r="BW11" s="535"/>
      <c r="BX11" s="536"/>
      <c r="BY11" s="537"/>
      <c r="BZ11" s="535"/>
      <c r="CA11" s="536"/>
      <c r="CB11" s="537"/>
      <c r="CC11" s="535"/>
      <c r="CD11" s="536"/>
      <c r="CE11" s="536"/>
      <c r="CF11" s="538"/>
      <c r="CG11" s="538"/>
      <c r="CH11" s="538"/>
      <c r="CI11" s="535"/>
      <c r="CJ11" s="536"/>
      <c r="CK11" s="537"/>
      <c r="CL11" s="535"/>
      <c r="CM11" s="536"/>
      <c r="CN11" s="537"/>
      <c r="CO11" s="535"/>
      <c r="CP11" s="536"/>
      <c r="CQ11" s="537"/>
      <c r="CR11" s="535"/>
      <c r="CS11" s="536"/>
      <c r="CT11" s="537"/>
      <c r="CU11" s="535"/>
      <c r="CV11" s="536"/>
      <c r="CW11" s="537"/>
      <c r="CX11" s="535"/>
      <c r="CY11" s="536"/>
      <c r="CZ11" s="537"/>
      <c r="DA11" s="535"/>
      <c r="DB11" s="536"/>
      <c r="DC11" s="537"/>
      <c r="DD11" s="535"/>
      <c r="DE11" s="536"/>
      <c r="DF11" s="537"/>
      <c r="DG11" s="535"/>
      <c r="DH11" s="536"/>
      <c r="DI11" s="537"/>
      <c r="DJ11" s="538"/>
      <c r="DK11" s="538"/>
      <c r="DL11" s="538"/>
      <c r="DM11" s="535"/>
      <c r="DN11" s="536"/>
      <c r="DO11" s="537"/>
      <c r="DP11" s="545"/>
      <c r="DQ11" s="546"/>
      <c r="DR11" s="547"/>
      <c r="DS11" s="545" t="s">
        <v>167</v>
      </c>
      <c r="DT11" s="546"/>
      <c r="DU11" s="547"/>
      <c r="DV11" s="548" t="s">
        <v>168</v>
      </c>
      <c r="DW11" s="549"/>
      <c r="DX11" s="550"/>
      <c r="DY11" s="545" t="s">
        <v>169</v>
      </c>
      <c r="DZ11" s="546"/>
      <c r="EA11" s="547"/>
      <c r="EB11" s="545" t="s">
        <v>236</v>
      </c>
      <c r="EC11" s="546"/>
      <c r="ED11" s="547"/>
      <c r="EE11" s="545"/>
      <c r="EF11" s="546"/>
      <c r="EG11" s="547"/>
      <c r="EH11" s="545"/>
      <c r="EI11" s="546"/>
      <c r="EJ11" s="547"/>
      <c r="EK11" s="545"/>
      <c r="EL11" s="546"/>
      <c r="EM11" s="547"/>
      <c r="EN11" s="545"/>
      <c r="EO11" s="546"/>
      <c r="EP11" s="547"/>
      <c r="EQ11" s="535"/>
      <c r="ER11" s="536"/>
      <c r="ES11" s="537"/>
      <c r="ET11" s="535"/>
      <c r="EU11" s="536"/>
      <c r="EV11" s="537"/>
      <c r="EW11" s="535"/>
      <c r="EX11" s="536"/>
      <c r="EY11" s="537"/>
      <c r="EZ11" s="538"/>
      <c r="FA11" s="538"/>
      <c r="FB11" s="538"/>
      <c r="FC11" s="535"/>
      <c r="FD11" s="536"/>
      <c r="FE11" s="537"/>
      <c r="FG11" s="158"/>
      <c r="FH11" s="158"/>
      <c r="FI11" s="158"/>
    </row>
    <row r="12" spans="1:165" s="157" customFormat="1" ht="42.75" customHeight="1">
      <c r="A12" s="538"/>
      <c r="B12" s="538"/>
      <c r="C12" s="284" t="s">
        <v>170</v>
      </c>
      <c r="D12" s="285" t="s">
        <v>171</v>
      </c>
      <c r="E12" s="284" t="s">
        <v>172</v>
      </c>
      <c r="F12" s="284" t="s">
        <v>170</v>
      </c>
      <c r="G12" s="284" t="s">
        <v>171</v>
      </c>
      <c r="H12" s="284" t="s">
        <v>172</v>
      </c>
      <c r="I12" s="284"/>
      <c r="J12" s="284"/>
      <c r="K12" s="284"/>
      <c r="L12" s="284" t="s">
        <v>170</v>
      </c>
      <c r="M12" s="284" t="s">
        <v>171</v>
      </c>
      <c r="N12" s="284" t="s">
        <v>172</v>
      </c>
      <c r="O12" s="284"/>
      <c r="P12" s="284"/>
      <c r="Q12" s="284"/>
      <c r="R12" s="284" t="s">
        <v>170</v>
      </c>
      <c r="S12" s="284" t="s">
        <v>171</v>
      </c>
      <c r="T12" s="284" t="s">
        <v>172</v>
      </c>
      <c r="U12" s="284" t="s">
        <v>170</v>
      </c>
      <c r="V12" s="284" t="s">
        <v>171</v>
      </c>
      <c r="W12" s="284" t="s">
        <v>172</v>
      </c>
      <c r="X12" s="284" t="s">
        <v>170</v>
      </c>
      <c r="Y12" s="284" t="s">
        <v>171</v>
      </c>
      <c r="Z12" s="284" t="s">
        <v>172</v>
      </c>
      <c r="AA12" s="284" t="s">
        <v>170</v>
      </c>
      <c r="AB12" s="284" t="s">
        <v>171</v>
      </c>
      <c r="AC12" s="284" t="s">
        <v>172</v>
      </c>
      <c r="AD12" s="284" t="s">
        <v>170</v>
      </c>
      <c r="AE12" s="284" t="s">
        <v>171</v>
      </c>
      <c r="AF12" s="284" t="s">
        <v>172</v>
      </c>
      <c r="AG12" s="284" t="s">
        <v>170</v>
      </c>
      <c r="AH12" s="284" t="s">
        <v>171</v>
      </c>
      <c r="AI12" s="284" t="s">
        <v>172</v>
      </c>
      <c r="AJ12" s="284" t="s">
        <v>170</v>
      </c>
      <c r="AK12" s="284" t="s">
        <v>171</v>
      </c>
      <c r="AL12" s="284" t="s">
        <v>172</v>
      </c>
      <c r="AM12" s="284" t="s">
        <v>170</v>
      </c>
      <c r="AN12" s="284" t="s">
        <v>171</v>
      </c>
      <c r="AO12" s="284" t="s">
        <v>172</v>
      </c>
      <c r="AP12" s="284" t="s">
        <v>170</v>
      </c>
      <c r="AQ12" s="284" t="s">
        <v>171</v>
      </c>
      <c r="AR12" s="284" t="s">
        <v>172</v>
      </c>
      <c r="AS12" s="284" t="s">
        <v>170</v>
      </c>
      <c r="AT12" s="284" t="s">
        <v>171</v>
      </c>
      <c r="AU12" s="284" t="s">
        <v>172</v>
      </c>
      <c r="AV12" s="284" t="s">
        <v>170</v>
      </c>
      <c r="AW12" s="284" t="s">
        <v>171</v>
      </c>
      <c r="AX12" s="284" t="s">
        <v>172</v>
      </c>
      <c r="AY12" s="284" t="s">
        <v>170</v>
      </c>
      <c r="AZ12" s="284" t="s">
        <v>171</v>
      </c>
      <c r="BA12" s="284" t="s">
        <v>172</v>
      </c>
      <c r="BB12" s="284" t="s">
        <v>170</v>
      </c>
      <c r="BC12" s="284" t="s">
        <v>171</v>
      </c>
      <c r="BD12" s="284" t="s">
        <v>172</v>
      </c>
      <c r="BE12" s="284" t="s">
        <v>170</v>
      </c>
      <c r="BF12" s="284" t="s">
        <v>171</v>
      </c>
      <c r="BG12" s="284" t="s">
        <v>172</v>
      </c>
      <c r="BH12" s="284"/>
      <c r="BI12" s="284"/>
      <c r="BJ12" s="284"/>
      <c r="BK12" s="284" t="s">
        <v>173</v>
      </c>
      <c r="BL12" s="284" t="s">
        <v>171</v>
      </c>
      <c r="BM12" s="284" t="s">
        <v>172</v>
      </c>
      <c r="BN12" s="284" t="s">
        <v>170</v>
      </c>
      <c r="BO12" s="284" t="s">
        <v>171</v>
      </c>
      <c r="BP12" s="284" t="s">
        <v>172</v>
      </c>
      <c r="BQ12" s="284" t="s">
        <v>170</v>
      </c>
      <c r="BR12" s="284" t="s">
        <v>171</v>
      </c>
      <c r="BS12" s="284" t="s">
        <v>172</v>
      </c>
      <c r="BT12" s="284" t="s">
        <v>173</v>
      </c>
      <c r="BU12" s="284" t="s">
        <v>171</v>
      </c>
      <c r="BV12" s="284" t="s">
        <v>172</v>
      </c>
      <c r="BW12" s="284" t="s">
        <v>173</v>
      </c>
      <c r="BX12" s="284" t="s">
        <v>171</v>
      </c>
      <c r="BY12" s="284" t="s">
        <v>172</v>
      </c>
      <c r="BZ12" s="284" t="s">
        <v>173</v>
      </c>
      <c r="CA12" s="284" t="s">
        <v>171</v>
      </c>
      <c r="CB12" s="284" t="s">
        <v>172</v>
      </c>
      <c r="CC12" s="284" t="s">
        <v>173</v>
      </c>
      <c r="CD12" s="284" t="s">
        <v>171</v>
      </c>
      <c r="CE12" s="284" t="s">
        <v>172</v>
      </c>
      <c r="CF12" s="284" t="s">
        <v>170</v>
      </c>
      <c r="CG12" s="284" t="s">
        <v>171</v>
      </c>
      <c r="CH12" s="284" t="s">
        <v>172</v>
      </c>
      <c r="CI12" s="284" t="s">
        <v>170</v>
      </c>
      <c r="CJ12" s="284" t="s">
        <v>171</v>
      </c>
      <c r="CK12" s="284" t="s">
        <v>172</v>
      </c>
      <c r="CL12" s="284" t="s">
        <v>170</v>
      </c>
      <c r="CM12" s="284" t="s">
        <v>171</v>
      </c>
      <c r="CN12" s="284" t="s">
        <v>172</v>
      </c>
      <c r="CO12" s="284" t="s">
        <v>170</v>
      </c>
      <c r="CP12" s="284" t="s">
        <v>171</v>
      </c>
      <c r="CQ12" s="284" t="s">
        <v>172</v>
      </c>
      <c r="CR12" s="284" t="s">
        <v>170</v>
      </c>
      <c r="CS12" s="284" t="s">
        <v>171</v>
      </c>
      <c r="CT12" s="284" t="s">
        <v>172</v>
      </c>
      <c r="CU12" s="284" t="s">
        <v>170</v>
      </c>
      <c r="CV12" s="284" t="s">
        <v>171</v>
      </c>
      <c r="CW12" s="284" t="s">
        <v>172</v>
      </c>
      <c r="CX12" s="284" t="s">
        <v>170</v>
      </c>
      <c r="CY12" s="284" t="s">
        <v>171</v>
      </c>
      <c r="CZ12" s="284" t="s">
        <v>172</v>
      </c>
      <c r="DA12" s="284" t="s">
        <v>170</v>
      </c>
      <c r="DB12" s="284" t="s">
        <v>171</v>
      </c>
      <c r="DC12" s="284" t="s">
        <v>172</v>
      </c>
      <c r="DD12" s="284" t="s">
        <v>170</v>
      </c>
      <c r="DE12" s="284" t="s">
        <v>171</v>
      </c>
      <c r="DF12" s="284" t="s">
        <v>172</v>
      </c>
      <c r="DG12" s="284" t="s">
        <v>170</v>
      </c>
      <c r="DH12" s="284" t="s">
        <v>171</v>
      </c>
      <c r="DI12" s="284" t="s">
        <v>172</v>
      </c>
      <c r="DJ12" s="284" t="s">
        <v>170</v>
      </c>
      <c r="DK12" s="284" t="s">
        <v>171</v>
      </c>
      <c r="DL12" s="284" t="s">
        <v>172</v>
      </c>
      <c r="DM12" s="284" t="s">
        <v>170</v>
      </c>
      <c r="DN12" s="284" t="s">
        <v>171</v>
      </c>
      <c r="DO12" s="284" t="s">
        <v>172</v>
      </c>
      <c r="DP12" s="284" t="s">
        <v>170</v>
      </c>
      <c r="DQ12" s="284" t="s">
        <v>171</v>
      </c>
      <c r="DR12" s="284" t="s">
        <v>172</v>
      </c>
      <c r="DS12" s="284" t="s">
        <v>170</v>
      </c>
      <c r="DT12" s="284" t="s">
        <v>171</v>
      </c>
      <c r="DU12" s="284" t="s">
        <v>172</v>
      </c>
      <c r="DV12" s="284" t="s">
        <v>170</v>
      </c>
      <c r="DW12" s="284" t="s">
        <v>171</v>
      </c>
      <c r="DX12" s="284" t="s">
        <v>172</v>
      </c>
      <c r="DY12" s="284" t="s">
        <v>170</v>
      </c>
      <c r="DZ12" s="284" t="s">
        <v>171</v>
      </c>
      <c r="EA12" s="284" t="s">
        <v>172</v>
      </c>
      <c r="EB12" s="284" t="s">
        <v>170</v>
      </c>
      <c r="EC12" s="284" t="s">
        <v>171</v>
      </c>
      <c r="ED12" s="284" t="s">
        <v>172</v>
      </c>
      <c r="EE12" s="284" t="s">
        <v>170</v>
      </c>
      <c r="EF12" s="284" t="s">
        <v>171</v>
      </c>
      <c r="EG12" s="284" t="s">
        <v>172</v>
      </c>
      <c r="EH12" s="284" t="s">
        <v>170</v>
      </c>
      <c r="EI12" s="284" t="s">
        <v>171</v>
      </c>
      <c r="EJ12" s="284" t="s">
        <v>172</v>
      </c>
      <c r="EK12" s="284" t="s">
        <v>170</v>
      </c>
      <c r="EL12" s="284" t="s">
        <v>171</v>
      </c>
      <c r="EM12" s="284" t="s">
        <v>172</v>
      </c>
      <c r="EN12" s="284" t="s">
        <v>170</v>
      </c>
      <c r="EO12" s="284" t="s">
        <v>171</v>
      </c>
      <c r="EP12" s="284" t="s">
        <v>172</v>
      </c>
      <c r="EQ12" s="284" t="s">
        <v>170</v>
      </c>
      <c r="ER12" s="284" t="s">
        <v>171</v>
      </c>
      <c r="ES12" s="284" t="s">
        <v>172</v>
      </c>
      <c r="ET12" s="284" t="s">
        <v>170</v>
      </c>
      <c r="EU12" s="284" t="s">
        <v>171</v>
      </c>
      <c r="EV12" s="284" t="s">
        <v>172</v>
      </c>
      <c r="EW12" s="284" t="s">
        <v>170</v>
      </c>
      <c r="EX12" s="284" t="s">
        <v>171</v>
      </c>
      <c r="EY12" s="284" t="s">
        <v>172</v>
      </c>
      <c r="EZ12" s="284" t="s">
        <v>170</v>
      </c>
      <c r="FA12" s="284" t="s">
        <v>171</v>
      </c>
      <c r="FB12" s="284" t="s">
        <v>172</v>
      </c>
      <c r="FC12" s="284" t="s">
        <v>170</v>
      </c>
      <c r="FD12" s="284" t="s">
        <v>171</v>
      </c>
      <c r="FE12" s="284" t="s">
        <v>172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6"/>
      <c r="P13" s="416"/>
      <c r="Q13" s="416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286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3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2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9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9">
        <f t="shared" ref="FC14:FC29" si="14">SUM(C14-DM14)</f>
        <v>-761.5639599999995</v>
      </c>
      <c r="FD14" s="419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287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4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90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9">
        <f t="shared" si="14"/>
        <v>-1794.7397900000069</v>
      </c>
      <c r="FD15" s="419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288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3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90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9">
        <f t="shared" si="14"/>
        <v>-1106.9668699999966</v>
      </c>
      <c r="FD16" s="419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289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4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90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9">
        <f t="shared" si="14"/>
        <v>-2080.3982800000013</v>
      </c>
      <c r="FD17" s="419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290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3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1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20">
        <f t="shared" si="14"/>
        <v>-2305.2303199999951</v>
      </c>
      <c r="FD18" s="420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291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4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90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20">
        <f t="shared" si="14"/>
        <v>-753.31070999999793</v>
      </c>
      <c r="FD19" s="421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292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3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90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9">
        <f t="shared" si="14"/>
        <v>-310.18125999999938</v>
      </c>
      <c r="FD20" s="419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293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4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90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9">
        <f t="shared" si="14"/>
        <v>-659.32935999999609</v>
      </c>
      <c r="FD21" s="419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294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4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1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20">
        <f t="shared" si="14"/>
        <v>-530.02748000000065</v>
      </c>
      <c r="FD22" s="420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295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4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90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9">
        <f t="shared" si="14"/>
        <v>-62.656279999999242</v>
      </c>
      <c r="FD23" s="419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296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4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90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1">
        <f t="shared" si="14"/>
        <v>-328.18882000000121</v>
      </c>
      <c r="FD24" s="421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297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4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1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20">
        <f t="shared" si="14"/>
        <v>-327.20116000000235</v>
      </c>
      <c r="FD25" s="420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298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4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90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1">
        <f t="shared" si="14"/>
        <v>-384.86571000000004</v>
      </c>
      <c r="FD26" s="421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299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4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90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9">
        <f t="shared" si="14"/>
        <v>-1002.1408400000018</v>
      </c>
      <c r="FD27" s="419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300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4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90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9">
        <f t="shared" si="14"/>
        <v>-942.68691000000035</v>
      </c>
      <c r="FD28" s="419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301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4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9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9">
        <f t="shared" si="14"/>
        <v>-378.59134999999696</v>
      </c>
      <c r="FD29" s="419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5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9"/>
      <c r="CN30" s="389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9"/>
      <c r="FD30" s="419"/>
      <c r="FE30" s="291"/>
      <c r="FG30" s="160"/>
      <c r="FI30" s="160"/>
    </row>
    <row r="31" spans="1:176" s="163" customFormat="1" ht="18.75">
      <c r="A31" s="551" t="s">
        <v>174</v>
      </c>
      <c r="B31" s="552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6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7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2">
        <f>SUM(CM14:CM29)</f>
        <v>0</v>
      </c>
      <c r="CN31" s="392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4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  <customSheetView guid="{F85EE840-0C31-454A-8951-832C2E9E0600}" scale="70" showPageBreaks="1" printArea="1" hiddenColumns="1" view="pageBreakPreview" topLeftCell="A4">
      <selection activeCell="O1" sqref="O1:Q1048576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2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134"/>
  <sheetViews>
    <sheetView tabSelected="1" view="pageBreakPreview" zoomScale="60" workbookViewId="0">
      <selection activeCell="E12" sqref="E12"/>
    </sheetView>
  </sheetViews>
  <sheetFormatPr defaultRowHeight="15.75"/>
  <cols>
    <col min="1" max="1" width="21" style="58" customWidth="1"/>
    <col min="2" max="2" width="83.28515625" style="59" customWidth="1"/>
    <col min="3" max="3" width="26.85546875" style="62" customWidth="1"/>
    <col min="4" max="4" width="27.140625" style="62" customWidth="1"/>
    <col min="5" max="5" width="19.28515625" style="62" customWidth="1"/>
    <col min="6" max="6" width="21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8" t="s">
        <v>446</v>
      </c>
      <c r="B1" s="429"/>
      <c r="C1" s="429"/>
      <c r="D1" s="429"/>
      <c r="E1" s="429"/>
      <c r="F1" s="429"/>
      <c r="G1" s="426"/>
    </row>
    <row r="2" spans="1:7" ht="23.25" thickBot="1">
      <c r="A2" s="427" t="s">
        <v>457</v>
      </c>
      <c r="B2" s="429"/>
      <c r="C2" s="429"/>
      <c r="D2" s="429"/>
      <c r="E2" s="429"/>
      <c r="F2" s="429"/>
      <c r="G2" s="426"/>
    </row>
    <row r="3" spans="1:7" ht="23.25" thickBot="1">
      <c r="A3" s="521"/>
      <c r="B3" s="522"/>
      <c r="C3" s="450" t="s">
        <v>449</v>
      </c>
      <c r="D3" s="451"/>
      <c r="E3" s="452"/>
      <c r="F3" s="453" t="s">
        <v>450</v>
      </c>
      <c r="G3" s="454"/>
    </row>
    <row r="4" spans="1:7" ht="71.25" customHeight="1">
      <c r="A4" s="519" t="s">
        <v>447</v>
      </c>
      <c r="B4" s="520" t="s">
        <v>453</v>
      </c>
      <c r="C4" s="510" t="s">
        <v>456</v>
      </c>
      <c r="D4" s="511" t="s">
        <v>458</v>
      </c>
      <c r="E4" s="512" t="s">
        <v>313</v>
      </c>
      <c r="F4" s="510" t="s">
        <v>459</v>
      </c>
      <c r="G4" s="512" t="s">
        <v>448</v>
      </c>
    </row>
    <row r="5" spans="1:7" s="6" customFormat="1" ht="26.25">
      <c r="A5" s="347"/>
      <c r="B5" s="430" t="s">
        <v>4</v>
      </c>
      <c r="C5" s="455">
        <f>C6+C13+C18+C23+C25+C29+C8</f>
        <v>213983.22</v>
      </c>
      <c r="D5" s="456">
        <f>D6+D13+D18+D23+D25+D29+D8</f>
        <v>17054.213670000001</v>
      </c>
      <c r="E5" s="457">
        <f t="shared" ref="E5:E14" si="0">SUM(D5/C5*100)</f>
        <v>7.9698836525592993</v>
      </c>
      <c r="F5" s="455">
        <f>F6+F13+F18+F23+F25+F29+F8</f>
        <v>26492.527260000003</v>
      </c>
      <c r="G5" s="457">
        <f>SUM(D5/F5*100)</f>
        <v>64.37367602806799</v>
      </c>
    </row>
    <row r="6" spans="1:7" s="6" customFormat="1" ht="26.25">
      <c r="A6" s="347">
        <v>1010000</v>
      </c>
      <c r="B6" s="430" t="s">
        <v>5</v>
      </c>
      <c r="C6" s="455">
        <f>C7</f>
        <v>144095.51999999999</v>
      </c>
      <c r="D6" s="456">
        <f>D7</f>
        <v>16047.663790000001</v>
      </c>
      <c r="E6" s="457">
        <f t="shared" si="0"/>
        <v>11.136823538996911</v>
      </c>
      <c r="F6" s="455">
        <f>SUM(F7)</f>
        <v>21315.72335</v>
      </c>
      <c r="G6" s="457">
        <f t="shared" ref="G6:G67" si="1">SUM(D6/F6*100)</f>
        <v>75.285569842038697</v>
      </c>
    </row>
    <row r="7" spans="1:7" ht="26.25">
      <c r="A7" s="348">
        <v>1010200001</v>
      </c>
      <c r="B7" s="431" t="s">
        <v>222</v>
      </c>
      <c r="C7" s="458">
        <v>144095.51999999999</v>
      </c>
      <c r="D7" s="459">
        <v>16047.663790000001</v>
      </c>
      <c r="E7" s="457">
        <f t="shared" si="0"/>
        <v>11.136823538996911</v>
      </c>
      <c r="F7" s="460">
        <v>21315.72335</v>
      </c>
      <c r="G7" s="457">
        <f t="shared" si="1"/>
        <v>75.285569842038697</v>
      </c>
    </row>
    <row r="8" spans="1:7" ht="40.5">
      <c r="A8" s="347">
        <v>1030000</v>
      </c>
      <c r="B8" s="432" t="s">
        <v>263</v>
      </c>
      <c r="C8" s="455">
        <f>C9+C11+C10</f>
        <v>18312.5</v>
      </c>
      <c r="D8" s="456">
        <f>D9+D11+D10+D12</f>
        <v>2137.2594999999997</v>
      </c>
      <c r="E8" s="457">
        <f t="shared" si="0"/>
        <v>11.671041638225255</v>
      </c>
      <c r="F8" s="455">
        <f>F9+F11+F10+F12</f>
        <v>1561.2211200000002</v>
      </c>
      <c r="G8" s="457">
        <f t="shared" si="1"/>
        <v>136.89665561275518</v>
      </c>
    </row>
    <row r="9" spans="1:7" ht="26.25">
      <c r="A9" s="348">
        <v>1030223001</v>
      </c>
      <c r="B9" s="431" t="s">
        <v>265</v>
      </c>
      <c r="C9" s="458">
        <v>8457.5</v>
      </c>
      <c r="D9" s="459">
        <v>1112.4028699999999</v>
      </c>
      <c r="E9" s="457">
        <f t="shared" si="0"/>
        <v>13.152856872598285</v>
      </c>
      <c r="F9" s="460">
        <v>730.55192</v>
      </c>
      <c r="G9" s="457">
        <f t="shared" si="1"/>
        <v>152.26883121462467</v>
      </c>
    </row>
    <row r="10" spans="1:7" ht="26.25">
      <c r="A10" s="348">
        <v>1030224001</v>
      </c>
      <c r="B10" s="431" t="s">
        <v>271</v>
      </c>
      <c r="C10" s="458">
        <v>55</v>
      </c>
      <c r="D10" s="459">
        <v>4.0147500000000003</v>
      </c>
      <c r="E10" s="457">
        <f t="shared" si="0"/>
        <v>7.2995454545454548</v>
      </c>
      <c r="F10" s="460">
        <v>5.0083799999999998</v>
      </c>
      <c r="G10" s="457">
        <f t="shared" si="1"/>
        <v>80.160650749344114</v>
      </c>
    </row>
    <row r="11" spans="1:7" ht="26.25">
      <c r="A11" s="348">
        <v>1030225001</v>
      </c>
      <c r="B11" s="431" t="s">
        <v>264</v>
      </c>
      <c r="C11" s="458">
        <v>9800</v>
      </c>
      <c r="D11" s="459">
        <v>1133.2302500000001</v>
      </c>
      <c r="E11" s="457">
        <f t="shared" si="0"/>
        <v>11.563573979591837</v>
      </c>
      <c r="F11" s="460">
        <v>900.75368000000003</v>
      </c>
      <c r="G11" s="457">
        <f t="shared" si="1"/>
        <v>125.80911687199547</v>
      </c>
    </row>
    <row r="12" spans="1:7" ht="26.25">
      <c r="A12" s="348">
        <v>1030226001</v>
      </c>
      <c r="B12" s="431" t="s">
        <v>273</v>
      </c>
      <c r="C12" s="458">
        <v>0</v>
      </c>
      <c r="D12" s="459">
        <v>-112.38836999999999</v>
      </c>
      <c r="E12" s="457" t="e">
        <f t="shared" si="0"/>
        <v>#DIV/0!</v>
      </c>
      <c r="F12" s="460">
        <v>-75.092860000000002</v>
      </c>
      <c r="G12" s="457">
        <f t="shared" si="1"/>
        <v>149.66585371765038</v>
      </c>
    </row>
    <row r="13" spans="1:7" s="6" customFormat="1" ht="26.25">
      <c r="A13" s="347">
        <v>1050000</v>
      </c>
      <c r="B13" s="430" t="s">
        <v>6</v>
      </c>
      <c r="C13" s="455">
        <f>SUM(C14:C17)</f>
        <v>19850</v>
      </c>
      <c r="D13" s="456">
        <f>SUM(D14:D17)</f>
        <v>-670.40395999999998</v>
      </c>
      <c r="E13" s="457">
        <f t="shared" si="0"/>
        <v>-3.3773499244332492</v>
      </c>
      <c r="F13" s="455">
        <f>SUM(F14:F17)</f>
        <v>1525.8244900000002</v>
      </c>
      <c r="G13" s="457">
        <f t="shared" si="1"/>
        <v>-43.93716081985287</v>
      </c>
    </row>
    <row r="14" spans="1:7" s="6" customFormat="1" ht="26.25">
      <c r="A14" s="348">
        <v>1050100000</v>
      </c>
      <c r="B14" s="433" t="s">
        <v>396</v>
      </c>
      <c r="C14" s="458">
        <v>15250</v>
      </c>
      <c r="D14" s="461">
        <v>-203.67801</v>
      </c>
      <c r="E14" s="457">
        <f t="shared" si="0"/>
        <v>-1.3355935081967214</v>
      </c>
      <c r="F14" s="458">
        <v>1105.4792600000001</v>
      </c>
      <c r="G14" s="457">
        <f t="shared" si="1"/>
        <v>-18.424408070758378</v>
      </c>
    </row>
    <row r="15" spans="1:7" ht="26.25">
      <c r="A15" s="348">
        <v>1050200000</v>
      </c>
      <c r="B15" s="433" t="s">
        <v>230</v>
      </c>
      <c r="C15" s="462">
        <v>0</v>
      </c>
      <c r="D15" s="459">
        <v>-67.579440000000005</v>
      </c>
      <c r="E15" s="457"/>
      <c r="F15" s="460">
        <v>6.5893899999999999</v>
      </c>
      <c r="G15" s="457">
        <f t="shared" si="1"/>
        <v>-1025.5796060029838</v>
      </c>
    </row>
    <row r="16" spans="1:7" ht="23.25" customHeight="1">
      <c r="A16" s="348">
        <v>1050300000</v>
      </c>
      <c r="B16" s="433" t="s">
        <v>223</v>
      </c>
      <c r="C16" s="462">
        <v>2100</v>
      </c>
      <c r="D16" s="459">
        <v>4.1973599999999998</v>
      </c>
      <c r="E16" s="457">
        <f t="shared" ref="E16:E42" si="2">SUM(D16/C16*100)</f>
        <v>0.1998742857142857</v>
      </c>
      <c r="F16" s="460">
        <v>20.192</v>
      </c>
      <c r="G16" s="457">
        <f t="shared" si="1"/>
        <v>20.787242472266243</v>
      </c>
    </row>
    <row r="17" spans="1:7" ht="40.5">
      <c r="A17" s="348">
        <v>1050400002</v>
      </c>
      <c r="B17" s="431" t="s">
        <v>251</v>
      </c>
      <c r="C17" s="462">
        <v>2500</v>
      </c>
      <c r="D17" s="459">
        <v>-403.34386999999998</v>
      </c>
      <c r="E17" s="457">
        <f t="shared" si="2"/>
        <v>-16.133754799999998</v>
      </c>
      <c r="F17" s="460">
        <v>393.56384000000003</v>
      </c>
      <c r="G17" s="457">
        <f t="shared" si="1"/>
        <v>-102.48499201552661</v>
      </c>
    </row>
    <row r="18" spans="1:7" s="6" customFormat="1" ht="24" customHeight="1">
      <c r="A18" s="347">
        <v>1060000</v>
      </c>
      <c r="B18" s="430" t="s">
        <v>131</v>
      </c>
      <c r="C18" s="455">
        <f>SUM(C19:C22)</f>
        <v>24925.200000000001</v>
      </c>
      <c r="D18" s="456">
        <f>SUM(D19:D22)</f>
        <v>163.27590000000001</v>
      </c>
      <c r="E18" s="457">
        <f t="shared" si="2"/>
        <v>0.655063550142025</v>
      </c>
      <c r="F18" s="455">
        <f>SUM(F19:F22)</f>
        <v>1726.14543</v>
      </c>
      <c r="G18" s="457">
        <f t="shared" si="1"/>
        <v>9.4589886322614198</v>
      </c>
    </row>
    <row r="19" spans="1:7" s="6" customFormat="1" ht="18" customHeight="1">
      <c r="A19" s="348">
        <v>1060100000</v>
      </c>
      <c r="B19" s="433" t="s">
        <v>8</v>
      </c>
      <c r="C19" s="458">
        <v>6890</v>
      </c>
      <c r="D19" s="459">
        <v>87.481049999999996</v>
      </c>
      <c r="E19" s="457">
        <f t="shared" si="2"/>
        <v>1.2696814223512336</v>
      </c>
      <c r="F19" s="460">
        <v>360.89614999999998</v>
      </c>
      <c r="G19" s="457">
        <f t="shared" si="1"/>
        <v>24.239951021921406</v>
      </c>
    </row>
    <row r="20" spans="1:7" s="6" customFormat="1" ht="22.5" customHeight="1">
      <c r="A20" s="348">
        <v>1060200000</v>
      </c>
      <c r="B20" s="433" t="s">
        <v>118</v>
      </c>
      <c r="C20" s="458"/>
      <c r="D20" s="459"/>
      <c r="E20" s="457" t="e">
        <f t="shared" si="2"/>
        <v>#DIV/0!</v>
      </c>
      <c r="F20" s="460"/>
      <c r="G20" s="457" t="e">
        <f t="shared" si="1"/>
        <v>#DIV/0!</v>
      </c>
    </row>
    <row r="21" spans="1:7" s="6" customFormat="1" ht="21.75" customHeight="1">
      <c r="A21" s="348">
        <v>1060400000</v>
      </c>
      <c r="B21" s="433" t="s">
        <v>262</v>
      </c>
      <c r="C21" s="458">
        <v>2921.2</v>
      </c>
      <c r="D21" s="459">
        <v>97.84836</v>
      </c>
      <c r="E21" s="457">
        <f t="shared" si="2"/>
        <v>3.3495946871148847</v>
      </c>
      <c r="F21" s="460">
        <v>138.78001</v>
      </c>
      <c r="G21" s="457">
        <f t="shared" si="1"/>
        <v>70.50609089882613</v>
      </c>
    </row>
    <row r="22" spans="1:7" ht="31.5" customHeight="1">
      <c r="A22" s="348">
        <v>1060600000</v>
      </c>
      <c r="B22" s="433" t="s">
        <v>7</v>
      </c>
      <c r="C22" s="458">
        <v>15114</v>
      </c>
      <c r="D22" s="459">
        <v>-22.053509999999999</v>
      </c>
      <c r="E22" s="457">
        <f t="shared" si="2"/>
        <v>-0.1459144501786423</v>
      </c>
      <c r="F22" s="460">
        <v>1226.4692700000001</v>
      </c>
      <c r="G22" s="457">
        <f t="shared" si="1"/>
        <v>-1.7981298463352446</v>
      </c>
    </row>
    <row r="23" spans="1:7" s="6" customFormat="1" ht="42" customHeight="1">
      <c r="A23" s="347">
        <v>1070000</v>
      </c>
      <c r="B23" s="432" t="s">
        <v>9</v>
      </c>
      <c r="C23" s="455">
        <f>SUM(C24)</f>
        <v>4300</v>
      </c>
      <c r="D23" s="456">
        <f>SUM(D24)</f>
        <v>-728.97626000000002</v>
      </c>
      <c r="E23" s="457">
        <f t="shared" si="2"/>
        <v>-16.952936279069768</v>
      </c>
      <c r="F23" s="455">
        <v>0</v>
      </c>
      <c r="G23" s="457" t="e">
        <f t="shared" si="1"/>
        <v>#DIV/0!</v>
      </c>
    </row>
    <row r="24" spans="1:7" ht="36.75" customHeight="1">
      <c r="A24" s="348">
        <v>1070102001</v>
      </c>
      <c r="B24" s="431" t="s">
        <v>231</v>
      </c>
      <c r="C24" s="458">
        <v>4300</v>
      </c>
      <c r="D24" s="459">
        <v>-728.97626000000002</v>
      </c>
      <c r="E24" s="457">
        <f t="shared" si="2"/>
        <v>-16.952936279069768</v>
      </c>
      <c r="F24" s="460">
        <v>0</v>
      </c>
      <c r="G24" s="457" t="e">
        <f t="shared" si="1"/>
        <v>#DIV/0!</v>
      </c>
    </row>
    <row r="25" spans="1:7" s="6" customFormat="1" ht="26.25">
      <c r="A25" s="347">
        <v>1080000</v>
      </c>
      <c r="B25" s="430" t="s">
        <v>10</v>
      </c>
      <c r="C25" s="455">
        <f>C26+C27+C28</f>
        <v>2500</v>
      </c>
      <c r="D25" s="456">
        <f>D26+D27+D28</f>
        <v>105.45581</v>
      </c>
      <c r="E25" s="457">
        <f t="shared" si="2"/>
        <v>4.2182323999999998</v>
      </c>
      <c r="F25" s="455">
        <f>SUM(F26+F27)</f>
        <v>363.61286999999999</v>
      </c>
      <c r="G25" s="457">
        <f t="shared" si="1"/>
        <v>29.002221511026278</v>
      </c>
    </row>
    <row r="26" spans="1:7" ht="27" customHeight="1">
      <c r="A26" s="348">
        <v>1080300001</v>
      </c>
      <c r="B26" s="431" t="s">
        <v>232</v>
      </c>
      <c r="C26" s="458">
        <v>2500</v>
      </c>
      <c r="D26" s="459">
        <v>103.25581</v>
      </c>
      <c r="E26" s="457">
        <f t="shared" si="2"/>
        <v>4.1302324000000006</v>
      </c>
      <c r="F26" s="460">
        <v>355.10586999999998</v>
      </c>
      <c r="G26" s="457">
        <f t="shared" si="1"/>
        <v>29.077472022639334</v>
      </c>
    </row>
    <row r="27" spans="1:7" ht="24" customHeight="1">
      <c r="A27" s="348">
        <v>1080400001</v>
      </c>
      <c r="B27" s="431" t="s">
        <v>221</v>
      </c>
      <c r="C27" s="458">
        <v>0</v>
      </c>
      <c r="D27" s="459">
        <v>2.2000000000000002</v>
      </c>
      <c r="E27" s="457" t="e">
        <f t="shared" si="2"/>
        <v>#DIV/0!</v>
      </c>
      <c r="F27" s="460">
        <v>8.5069999999999997</v>
      </c>
      <c r="G27" s="457">
        <f t="shared" si="1"/>
        <v>25.861055601269545</v>
      </c>
    </row>
    <row r="28" spans="1:7" ht="54.75" customHeight="1">
      <c r="A28" s="348">
        <v>1080700001</v>
      </c>
      <c r="B28" s="431" t="s">
        <v>455</v>
      </c>
      <c r="C28" s="458">
        <v>0</v>
      </c>
      <c r="D28" s="459"/>
      <c r="E28" s="457" t="e">
        <f t="shared" si="2"/>
        <v>#DIV/0!</v>
      </c>
      <c r="F28" s="460"/>
      <c r="G28" s="457" t="e">
        <f t="shared" si="1"/>
        <v>#DIV/0!</v>
      </c>
    </row>
    <row r="29" spans="1:7" s="15" customFormat="1" ht="40.5">
      <c r="A29" s="347">
        <v>109000000</v>
      </c>
      <c r="B29" s="432" t="s">
        <v>224</v>
      </c>
      <c r="C29" s="455">
        <f>C30+C31+C32+C33</f>
        <v>0</v>
      </c>
      <c r="D29" s="456">
        <f>D30+D31+D32+D33</f>
        <v>-6.1109999999999998E-2</v>
      </c>
      <c r="E29" s="457" t="e">
        <f t="shared" si="2"/>
        <v>#DIV/0!</v>
      </c>
      <c r="F29" s="455">
        <v>0</v>
      </c>
      <c r="G29" s="457" t="e">
        <f t="shared" si="1"/>
        <v>#DIV/0!</v>
      </c>
    </row>
    <row r="30" spans="1:7" s="15" customFormat="1" ht="17.25" customHeight="1">
      <c r="A30" s="348">
        <v>1090100000</v>
      </c>
      <c r="B30" s="431" t="s">
        <v>120</v>
      </c>
      <c r="C30" s="458">
        <v>0</v>
      </c>
      <c r="D30" s="459">
        <v>0</v>
      </c>
      <c r="E30" s="457" t="e">
        <f t="shared" si="2"/>
        <v>#DIV/0!</v>
      </c>
      <c r="F30" s="460">
        <v>0</v>
      </c>
      <c r="G30" s="457" t="e">
        <f t="shared" si="1"/>
        <v>#DIV/0!</v>
      </c>
    </row>
    <row r="31" spans="1:7" s="15" customFormat="1" ht="17.25" customHeight="1">
      <c r="A31" s="348">
        <v>1090400000</v>
      </c>
      <c r="B31" s="431" t="s">
        <v>226</v>
      </c>
      <c r="C31" s="458">
        <v>0</v>
      </c>
      <c r="D31" s="459">
        <v>0</v>
      </c>
      <c r="E31" s="457" t="e">
        <f t="shared" si="2"/>
        <v>#DIV/0!</v>
      </c>
      <c r="F31" s="460">
        <v>0</v>
      </c>
      <c r="G31" s="457" t="e">
        <f t="shared" si="1"/>
        <v>#DIV/0!</v>
      </c>
    </row>
    <row r="32" spans="1:7" s="15" customFormat="1" ht="36.75" customHeight="1">
      <c r="A32" s="348">
        <v>1090700000</v>
      </c>
      <c r="B32" s="431" t="s">
        <v>434</v>
      </c>
      <c r="C32" s="458">
        <v>0</v>
      </c>
      <c r="D32" s="459">
        <v>-6.1109999999999998E-2</v>
      </c>
      <c r="E32" s="457" t="e">
        <f t="shared" si="2"/>
        <v>#DIV/0!</v>
      </c>
      <c r="F32" s="460">
        <v>0</v>
      </c>
      <c r="G32" s="457" t="e">
        <f t="shared" si="1"/>
        <v>#DIV/0!</v>
      </c>
    </row>
    <row r="33" spans="1:7" s="15" customFormat="1" ht="1.5" customHeight="1">
      <c r="A33" s="348">
        <v>1090700000</v>
      </c>
      <c r="B33" s="431" t="s">
        <v>123</v>
      </c>
      <c r="C33" s="458">
        <v>0</v>
      </c>
      <c r="D33" s="459">
        <v>0</v>
      </c>
      <c r="E33" s="457" t="e">
        <f t="shared" si="2"/>
        <v>#DIV/0!</v>
      </c>
      <c r="F33" s="460">
        <v>0</v>
      </c>
      <c r="G33" s="457" t="e">
        <f t="shared" si="1"/>
        <v>#DIV/0!</v>
      </c>
    </row>
    <row r="34" spans="1:7" s="6" customFormat="1" ht="33.75" customHeight="1">
      <c r="A34" s="347"/>
      <c r="B34" s="430" t="s">
        <v>12</v>
      </c>
      <c r="C34" s="455">
        <f>C35+C45+C47+C50+C53+C55+C60</f>
        <v>31143.727999999999</v>
      </c>
      <c r="D34" s="456">
        <f>D35+D45+D47+D50+D53+D55+D60</f>
        <v>3151.8863699999997</v>
      </c>
      <c r="E34" s="457">
        <f t="shared" si="2"/>
        <v>10.120453049166111</v>
      </c>
      <c r="F34" s="455">
        <f>F35+F45+F47+F50+F53+F55+F60</f>
        <v>5238.8973299999998</v>
      </c>
      <c r="G34" s="457">
        <f t="shared" si="1"/>
        <v>60.16316357167473</v>
      </c>
    </row>
    <row r="35" spans="1:7" s="6" customFormat="1" ht="42.75" customHeight="1">
      <c r="A35" s="347">
        <v>1110000</v>
      </c>
      <c r="B35" s="432" t="s">
        <v>124</v>
      </c>
      <c r="C35" s="455">
        <f>SUM(C36:C44)</f>
        <v>12473</v>
      </c>
      <c r="D35" s="456">
        <f>SUM(D36+D38+D40+D42+D43+D44)</f>
        <v>2138.8261299999999</v>
      </c>
      <c r="E35" s="457">
        <f t="shared" si="2"/>
        <v>17.147647959592717</v>
      </c>
      <c r="F35" s="455">
        <f>SUM(F37:F44)</f>
        <v>1499.4394600000001</v>
      </c>
      <c r="G35" s="457">
        <f t="shared" si="1"/>
        <v>142.64171292384154</v>
      </c>
    </row>
    <row r="36" spans="1:7" s="6" customFormat="1" ht="34.5" customHeight="1">
      <c r="A36" s="348">
        <v>1110100000</v>
      </c>
      <c r="B36" s="431" t="s">
        <v>302</v>
      </c>
      <c r="C36" s="458">
        <v>46</v>
      </c>
      <c r="D36" s="461">
        <v>0</v>
      </c>
      <c r="E36" s="457">
        <f t="shared" si="2"/>
        <v>0</v>
      </c>
      <c r="F36" s="458">
        <v>0</v>
      </c>
      <c r="G36" s="457" t="e">
        <f t="shared" si="1"/>
        <v>#DIV/0!</v>
      </c>
    </row>
    <row r="37" spans="1:7" ht="21" customHeight="1">
      <c r="A37" s="348">
        <v>1110305005</v>
      </c>
      <c r="B37" s="433" t="s">
        <v>233</v>
      </c>
      <c r="C37" s="458">
        <v>0</v>
      </c>
      <c r="D37" s="459">
        <v>0</v>
      </c>
      <c r="E37" s="457" t="e">
        <f t="shared" si="2"/>
        <v>#DIV/0!</v>
      </c>
      <c r="F37" s="460">
        <v>0</v>
      </c>
      <c r="G37" s="457" t="e">
        <f t="shared" si="1"/>
        <v>#DIV/0!</v>
      </c>
    </row>
    <row r="38" spans="1:7" ht="26.25">
      <c r="A38" s="349">
        <v>1110501000</v>
      </c>
      <c r="B38" s="434" t="s">
        <v>219</v>
      </c>
      <c r="C38" s="462">
        <v>8000</v>
      </c>
      <c r="D38" s="459">
        <v>2047.4474</v>
      </c>
      <c r="E38" s="457">
        <f t="shared" si="2"/>
        <v>25.593092499999997</v>
      </c>
      <c r="F38" s="460">
        <v>1104.6910700000001</v>
      </c>
      <c r="G38" s="457">
        <f t="shared" si="1"/>
        <v>185.34117416193106</v>
      </c>
    </row>
    <row r="39" spans="1:7" ht="44.25" customHeight="1">
      <c r="A39" s="349">
        <v>1110502000</v>
      </c>
      <c r="B39" s="435" t="s">
        <v>438</v>
      </c>
      <c r="C39" s="462">
        <v>2594</v>
      </c>
      <c r="D39" s="459">
        <v>0</v>
      </c>
      <c r="E39" s="457">
        <f t="shared" si="2"/>
        <v>0</v>
      </c>
      <c r="F39" s="460">
        <v>275.23619000000002</v>
      </c>
      <c r="G39" s="457">
        <f t="shared" si="1"/>
        <v>0</v>
      </c>
    </row>
    <row r="40" spans="1:7" ht="18.75" customHeight="1">
      <c r="A40" s="348">
        <v>1110503505</v>
      </c>
      <c r="B40" s="433" t="s">
        <v>218</v>
      </c>
      <c r="C40" s="462">
        <v>517</v>
      </c>
      <c r="D40" s="459">
        <v>52.556849999999997</v>
      </c>
      <c r="E40" s="457">
        <f t="shared" si="2"/>
        <v>10.165735009671179</v>
      </c>
      <c r="F40" s="460">
        <v>56.488059999999997</v>
      </c>
      <c r="G40" s="457">
        <f t="shared" si="1"/>
        <v>93.0406354900487</v>
      </c>
    </row>
    <row r="41" spans="1:7" ht="37.5" customHeight="1">
      <c r="A41" s="348">
        <v>1110502000</v>
      </c>
      <c r="B41" s="431" t="s">
        <v>259</v>
      </c>
      <c r="C41" s="463">
        <v>0</v>
      </c>
      <c r="D41" s="459">
        <v>0</v>
      </c>
      <c r="E41" s="457" t="e">
        <f t="shared" si="2"/>
        <v>#DIV/0!</v>
      </c>
      <c r="F41" s="460">
        <v>0</v>
      </c>
      <c r="G41" s="457" t="e">
        <f t="shared" si="1"/>
        <v>#DIV/0!</v>
      </c>
    </row>
    <row r="42" spans="1:7" s="15" customFormat="1" ht="26.25">
      <c r="A42" s="348">
        <v>1110701505</v>
      </c>
      <c r="B42" s="433" t="s">
        <v>234</v>
      </c>
      <c r="C42" s="462">
        <v>100</v>
      </c>
      <c r="D42" s="459">
        <v>0</v>
      </c>
      <c r="E42" s="457">
        <f t="shared" si="2"/>
        <v>0</v>
      </c>
      <c r="F42" s="460">
        <v>0</v>
      </c>
      <c r="G42" s="457" t="e">
        <f t="shared" si="1"/>
        <v>#DIV/0!</v>
      </c>
    </row>
    <row r="43" spans="1:7" s="15" customFormat="1" ht="26.25">
      <c r="A43" s="348">
        <v>1110903000</v>
      </c>
      <c r="B43" s="433" t="s">
        <v>387</v>
      </c>
      <c r="C43" s="462">
        <v>0</v>
      </c>
      <c r="D43" s="459">
        <v>0</v>
      </c>
      <c r="E43" s="457"/>
      <c r="F43" s="460">
        <v>0</v>
      </c>
      <c r="G43" s="457" t="e">
        <f t="shared" si="1"/>
        <v>#DIV/0!</v>
      </c>
    </row>
    <row r="44" spans="1:7" s="15" customFormat="1" ht="26.25">
      <c r="A44" s="348">
        <v>1110904414</v>
      </c>
      <c r="B44" s="433" t="s">
        <v>314</v>
      </c>
      <c r="C44" s="462">
        <v>1216</v>
      </c>
      <c r="D44" s="459">
        <v>38.82188</v>
      </c>
      <c r="E44" s="457">
        <f>SUM(D44/C44*100)</f>
        <v>3.192588815789474</v>
      </c>
      <c r="F44" s="460">
        <v>63.024140000000003</v>
      </c>
      <c r="G44" s="457">
        <f t="shared" si="1"/>
        <v>61.598428792522988</v>
      </c>
    </row>
    <row r="45" spans="1:7" s="15" customFormat="1" ht="40.5">
      <c r="A45" s="347">
        <v>1120000</v>
      </c>
      <c r="B45" s="432" t="s">
        <v>125</v>
      </c>
      <c r="C45" s="464">
        <f>C46</f>
        <v>950</v>
      </c>
      <c r="D45" s="465">
        <f>D46</f>
        <v>111.59734</v>
      </c>
      <c r="E45" s="457">
        <f>SUM(D45/C45*100)</f>
        <v>11.747088421052631</v>
      </c>
      <c r="F45" s="464">
        <f>SUM(F46)</f>
        <v>120.23873</v>
      </c>
      <c r="G45" s="457">
        <f t="shared" si="1"/>
        <v>92.813139327070402</v>
      </c>
    </row>
    <row r="46" spans="1:7" s="15" customFormat="1" ht="26.25">
      <c r="A46" s="348">
        <v>1120100001</v>
      </c>
      <c r="B46" s="431" t="s">
        <v>235</v>
      </c>
      <c r="C46" s="458">
        <v>950</v>
      </c>
      <c r="D46" s="459">
        <v>111.59734</v>
      </c>
      <c r="E46" s="457">
        <f>SUM(D46/C46*100)</f>
        <v>11.747088421052631</v>
      </c>
      <c r="F46" s="460">
        <v>120.23873</v>
      </c>
      <c r="G46" s="457">
        <f t="shared" si="1"/>
        <v>92.813139327070402</v>
      </c>
    </row>
    <row r="47" spans="1:7" s="182" customFormat="1" ht="21.75" customHeight="1">
      <c r="A47" s="350">
        <v>1130000</v>
      </c>
      <c r="B47" s="436" t="s">
        <v>126</v>
      </c>
      <c r="C47" s="455">
        <f>C48+C49</f>
        <v>900</v>
      </c>
      <c r="D47" s="456">
        <f>D48+D49</f>
        <v>1.3015399999999999</v>
      </c>
      <c r="E47" s="457">
        <f>SUM(D47/C47*100)</f>
        <v>0.14461555555555555</v>
      </c>
      <c r="F47" s="455">
        <f>SUM(F48:F49)</f>
        <v>56.340710000000001</v>
      </c>
      <c r="G47" s="457">
        <f t="shared" si="1"/>
        <v>2.3101235323445515</v>
      </c>
    </row>
    <row r="48" spans="1:7" s="15" customFormat="1" ht="20.25" customHeight="1">
      <c r="A48" s="348">
        <v>1130200000</v>
      </c>
      <c r="B48" s="431" t="s">
        <v>312</v>
      </c>
      <c r="C48" s="458">
        <v>900</v>
      </c>
      <c r="D48" s="461">
        <v>1.3015399999999999</v>
      </c>
      <c r="E48" s="457">
        <f>SUM(D48/C48*100)</f>
        <v>0.14461555555555555</v>
      </c>
      <c r="F48" s="458">
        <v>56.340710000000001</v>
      </c>
      <c r="G48" s="457">
        <f t="shared" si="1"/>
        <v>2.3101235323445515</v>
      </c>
    </row>
    <row r="49" spans="1:9" ht="25.5" customHeight="1">
      <c r="A49" s="348">
        <v>1130305005</v>
      </c>
      <c r="B49" s="431" t="s">
        <v>217</v>
      </c>
      <c r="C49" s="458">
        <v>0</v>
      </c>
      <c r="D49" s="459">
        <v>0</v>
      </c>
      <c r="E49" s="457"/>
      <c r="F49" s="460">
        <v>0</v>
      </c>
      <c r="G49" s="457"/>
    </row>
    <row r="50" spans="1:9" ht="20.25" customHeight="1">
      <c r="A50" s="351">
        <v>1140000</v>
      </c>
      <c r="B50" s="437" t="s">
        <v>127</v>
      </c>
      <c r="C50" s="455">
        <f>C51+C52</f>
        <v>3400</v>
      </c>
      <c r="D50" s="456">
        <f>D51+D52</f>
        <v>780.62138000000004</v>
      </c>
      <c r="E50" s="457">
        <f t="shared" ref="E50:E60" si="3">SUM(D50/C50*100)</f>
        <v>22.959452352941177</v>
      </c>
      <c r="F50" s="455">
        <f>F51+F52</f>
        <v>3272.3491199999999</v>
      </c>
      <c r="G50" s="457">
        <f t="shared" si="1"/>
        <v>23.855076318996186</v>
      </c>
    </row>
    <row r="51" spans="1:9" ht="26.25">
      <c r="A51" s="349">
        <v>1140200000</v>
      </c>
      <c r="B51" s="435" t="s">
        <v>215</v>
      </c>
      <c r="C51" s="458">
        <v>1400</v>
      </c>
      <c r="D51" s="459">
        <v>0</v>
      </c>
      <c r="E51" s="457">
        <f t="shared" si="3"/>
        <v>0</v>
      </c>
      <c r="F51" s="460">
        <v>860.85699999999997</v>
      </c>
      <c r="G51" s="457">
        <f t="shared" si="1"/>
        <v>0</v>
      </c>
    </row>
    <row r="52" spans="1:9" ht="24" customHeight="1">
      <c r="A52" s="348">
        <v>1140600000</v>
      </c>
      <c r="B52" s="431" t="s">
        <v>216</v>
      </c>
      <c r="C52" s="458">
        <v>2000</v>
      </c>
      <c r="D52" s="459">
        <v>780.62138000000004</v>
      </c>
      <c r="E52" s="457">
        <f t="shared" si="3"/>
        <v>39.031069000000002</v>
      </c>
      <c r="F52" s="460">
        <v>2411.4921199999999</v>
      </c>
      <c r="G52" s="457">
        <f t="shared" si="1"/>
        <v>32.370886619359972</v>
      </c>
    </row>
    <row r="53" spans="1:9" ht="0.75" customHeight="1">
      <c r="A53" s="347">
        <v>1150000000</v>
      </c>
      <c r="B53" s="432" t="s">
        <v>228</v>
      </c>
      <c r="C53" s="455">
        <f>C54</f>
        <v>0</v>
      </c>
      <c r="D53" s="456">
        <f>D54</f>
        <v>0</v>
      </c>
      <c r="E53" s="457" t="e">
        <f t="shared" si="3"/>
        <v>#DIV/0!</v>
      </c>
      <c r="F53" s="455">
        <f>F54</f>
        <v>0</v>
      </c>
      <c r="G53" s="457" t="e">
        <f t="shared" si="1"/>
        <v>#DIV/0!</v>
      </c>
    </row>
    <row r="54" spans="1:9" ht="42.75" customHeight="1">
      <c r="A54" s="348">
        <v>1150205005</v>
      </c>
      <c r="B54" s="431" t="s">
        <v>229</v>
      </c>
      <c r="C54" s="458">
        <v>0</v>
      </c>
      <c r="D54" s="459">
        <v>0</v>
      </c>
      <c r="E54" s="457" t="e">
        <f t="shared" si="3"/>
        <v>#DIV/0!</v>
      </c>
      <c r="F54" s="460">
        <v>0</v>
      </c>
      <c r="G54" s="457" t="e">
        <f t="shared" si="1"/>
        <v>#DIV/0!</v>
      </c>
    </row>
    <row r="55" spans="1:9" ht="26.25">
      <c r="A55" s="347">
        <v>1160000</v>
      </c>
      <c r="B55" s="432" t="s">
        <v>129</v>
      </c>
      <c r="C55" s="455">
        <f>SUM(C56:C59)</f>
        <v>2150</v>
      </c>
      <c r="D55" s="456">
        <f>SUM(D56:D59)</f>
        <v>114.21042</v>
      </c>
      <c r="E55" s="457">
        <f t="shared" si="3"/>
        <v>5.3121125581395345</v>
      </c>
      <c r="F55" s="455">
        <f>SUM(F56:F59)</f>
        <v>290.52931000000001</v>
      </c>
      <c r="G55" s="457">
        <f t="shared" si="1"/>
        <v>39.311152461691385</v>
      </c>
      <c r="I55" s="147"/>
    </row>
    <row r="56" spans="1:9" ht="36.75" customHeight="1">
      <c r="A56" s="348">
        <v>1160100001</v>
      </c>
      <c r="B56" s="431" t="s">
        <v>439</v>
      </c>
      <c r="C56" s="458">
        <v>1227.9000000000001</v>
      </c>
      <c r="D56" s="466">
        <v>105.27773999999999</v>
      </c>
      <c r="E56" s="457">
        <f t="shared" si="3"/>
        <v>8.5738040557048603</v>
      </c>
      <c r="F56" s="467">
        <v>206.81267</v>
      </c>
      <c r="G56" s="457">
        <f t="shared" si="1"/>
        <v>50.904879280365165</v>
      </c>
    </row>
    <row r="57" spans="1:9" ht="39.75" customHeight="1">
      <c r="A57" s="348">
        <v>1160700000</v>
      </c>
      <c r="B57" s="431" t="s">
        <v>440</v>
      </c>
      <c r="C57" s="458">
        <v>813.1</v>
      </c>
      <c r="D57" s="468">
        <v>8.9326799999999995</v>
      </c>
      <c r="E57" s="457">
        <f t="shared" si="3"/>
        <v>1.0985954987086459</v>
      </c>
      <c r="F57" s="469">
        <v>17.229130000000001</v>
      </c>
      <c r="G57" s="457">
        <f t="shared" si="1"/>
        <v>51.846378778266796</v>
      </c>
    </row>
    <row r="58" spans="1:9" ht="41.25" customHeight="1">
      <c r="A58" s="348">
        <v>1161012000</v>
      </c>
      <c r="B58" s="431" t="s">
        <v>397</v>
      </c>
      <c r="C58" s="470">
        <v>9</v>
      </c>
      <c r="D58" s="468">
        <v>0</v>
      </c>
      <c r="E58" s="457">
        <f t="shared" si="3"/>
        <v>0</v>
      </c>
      <c r="F58" s="469">
        <v>26.48751</v>
      </c>
      <c r="G58" s="457">
        <f t="shared" si="1"/>
        <v>0</v>
      </c>
    </row>
    <row r="59" spans="1:9" ht="41.25" customHeight="1">
      <c r="A59" s="348">
        <v>1161100001</v>
      </c>
      <c r="B59" s="431" t="s">
        <v>398</v>
      </c>
      <c r="C59" s="470">
        <v>100</v>
      </c>
      <c r="D59" s="468">
        <v>0</v>
      </c>
      <c r="E59" s="457">
        <f t="shared" si="3"/>
        <v>0</v>
      </c>
      <c r="F59" s="469">
        <v>40</v>
      </c>
      <c r="G59" s="457"/>
    </row>
    <row r="60" spans="1:9" ht="25.5" customHeight="1">
      <c r="A60" s="347">
        <v>1170000</v>
      </c>
      <c r="B60" s="432" t="s">
        <v>130</v>
      </c>
      <c r="C60" s="455">
        <f>C61+C62</f>
        <v>11270.727999999999</v>
      </c>
      <c r="D60" s="456">
        <f>D61+D62</f>
        <v>5.3295599999999999</v>
      </c>
      <c r="E60" s="457">
        <f t="shared" si="3"/>
        <v>4.7286741371098659E-2</v>
      </c>
      <c r="F60" s="455">
        <f>F61+F62</f>
        <v>0</v>
      </c>
      <c r="G60" s="457"/>
    </row>
    <row r="61" spans="1:9" ht="26.25">
      <c r="A61" s="348">
        <v>1170105005</v>
      </c>
      <c r="B61" s="431" t="s">
        <v>15</v>
      </c>
      <c r="C61" s="458">
        <v>0</v>
      </c>
      <c r="D61" s="461">
        <v>5.3295599999999999</v>
      </c>
      <c r="E61" s="457"/>
      <c r="F61" s="458">
        <v>0</v>
      </c>
      <c r="G61" s="457"/>
    </row>
    <row r="62" spans="1:9" ht="26.25">
      <c r="A62" s="348">
        <v>1171500000</v>
      </c>
      <c r="B62" s="433" t="s">
        <v>411</v>
      </c>
      <c r="C62" s="458">
        <v>11270.727999999999</v>
      </c>
      <c r="D62" s="459">
        <v>0</v>
      </c>
      <c r="E62" s="457">
        <f>SUM(D62/C62*100)</f>
        <v>0</v>
      </c>
      <c r="F62" s="460">
        <v>0</v>
      </c>
      <c r="G62" s="457"/>
    </row>
    <row r="63" spans="1:9" s="6" customFormat="1" ht="26.25">
      <c r="A63" s="347">
        <v>100000</v>
      </c>
      <c r="B63" s="430" t="s">
        <v>16</v>
      </c>
      <c r="C63" s="471">
        <f>SUM(C5,C34)</f>
        <v>245126.948</v>
      </c>
      <c r="D63" s="472">
        <f>SUM(D5,D34)</f>
        <v>20206.100040000001</v>
      </c>
      <c r="E63" s="457">
        <f>SUM(D63/C63*100)</f>
        <v>8.2431165585270545</v>
      </c>
      <c r="F63" s="471">
        <f>SUM(F5,F34)</f>
        <v>31731.424590000002</v>
      </c>
      <c r="G63" s="457">
        <f t="shared" si="1"/>
        <v>63.678515229246436</v>
      </c>
      <c r="H63" s="93"/>
      <c r="I63" s="93"/>
    </row>
    <row r="64" spans="1:9" s="6" customFormat="1" ht="28.5" customHeight="1">
      <c r="A64" s="347">
        <v>200000</v>
      </c>
      <c r="B64" s="430" t="s">
        <v>17</v>
      </c>
      <c r="C64" s="455">
        <f>C65+C67+C68+C69+C72+C66+C71</f>
        <v>772446.20021000004</v>
      </c>
      <c r="D64" s="456">
        <f>SUM(D65+D66+D67+D68+D69+D70+D71+D72)</f>
        <v>48761.982139999993</v>
      </c>
      <c r="E64" s="457">
        <f>SUM(D64/C64*100)</f>
        <v>6.3126703357131388</v>
      </c>
      <c r="F64" s="455">
        <f>SUM(F65+F67+F68+F69+F70+F71+F72)</f>
        <v>77779.264760000005</v>
      </c>
      <c r="G64" s="457">
        <f t="shared" si="1"/>
        <v>62.692778455109675</v>
      </c>
      <c r="H64" s="93"/>
      <c r="I64" s="93"/>
    </row>
    <row r="65" spans="1:9" ht="26.25" customHeight="1">
      <c r="A65" s="349">
        <v>2021000000</v>
      </c>
      <c r="B65" s="434" t="s">
        <v>18</v>
      </c>
      <c r="C65" s="462">
        <v>116188.5</v>
      </c>
      <c r="D65" s="473">
        <v>33613.1</v>
      </c>
      <c r="E65" s="457">
        <f>SUM(D65/C65*100)</f>
        <v>28.929799420768838</v>
      </c>
      <c r="F65" s="474">
        <v>299.39999999999998</v>
      </c>
      <c r="G65" s="457">
        <f t="shared" si="1"/>
        <v>11226.82030728123</v>
      </c>
    </row>
    <row r="66" spans="1:9" ht="18.75" customHeight="1">
      <c r="A66" s="349">
        <v>2021500200</v>
      </c>
      <c r="B66" s="434" t="s">
        <v>225</v>
      </c>
      <c r="C66" s="462"/>
      <c r="D66" s="473"/>
      <c r="E66" s="457"/>
      <c r="F66" s="474">
        <v>0</v>
      </c>
      <c r="G66" s="457"/>
    </row>
    <row r="67" spans="1:9" ht="26.25">
      <c r="A67" s="349">
        <v>2022000000</v>
      </c>
      <c r="B67" s="434" t="s">
        <v>19</v>
      </c>
      <c r="C67" s="462">
        <v>193352.50141</v>
      </c>
      <c r="D67" s="459">
        <v>16463.34892</v>
      </c>
      <c r="E67" s="457">
        <f>SUM(D67/C67*100)</f>
        <v>8.5146811134808171</v>
      </c>
      <c r="F67" s="460">
        <v>22680.096560000002</v>
      </c>
      <c r="G67" s="457">
        <f t="shared" si="1"/>
        <v>72.589412820383501</v>
      </c>
    </row>
    <row r="68" spans="1:9" ht="26.25">
      <c r="A68" s="349">
        <v>2023000000</v>
      </c>
      <c r="B68" s="434" t="s">
        <v>20</v>
      </c>
      <c r="C68" s="462">
        <v>437750.19880000001</v>
      </c>
      <c r="D68" s="475">
        <v>67105.063259999995</v>
      </c>
      <c r="E68" s="457">
        <f>SUM(D68/C68*100)</f>
        <v>15.32953347456024</v>
      </c>
      <c r="F68" s="476">
        <v>60597.191789999997</v>
      </c>
      <c r="G68" s="457">
        <f>G77</f>
        <v>129.48500084507626</v>
      </c>
    </row>
    <row r="69" spans="1:9" ht="18" customHeight="1">
      <c r="A69" s="349">
        <v>2024000000</v>
      </c>
      <c r="B69" s="435" t="s">
        <v>21</v>
      </c>
      <c r="C69" s="462">
        <v>25155</v>
      </c>
      <c r="D69" s="477">
        <v>3020.64</v>
      </c>
      <c r="E69" s="457">
        <f>SUM(D69/C69*100)</f>
        <v>12.008109719737627</v>
      </c>
      <c r="F69" s="478">
        <v>3085.74</v>
      </c>
      <c r="G69" s="457"/>
    </row>
    <row r="70" spans="1:9" ht="18" customHeight="1">
      <c r="A70" s="349">
        <v>207000000</v>
      </c>
      <c r="B70" s="435" t="s">
        <v>285</v>
      </c>
      <c r="C70" s="462"/>
      <c r="D70" s="477"/>
      <c r="E70" s="457"/>
      <c r="F70" s="478">
        <v>171.95500000000001</v>
      </c>
      <c r="G70" s="457"/>
    </row>
    <row r="71" spans="1:9" ht="24" customHeight="1">
      <c r="A71" s="349">
        <v>2180500005</v>
      </c>
      <c r="B71" s="435" t="s">
        <v>307</v>
      </c>
      <c r="C71" s="462">
        <v>0</v>
      </c>
      <c r="D71" s="477">
        <v>0</v>
      </c>
      <c r="E71" s="457"/>
      <c r="F71" s="478">
        <v>1848.9377500000001</v>
      </c>
      <c r="G71" s="457">
        <f t="shared" ref="G71:G73" si="4">SUM(D71/F71*100)</f>
        <v>0</v>
      </c>
    </row>
    <row r="72" spans="1:9" ht="23.25" customHeight="1">
      <c r="A72" s="348">
        <v>2196001005</v>
      </c>
      <c r="B72" s="433" t="s">
        <v>23</v>
      </c>
      <c r="C72" s="460">
        <v>0</v>
      </c>
      <c r="D72" s="459">
        <v>-71440.170039999997</v>
      </c>
      <c r="E72" s="457"/>
      <c r="F72" s="460">
        <v>-10904.056339999999</v>
      </c>
      <c r="G72" s="457">
        <f t="shared" si="4"/>
        <v>655.17058801257076</v>
      </c>
    </row>
    <row r="73" spans="1:9" s="6" customFormat="1" ht="22.5" customHeight="1">
      <c r="A73" s="347"/>
      <c r="B73" s="430" t="s">
        <v>25</v>
      </c>
      <c r="C73" s="479">
        <f>C63+C64</f>
        <v>1017573.14821</v>
      </c>
      <c r="D73" s="480">
        <f>D63+D64</f>
        <v>68968.082179999998</v>
      </c>
      <c r="E73" s="457">
        <f>SUM(D73/C73*100)</f>
        <v>6.7777026448979001</v>
      </c>
      <c r="F73" s="479">
        <f>F63+F64</f>
        <v>109510.68935</v>
      </c>
      <c r="G73" s="457">
        <f t="shared" si="4"/>
        <v>62.978402007474898</v>
      </c>
      <c r="H73" s="205"/>
      <c r="I73" s="93"/>
    </row>
    <row r="74" spans="1:9" s="6" customFormat="1" ht="26.25">
      <c r="A74" s="347"/>
      <c r="B74" s="438" t="s">
        <v>303</v>
      </c>
      <c r="C74" s="481">
        <f>C73-C131</f>
        <v>-50798.954009999987</v>
      </c>
      <c r="D74" s="456">
        <f>D73-D131</f>
        <v>-49950.56336</v>
      </c>
      <c r="E74" s="482"/>
      <c r="F74" s="455">
        <f>F73-F131</f>
        <v>2843.960149999999</v>
      </c>
      <c r="G74" s="482"/>
      <c r="H74" s="93"/>
      <c r="I74" s="93"/>
    </row>
    <row r="75" spans="1:9" ht="26.25">
      <c r="A75" s="352"/>
      <c r="B75" s="439"/>
      <c r="C75" s="483"/>
      <c r="D75" s="484"/>
      <c r="E75" s="485"/>
      <c r="F75" s="486"/>
      <c r="G75" s="485"/>
    </row>
    <row r="76" spans="1:9" ht="60.75">
      <c r="A76" s="513" t="s">
        <v>451</v>
      </c>
      <c r="B76" s="514" t="s">
        <v>452</v>
      </c>
      <c r="C76" s="510" t="s">
        <v>456</v>
      </c>
      <c r="D76" s="516" t="s">
        <v>458</v>
      </c>
      <c r="E76" s="517" t="s">
        <v>313</v>
      </c>
      <c r="F76" s="515" t="s">
        <v>459</v>
      </c>
      <c r="G76" s="517" t="s">
        <v>445</v>
      </c>
    </row>
    <row r="77" spans="1:9" s="6" customFormat="1" ht="22.5" customHeight="1">
      <c r="A77" s="353" t="s">
        <v>27</v>
      </c>
      <c r="B77" s="440" t="s">
        <v>28</v>
      </c>
      <c r="C77" s="487">
        <f>SUM(C78+C79+C80+C81+C82+C83+C84)</f>
        <v>112507.64019000001</v>
      </c>
      <c r="D77" s="488">
        <f>SUM(D78:D84)</f>
        <v>10838.44865</v>
      </c>
      <c r="E77" s="489">
        <f t="shared" ref="E77:E108" si="5">SUM(D77/C77*100)</f>
        <v>9.6335223383019208</v>
      </c>
      <c r="F77" s="487">
        <f>SUM(F78:F84)</f>
        <v>8370.4279100000003</v>
      </c>
      <c r="G77" s="489">
        <f>SUM(D77/F77*100)</f>
        <v>129.48500084507626</v>
      </c>
    </row>
    <row r="78" spans="1:9" s="6" customFormat="1" ht="42">
      <c r="A78" s="354" t="s">
        <v>29</v>
      </c>
      <c r="B78" s="441" t="s">
        <v>30</v>
      </c>
      <c r="C78" s="490">
        <v>50</v>
      </c>
      <c r="D78" s="491">
        <v>0</v>
      </c>
      <c r="E78" s="489">
        <f t="shared" si="5"/>
        <v>0</v>
      </c>
      <c r="F78" s="490"/>
      <c r="G78" s="489" t="e">
        <f t="shared" ref="G78:G131" si="6">SUM(D78/F78*100)</f>
        <v>#DIV/0!</v>
      </c>
    </row>
    <row r="79" spans="1:9" ht="21.75" customHeight="1">
      <c r="A79" s="354" t="s">
        <v>31</v>
      </c>
      <c r="B79" s="442" t="s">
        <v>32</v>
      </c>
      <c r="C79" s="490">
        <v>67390.83</v>
      </c>
      <c r="D79" s="491">
        <v>5948.9430700000003</v>
      </c>
      <c r="E79" s="489">
        <f t="shared" si="5"/>
        <v>8.8275260447155794</v>
      </c>
      <c r="F79" s="490">
        <v>5176.8590800000002</v>
      </c>
      <c r="G79" s="489">
        <f t="shared" si="6"/>
        <v>114.91413959832957</v>
      </c>
    </row>
    <row r="80" spans="1:9" ht="19.5" customHeight="1">
      <c r="A80" s="354" t="s">
        <v>33</v>
      </c>
      <c r="B80" s="442" t="s">
        <v>34</v>
      </c>
      <c r="C80" s="490">
        <v>3.9</v>
      </c>
      <c r="D80" s="491">
        <v>0</v>
      </c>
      <c r="E80" s="489">
        <f t="shared" si="5"/>
        <v>0</v>
      </c>
      <c r="F80" s="490">
        <v>0</v>
      </c>
      <c r="G80" s="489" t="e">
        <f t="shared" si="6"/>
        <v>#DIV/0!</v>
      </c>
    </row>
    <row r="81" spans="1:8" ht="38.25" customHeight="1">
      <c r="A81" s="354" t="s">
        <v>35</v>
      </c>
      <c r="B81" s="442" t="s">
        <v>36</v>
      </c>
      <c r="C81" s="492">
        <v>6787</v>
      </c>
      <c r="D81" s="493">
        <v>725.35058000000004</v>
      </c>
      <c r="E81" s="489">
        <f t="shared" si="5"/>
        <v>10.687351996463828</v>
      </c>
      <c r="F81" s="492">
        <v>791.89882999999998</v>
      </c>
      <c r="G81" s="489">
        <f t="shared" si="6"/>
        <v>91.59636970293289</v>
      </c>
    </row>
    <row r="82" spans="1:8" ht="25.5" customHeight="1">
      <c r="A82" s="354" t="s">
        <v>37</v>
      </c>
      <c r="B82" s="442" t="s">
        <v>38</v>
      </c>
      <c r="C82" s="490"/>
      <c r="D82" s="491">
        <v>0</v>
      </c>
      <c r="E82" s="489" t="e">
        <f t="shared" si="5"/>
        <v>#DIV/0!</v>
      </c>
      <c r="F82" s="490">
        <v>0</v>
      </c>
      <c r="G82" s="489" t="e">
        <f t="shared" si="6"/>
        <v>#DIV/0!</v>
      </c>
    </row>
    <row r="83" spans="1:8" ht="24.75" customHeight="1">
      <c r="A83" s="354" t="s">
        <v>39</v>
      </c>
      <c r="B83" s="442" t="s">
        <v>40</v>
      </c>
      <c r="C83" s="492">
        <v>13804.010190000001</v>
      </c>
      <c r="D83" s="493">
        <v>0</v>
      </c>
      <c r="E83" s="489">
        <f t="shared" si="5"/>
        <v>0</v>
      </c>
      <c r="F83" s="492">
        <v>0</v>
      </c>
      <c r="G83" s="489" t="e">
        <f t="shared" si="6"/>
        <v>#DIV/0!</v>
      </c>
    </row>
    <row r="84" spans="1:8" ht="24" customHeight="1">
      <c r="A84" s="354" t="s">
        <v>41</v>
      </c>
      <c r="B84" s="442" t="s">
        <v>42</v>
      </c>
      <c r="C84" s="490">
        <v>24471.9</v>
      </c>
      <c r="D84" s="491">
        <v>4164.1549999999997</v>
      </c>
      <c r="E84" s="489">
        <f t="shared" si="5"/>
        <v>17.016067407925007</v>
      </c>
      <c r="F84" s="490">
        <v>2401.67</v>
      </c>
      <c r="G84" s="489">
        <f t="shared" si="6"/>
        <v>173.38581070671657</v>
      </c>
    </row>
    <row r="85" spans="1:8" s="6" customFormat="1" ht="26.25">
      <c r="A85" s="355" t="s">
        <v>43</v>
      </c>
      <c r="B85" s="443" t="s">
        <v>44</v>
      </c>
      <c r="C85" s="487">
        <f>C86</f>
        <v>1788.6</v>
      </c>
      <c r="D85" s="488">
        <f>D86</f>
        <v>185.73274000000001</v>
      </c>
      <c r="E85" s="489">
        <f t="shared" si="5"/>
        <v>10.384252487979426</v>
      </c>
      <c r="F85" s="487">
        <f>SUM(F86)</f>
        <v>188.94009</v>
      </c>
      <c r="G85" s="489">
        <f t="shared" si="6"/>
        <v>98.302451322003719</v>
      </c>
    </row>
    <row r="86" spans="1:8" ht="26.25">
      <c r="A86" s="356" t="s">
        <v>45</v>
      </c>
      <c r="B86" s="444" t="s">
        <v>46</v>
      </c>
      <c r="C86" s="490">
        <v>1788.6</v>
      </c>
      <c r="D86" s="491">
        <v>185.73274000000001</v>
      </c>
      <c r="E86" s="489">
        <f t="shared" si="5"/>
        <v>10.384252487979426</v>
      </c>
      <c r="F86" s="490">
        <v>188.94009</v>
      </c>
      <c r="G86" s="489">
        <f t="shared" si="6"/>
        <v>98.302451322003719</v>
      </c>
    </row>
    <row r="87" spans="1:8" s="6" customFormat="1" ht="21" customHeight="1">
      <c r="A87" s="353" t="s">
        <v>47</v>
      </c>
      <c r="B87" s="440" t="s">
        <v>48</v>
      </c>
      <c r="C87" s="487">
        <f>SUM(C89:C92)</f>
        <v>6762.6</v>
      </c>
      <c r="D87" s="488">
        <f>SUM(D89:D92)</f>
        <v>471.54198000000002</v>
      </c>
      <c r="E87" s="489">
        <f t="shared" si="5"/>
        <v>6.9727912341407157</v>
      </c>
      <c r="F87" s="487">
        <f>SUM(F88:F92)</f>
        <v>488.95541000000003</v>
      </c>
      <c r="G87" s="489">
        <f t="shared" si="6"/>
        <v>96.438646624239212</v>
      </c>
    </row>
    <row r="88" spans="1:8" ht="23.25" customHeight="1">
      <c r="A88" s="354" t="s">
        <v>49</v>
      </c>
      <c r="B88" s="442" t="s">
        <v>50</v>
      </c>
      <c r="C88" s="490"/>
      <c r="D88" s="491"/>
      <c r="E88" s="489" t="e">
        <f t="shared" si="5"/>
        <v>#DIV/0!</v>
      </c>
      <c r="F88" s="490"/>
      <c r="G88" s="489" t="e">
        <f t="shared" si="6"/>
        <v>#DIV/0!</v>
      </c>
    </row>
    <row r="89" spans="1:8" ht="26.25">
      <c r="A89" s="357" t="s">
        <v>51</v>
      </c>
      <c r="B89" s="442" t="s">
        <v>309</v>
      </c>
      <c r="C89" s="490">
        <v>1202.3</v>
      </c>
      <c r="D89" s="491">
        <v>110.35185</v>
      </c>
      <c r="E89" s="489">
        <f t="shared" si="5"/>
        <v>9.1783955751476345</v>
      </c>
      <c r="F89" s="490">
        <v>111.87729</v>
      </c>
      <c r="G89" s="489">
        <f t="shared" si="6"/>
        <v>98.636506122019938</v>
      </c>
    </row>
    <row r="90" spans="1:8" ht="36.75" customHeight="1">
      <c r="A90" s="358" t="s">
        <v>53</v>
      </c>
      <c r="B90" s="445" t="s">
        <v>54</v>
      </c>
      <c r="C90" s="490">
        <v>3710.3</v>
      </c>
      <c r="D90" s="491">
        <v>353.44013000000001</v>
      </c>
      <c r="E90" s="489">
        <f t="shared" si="5"/>
        <v>9.5259178503086002</v>
      </c>
      <c r="F90" s="490">
        <v>361.57812000000001</v>
      </c>
      <c r="G90" s="489">
        <f t="shared" si="6"/>
        <v>97.749313481689654</v>
      </c>
    </row>
    <row r="91" spans="1:8" ht="21" customHeight="1">
      <c r="A91" s="358" t="s">
        <v>212</v>
      </c>
      <c r="B91" s="445" t="s">
        <v>213</v>
      </c>
      <c r="C91" s="490">
        <v>682</v>
      </c>
      <c r="D91" s="491">
        <v>7.75</v>
      </c>
      <c r="E91" s="489">
        <f t="shared" si="5"/>
        <v>1.1363636363636365</v>
      </c>
      <c r="F91" s="490">
        <v>15.5</v>
      </c>
      <c r="G91" s="489">
        <f t="shared" si="6"/>
        <v>50</v>
      </c>
    </row>
    <row r="92" spans="1:8" ht="34.5" customHeight="1">
      <c r="A92" s="358" t="s">
        <v>335</v>
      </c>
      <c r="B92" s="445" t="s">
        <v>336</v>
      </c>
      <c r="C92" s="494">
        <v>1168</v>
      </c>
      <c r="D92" s="491">
        <v>0</v>
      </c>
      <c r="E92" s="489">
        <f t="shared" si="5"/>
        <v>0</v>
      </c>
      <c r="F92" s="490"/>
      <c r="G92" s="489" t="e">
        <f t="shared" si="6"/>
        <v>#DIV/0!</v>
      </c>
    </row>
    <row r="93" spans="1:8" s="6" customFormat="1" ht="27" customHeight="1">
      <c r="A93" s="353" t="s">
        <v>55</v>
      </c>
      <c r="B93" s="440" t="s">
        <v>56</v>
      </c>
      <c r="C93" s="495">
        <f>SUM(C94:C98)</f>
        <v>133896.26039000001</v>
      </c>
      <c r="D93" s="496">
        <f>SUM(D94:D98)</f>
        <v>938.19786999999997</v>
      </c>
      <c r="E93" s="489">
        <f t="shared" si="5"/>
        <v>0.70069012179078671</v>
      </c>
      <c r="F93" s="495">
        <f>SUM(F94:F98)</f>
        <v>6158.0647100000006</v>
      </c>
      <c r="G93" s="489">
        <f t="shared" si="6"/>
        <v>15.235271374730322</v>
      </c>
    </row>
    <row r="94" spans="1:8" ht="27" customHeight="1">
      <c r="A94" s="354" t="s">
        <v>392</v>
      </c>
      <c r="B94" s="441" t="s">
        <v>393</v>
      </c>
      <c r="C94" s="497">
        <v>250</v>
      </c>
      <c r="D94" s="498">
        <v>0</v>
      </c>
      <c r="E94" s="489">
        <f t="shared" si="5"/>
        <v>0</v>
      </c>
      <c r="F94" s="497">
        <v>0</v>
      </c>
      <c r="G94" s="489" t="e">
        <f t="shared" si="6"/>
        <v>#DIV/0!</v>
      </c>
    </row>
    <row r="95" spans="1:8" s="6" customFormat="1" ht="20.25" customHeight="1">
      <c r="A95" s="354" t="s">
        <v>57</v>
      </c>
      <c r="B95" s="442" t="s">
        <v>306</v>
      </c>
      <c r="C95" s="497">
        <v>2019.35978</v>
      </c>
      <c r="D95" s="491">
        <v>0</v>
      </c>
      <c r="E95" s="489">
        <f t="shared" si="5"/>
        <v>0</v>
      </c>
      <c r="F95" s="490">
        <v>12.6</v>
      </c>
      <c r="G95" s="489">
        <f t="shared" si="6"/>
        <v>0</v>
      </c>
      <c r="H95" s="50"/>
    </row>
    <row r="96" spans="1:8" s="6" customFormat="1" ht="20.25" customHeight="1">
      <c r="A96" s="354" t="s">
        <v>59</v>
      </c>
      <c r="B96" s="442" t="s">
        <v>388</v>
      </c>
      <c r="C96" s="497">
        <v>2275.6999999999998</v>
      </c>
      <c r="D96" s="491">
        <v>0</v>
      </c>
      <c r="E96" s="489">
        <f t="shared" si="5"/>
        <v>0</v>
      </c>
      <c r="F96" s="490">
        <v>0</v>
      </c>
      <c r="G96" s="489" t="e">
        <f t="shared" si="6"/>
        <v>#DIV/0!</v>
      </c>
      <c r="H96" s="50"/>
    </row>
    <row r="97" spans="1:7" ht="26.25" customHeight="1">
      <c r="A97" s="354" t="s">
        <v>61</v>
      </c>
      <c r="B97" s="442" t="s">
        <v>62</v>
      </c>
      <c r="C97" s="497">
        <v>120357.69061000001</v>
      </c>
      <c r="D97" s="491">
        <v>831.05786999999998</v>
      </c>
      <c r="E97" s="489">
        <f t="shared" si="5"/>
        <v>0.69049004329346186</v>
      </c>
      <c r="F97" s="490">
        <v>6034.8447100000003</v>
      </c>
      <c r="G97" s="489">
        <f t="shared" si="6"/>
        <v>13.770990140357728</v>
      </c>
    </row>
    <row r="98" spans="1:7" ht="27.75" customHeight="1">
      <c r="A98" s="354" t="s">
        <v>63</v>
      </c>
      <c r="B98" s="442" t="s">
        <v>64</v>
      </c>
      <c r="C98" s="497">
        <v>8993.51</v>
      </c>
      <c r="D98" s="491">
        <v>107.14</v>
      </c>
      <c r="E98" s="489">
        <f t="shared" si="5"/>
        <v>1.1913035066397881</v>
      </c>
      <c r="F98" s="490">
        <v>110.62</v>
      </c>
      <c r="G98" s="489">
        <f t="shared" si="6"/>
        <v>96.854095100343514</v>
      </c>
    </row>
    <row r="99" spans="1:7" s="6" customFormat="1" ht="26.25">
      <c r="A99" s="353" t="s">
        <v>65</v>
      </c>
      <c r="B99" s="440" t="s">
        <v>66</v>
      </c>
      <c r="C99" s="487">
        <f>SUM(C100:C103)</f>
        <v>154968.67242000002</v>
      </c>
      <c r="D99" s="488">
        <f>SUM(D100:D102)</f>
        <v>1191.2213099999999</v>
      </c>
      <c r="E99" s="489">
        <f t="shared" si="5"/>
        <v>0.76868523902142094</v>
      </c>
      <c r="F99" s="487">
        <f>SUM(F100:F103)</f>
        <v>2000.1313599999999</v>
      </c>
      <c r="G99" s="489">
        <f t="shared" si="6"/>
        <v>59.557153786139324</v>
      </c>
    </row>
    <row r="100" spans="1:7" ht="26.25">
      <c r="A100" s="354" t="s">
        <v>67</v>
      </c>
      <c r="B100" s="446" t="s">
        <v>68</v>
      </c>
      <c r="C100" s="490">
        <v>595.62334999999996</v>
      </c>
      <c r="D100" s="491">
        <v>18.853729999999999</v>
      </c>
      <c r="E100" s="489">
        <f t="shared" si="5"/>
        <v>3.1653779187803837</v>
      </c>
      <c r="F100" s="490">
        <v>16.883400000000002</v>
      </c>
      <c r="G100" s="489">
        <f t="shared" si="6"/>
        <v>111.67022045322624</v>
      </c>
    </row>
    <row r="101" spans="1:7" ht="23.25" customHeight="1">
      <c r="A101" s="354" t="s">
        <v>69</v>
      </c>
      <c r="B101" s="446" t="s">
        <v>70</v>
      </c>
      <c r="C101" s="490">
        <v>102973.60748999999</v>
      </c>
      <c r="D101" s="491">
        <v>470.56234999999998</v>
      </c>
      <c r="E101" s="489">
        <f t="shared" si="5"/>
        <v>0.45697374450603506</v>
      </c>
      <c r="F101" s="490">
        <v>1110.21047</v>
      </c>
      <c r="G101" s="489">
        <f t="shared" si="6"/>
        <v>42.384967780028234</v>
      </c>
    </row>
    <row r="102" spans="1:7" ht="19.5" customHeight="1">
      <c r="A102" s="354" t="s">
        <v>71</v>
      </c>
      <c r="B102" s="442" t="s">
        <v>72</v>
      </c>
      <c r="C102" s="490">
        <v>51395.741580000002</v>
      </c>
      <c r="D102" s="491">
        <v>701.80523000000005</v>
      </c>
      <c r="E102" s="489">
        <f t="shared" si="5"/>
        <v>1.365492954134353</v>
      </c>
      <c r="F102" s="490">
        <v>873.03749000000005</v>
      </c>
      <c r="G102" s="489">
        <f t="shared" si="6"/>
        <v>80.386608597988157</v>
      </c>
    </row>
    <row r="103" spans="1:7" ht="19.5" customHeight="1">
      <c r="A103" s="354" t="s">
        <v>249</v>
      </c>
      <c r="B103" s="442" t="s">
        <v>260</v>
      </c>
      <c r="C103" s="490">
        <v>3.7</v>
      </c>
      <c r="D103" s="491">
        <v>0</v>
      </c>
      <c r="E103" s="489">
        <f t="shared" si="5"/>
        <v>0</v>
      </c>
      <c r="F103" s="490"/>
      <c r="G103" s="489" t="e">
        <f t="shared" si="6"/>
        <v>#DIV/0!</v>
      </c>
    </row>
    <row r="104" spans="1:7" s="6" customFormat="1" ht="26.25">
      <c r="A104" s="353" t="s">
        <v>73</v>
      </c>
      <c r="B104" s="447" t="s">
        <v>74</v>
      </c>
      <c r="C104" s="495">
        <f>SUM(C105)</f>
        <v>1442.4</v>
      </c>
      <c r="D104" s="496">
        <f>SUM(D105)</f>
        <v>0</v>
      </c>
      <c r="E104" s="489">
        <f t="shared" si="5"/>
        <v>0</v>
      </c>
      <c r="F104" s="495">
        <v>0</v>
      </c>
      <c r="G104" s="489" t="e">
        <f t="shared" si="6"/>
        <v>#DIV/0!</v>
      </c>
    </row>
    <row r="105" spans="1:7" ht="28.5" customHeight="1">
      <c r="A105" s="354" t="s">
        <v>441</v>
      </c>
      <c r="B105" s="442" t="s">
        <v>442</v>
      </c>
      <c r="C105" s="499">
        <v>1442.4</v>
      </c>
      <c r="D105" s="493">
        <v>0</v>
      </c>
      <c r="E105" s="489">
        <f t="shared" si="5"/>
        <v>0</v>
      </c>
      <c r="F105" s="492">
        <v>0</v>
      </c>
      <c r="G105" s="489" t="e">
        <f t="shared" si="6"/>
        <v>#DIV/0!</v>
      </c>
    </row>
    <row r="106" spans="1:7" s="6" customFormat="1" ht="26.25">
      <c r="A106" s="353" t="s">
        <v>75</v>
      </c>
      <c r="B106" s="447" t="s">
        <v>76</v>
      </c>
      <c r="C106" s="495">
        <f>SUM(C107:C112)</f>
        <v>539414.64414999995</v>
      </c>
      <c r="D106" s="496">
        <f>D107+D108+D111+D112+D109+D110</f>
        <v>96413.992450000005</v>
      </c>
      <c r="E106" s="489">
        <f t="shared" si="5"/>
        <v>17.873818127783213</v>
      </c>
      <c r="F106" s="495">
        <f>SUM(F107:F112)</f>
        <v>80674.468919999985</v>
      </c>
      <c r="G106" s="489">
        <f t="shared" si="6"/>
        <v>119.50991898763903</v>
      </c>
    </row>
    <row r="107" spans="1:7" ht="26.25">
      <c r="A107" s="354" t="s">
        <v>77</v>
      </c>
      <c r="B107" s="446" t="s">
        <v>244</v>
      </c>
      <c r="C107" s="497">
        <v>112179.4</v>
      </c>
      <c r="D107" s="491">
        <v>17904.714</v>
      </c>
      <c r="E107" s="489">
        <f t="shared" si="5"/>
        <v>15.960786026667998</v>
      </c>
      <c r="F107" s="490">
        <v>11698.613499999999</v>
      </c>
      <c r="G107" s="489">
        <f t="shared" si="6"/>
        <v>153.04988065466048</v>
      </c>
    </row>
    <row r="108" spans="1:7" ht="26.25">
      <c r="A108" s="354" t="s">
        <v>78</v>
      </c>
      <c r="B108" s="446" t="s">
        <v>245</v>
      </c>
      <c r="C108" s="497">
        <v>396530.24414999998</v>
      </c>
      <c r="D108" s="491">
        <v>73680.053740000003</v>
      </c>
      <c r="E108" s="489">
        <f t="shared" si="5"/>
        <v>18.581193951028919</v>
      </c>
      <c r="F108" s="490">
        <v>65826.790649999995</v>
      </c>
      <c r="G108" s="489">
        <f t="shared" si="6"/>
        <v>111.93019287808772</v>
      </c>
    </row>
    <row r="109" spans="1:7" ht="26.25">
      <c r="A109" s="354" t="s">
        <v>315</v>
      </c>
      <c r="B109" s="446" t="s">
        <v>316</v>
      </c>
      <c r="C109" s="497">
        <v>22376.2</v>
      </c>
      <c r="D109" s="491">
        <v>4481.5043400000004</v>
      </c>
      <c r="E109" s="489">
        <f t="shared" ref="E109:E131" si="7">SUM(D109/C109*100)</f>
        <v>20.027995548842075</v>
      </c>
      <c r="F109" s="490">
        <v>2885.32384</v>
      </c>
      <c r="G109" s="489">
        <f t="shared" si="6"/>
        <v>155.32067069462818</v>
      </c>
    </row>
    <row r="110" spans="1:7" ht="42">
      <c r="A110" s="354" t="s">
        <v>432</v>
      </c>
      <c r="B110" s="446" t="s">
        <v>433</v>
      </c>
      <c r="C110" s="497">
        <v>60</v>
      </c>
      <c r="D110" s="491">
        <v>0</v>
      </c>
      <c r="E110" s="489">
        <f t="shared" si="7"/>
        <v>0</v>
      </c>
      <c r="F110" s="490">
        <v>0</v>
      </c>
      <c r="G110" s="489" t="e">
        <f t="shared" si="6"/>
        <v>#DIV/0!</v>
      </c>
    </row>
    <row r="111" spans="1:7" ht="26.25">
      <c r="A111" s="354" t="s">
        <v>79</v>
      </c>
      <c r="B111" s="446" t="s">
        <v>246</v>
      </c>
      <c r="C111" s="497">
        <v>430</v>
      </c>
      <c r="D111" s="491">
        <v>0</v>
      </c>
      <c r="E111" s="489">
        <f t="shared" si="7"/>
        <v>0</v>
      </c>
      <c r="F111" s="490">
        <v>8.09</v>
      </c>
      <c r="G111" s="489">
        <f t="shared" si="6"/>
        <v>0</v>
      </c>
    </row>
    <row r="112" spans="1:7" ht="26.25">
      <c r="A112" s="354" t="s">
        <v>80</v>
      </c>
      <c r="B112" s="446" t="s">
        <v>247</v>
      </c>
      <c r="C112" s="497">
        <v>7838.8</v>
      </c>
      <c r="D112" s="491">
        <v>347.72037</v>
      </c>
      <c r="E112" s="489">
        <f t="shared" si="7"/>
        <v>4.435887763433179</v>
      </c>
      <c r="F112" s="490">
        <v>255.65092999999999</v>
      </c>
      <c r="G112" s="489">
        <f t="shared" si="6"/>
        <v>136.0137316926639</v>
      </c>
    </row>
    <row r="113" spans="1:8" s="6" customFormat="1" ht="26.25">
      <c r="A113" s="353" t="s">
        <v>81</v>
      </c>
      <c r="B113" s="440" t="s">
        <v>82</v>
      </c>
      <c r="C113" s="487">
        <f>SUM(C114:C115)</f>
        <v>54966.658940000001</v>
      </c>
      <c r="D113" s="488">
        <f>SUM(D114:D115)</f>
        <v>7085.6824200000001</v>
      </c>
      <c r="E113" s="489">
        <f t="shared" si="7"/>
        <v>12.890873406976624</v>
      </c>
      <c r="F113" s="487">
        <f>SUM(F114:F115)</f>
        <v>7113.11877</v>
      </c>
      <c r="G113" s="489">
        <f t="shared" si="6"/>
        <v>99.614285225832106</v>
      </c>
    </row>
    <row r="114" spans="1:8" ht="26.25">
      <c r="A114" s="354" t="s">
        <v>83</v>
      </c>
      <c r="B114" s="442" t="s">
        <v>227</v>
      </c>
      <c r="C114" s="490">
        <v>53866.658940000001</v>
      </c>
      <c r="D114" s="491">
        <v>6936.8</v>
      </c>
      <c r="E114" s="489">
        <f t="shared" si="7"/>
        <v>12.877724619465697</v>
      </c>
      <c r="F114" s="490">
        <v>7113.11877</v>
      </c>
      <c r="G114" s="489">
        <f t="shared" si="6"/>
        <v>97.521217124285414</v>
      </c>
    </row>
    <row r="115" spans="1:8" ht="32.25" customHeight="1">
      <c r="A115" s="354" t="s">
        <v>256</v>
      </c>
      <c r="B115" s="442" t="s">
        <v>257</v>
      </c>
      <c r="C115" s="490">
        <v>1100</v>
      </c>
      <c r="D115" s="491">
        <v>148.88242</v>
      </c>
      <c r="E115" s="489">
        <f t="shared" si="7"/>
        <v>13.534765454545456</v>
      </c>
      <c r="F115" s="490">
        <v>0</v>
      </c>
      <c r="G115" s="489" t="e">
        <f t="shared" si="6"/>
        <v>#DIV/0!</v>
      </c>
    </row>
    <row r="116" spans="1:8" s="6" customFormat="1" ht="26.25">
      <c r="A116" s="359">
        <v>1000</v>
      </c>
      <c r="B116" s="440" t="s">
        <v>84</v>
      </c>
      <c r="C116" s="487">
        <f>SUM(C117:C120)</f>
        <v>54754.526130000006</v>
      </c>
      <c r="D116" s="500">
        <f>D117+D118+D119+D120</f>
        <v>817.34112000000005</v>
      </c>
      <c r="E116" s="489">
        <f t="shared" si="7"/>
        <v>1.4927370900068457</v>
      </c>
      <c r="F116" s="501">
        <f>SUM(F117:F120)</f>
        <v>694.55202999999995</v>
      </c>
      <c r="G116" s="489">
        <f t="shared" si="6"/>
        <v>117.67889008977485</v>
      </c>
      <c r="H116" s="93"/>
    </row>
    <row r="117" spans="1:8" ht="26.25">
      <c r="A117" s="360">
        <v>1001</v>
      </c>
      <c r="B117" s="448" t="s">
        <v>85</v>
      </c>
      <c r="C117" s="490">
        <v>60</v>
      </c>
      <c r="D117" s="491">
        <v>0</v>
      </c>
      <c r="E117" s="489">
        <f t="shared" si="7"/>
        <v>0</v>
      </c>
      <c r="F117" s="490">
        <v>0</v>
      </c>
      <c r="G117" s="489" t="e">
        <f t="shared" si="6"/>
        <v>#DIV/0!</v>
      </c>
    </row>
    <row r="118" spans="1:8" ht="26.25">
      <c r="A118" s="360">
        <v>1003</v>
      </c>
      <c r="B118" s="448" t="s">
        <v>86</v>
      </c>
      <c r="C118" s="490">
        <v>10826.57166</v>
      </c>
      <c r="D118" s="491">
        <v>809.95950000000005</v>
      </c>
      <c r="E118" s="489">
        <f t="shared" si="7"/>
        <v>7.4812186667778464</v>
      </c>
      <c r="F118" s="490">
        <v>688.53462999999999</v>
      </c>
      <c r="G118" s="489">
        <f t="shared" si="6"/>
        <v>117.63525968185509</v>
      </c>
    </row>
    <row r="119" spans="1:8" ht="26.25">
      <c r="A119" s="360">
        <v>1004</v>
      </c>
      <c r="B119" s="448" t="s">
        <v>87</v>
      </c>
      <c r="C119" s="490">
        <v>43767.054470000003</v>
      </c>
      <c r="D119" s="502">
        <v>0</v>
      </c>
      <c r="E119" s="489">
        <f t="shared" si="7"/>
        <v>0</v>
      </c>
      <c r="F119" s="503">
        <v>0</v>
      </c>
      <c r="G119" s="489" t="e">
        <f t="shared" si="6"/>
        <v>#DIV/0!</v>
      </c>
    </row>
    <row r="120" spans="1:8" ht="28.5" customHeight="1">
      <c r="A120" s="354" t="s">
        <v>88</v>
      </c>
      <c r="B120" s="442" t="s">
        <v>89</v>
      </c>
      <c r="C120" s="490">
        <v>100.9</v>
      </c>
      <c r="D120" s="491">
        <v>7.3816199999999998</v>
      </c>
      <c r="E120" s="489">
        <f t="shared" si="7"/>
        <v>7.3157779980178388</v>
      </c>
      <c r="F120" s="490">
        <v>6.0174000000000003</v>
      </c>
      <c r="G120" s="489">
        <f t="shared" si="6"/>
        <v>122.67125336524079</v>
      </c>
    </row>
    <row r="121" spans="1:8" ht="26.25">
      <c r="A121" s="353" t="s">
        <v>90</v>
      </c>
      <c r="B121" s="440" t="s">
        <v>91</v>
      </c>
      <c r="C121" s="487">
        <f>C122+C123</f>
        <v>7825.1</v>
      </c>
      <c r="D121" s="488">
        <f>D122+D123</f>
        <v>976.48699999999997</v>
      </c>
      <c r="E121" s="489">
        <f t="shared" si="7"/>
        <v>12.47890761779402</v>
      </c>
      <c r="F121" s="487">
        <f>SUM(F122:F123)</f>
        <v>978.06999999999994</v>
      </c>
      <c r="G121" s="489">
        <f t="shared" si="6"/>
        <v>99.838150643614469</v>
      </c>
    </row>
    <row r="122" spans="1:8" ht="26.25">
      <c r="A122" s="354" t="s">
        <v>92</v>
      </c>
      <c r="B122" s="442" t="s">
        <v>93</v>
      </c>
      <c r="C122" s="490">
        <v>475</v>
      </c>
      <c r="D122" s="491">
        <v>57.725000000000001</v>
      </c>
      <c r="E122" s="489">
        <f t="shared" si="7"/>
        <v>12.15263157894737</v>
      </c>
      <c r="F122" s="490">
        <v>16.8</v>
      </c>
      <c r="G122" s="489">
        <f t="shared" si="6"/>
        <v>343.60119047619048</v>
      </c>
    </row>
    <row r="123" spans="1:8" ht="26.25" customHeight="1">
      <c r="A123" s="354" t="s">
        <v>94</v>
      </c>
      <c r="B123" s="442" t="s">
        <v>95</v>
      </c>
      <c r="C123" s="490">
        <v>7350.1</v>
      </c>
      <c r="D123" s="491">
        <v>918.76199999999994</v>
      </c>
      <c r="E123" s="489">
        <f t="shared" si="7"/>
        <v>12.499993197371463</v>
      </c>
      <c r="F123" s="490">
        <v>961.27</v>
      </c>
      <c r="G123" s="489">
        <f t="shared" si="6"/>
        <v>95.577933358993832</v>
      </c>
    </row>
    <row r="124" spans="1:8" ht="15.75" hidden="1" customHeight="1">
      <c r="A124" s="354" t="s">
        <v>96</v>
      </c>
      <c r="B124" s="442" t="s">
        <v>97</v>
      </c>
      <c r="C124" s="490"/>
      <c r="D124" s="491"/>
      <c r="E124" s="489" t="e">
        <f t="shared" si="7"/>
        <v>#DIV/0!</v>
      </c>
      <c r="F124" s="490"/>
      <c r="G124" s="489" t="e">
        <f t="shared" si="6"/>
        <v>#DIV/0!</v>
      </c>
    </row>
    <row r="125" spans="1:8" ht="25.5" customHeight="1">
      <c r="A125" s="354" t="s">
        <v>98</v>
      </c>
      <c r="B125" s="442" t="s">
        <v>99</v>
      </c>
      <c r="C125" s="490"/>
      <c r="D125" s="491"/>
      <c r="E125" s="489" t="e">
        <f t="shared" si="7"/>
        <v>#DIV/0!</v>
      </c>
      <c r="F125" s="490"/>
      <c r="G125" s="489" t="e">
        <f t="shared" si="6"/>
        <v>#DIV/0!</v>
      </c>
    </row>
    <row r="126" spans="1:8" ht="0.75" customHeight="1">
      <c r="A126" s="354" t="s">
        <v>100</v>
      </c>
      <c r="B126" s="442" t="s">
        <v>101</v>
      </c>
      <c r="C126" s="490"/>
      <c r="D126" s="491"/>
      <c r="E126" s="489" t="e">
        <f t="shared" si="7"/>
        <v>#DIV/0!</v>
      </c>
      <c r="F126" s="490"/>
      <c r="G126" s="489" t="e">
        <f t="shared" si="6"/>
        <v>#DIV/0!</v>
      </c>
    </row>
    <row r="127" spans="1:8" ht="20.25" customHeight="1">
      <c r="A127" s="353" t="s">
        <v>102</v>
      </c>
      <c r="B127" s="440" t="s">
        <v>103</v>
      </c>
      <c r="C127" s="487">
        <f>C128</f>
        <v>45</v>
      </c>
      <c r="D127" s="504">
        <f>D128</f>
        <v>0</v>
      </c>
      <c r="E127" s="489">
        <f t="shared" si="7"/>
        <v>0</v>
      </c>
      <c r="F127" s="505"/>
      <c r="G127" s="489" t="e">
        <f t="shared" si="6"/>
        <v>#DIV/0!</v>
      </c>
    </row>
    <row r="128" spans="1:8" ht="22.5" customHeight="1">
      <c r="A128" s="354" t="s">
        <v>104</v>
      </c>
      <c r="B128" s="442" t="s">
        <v>105</v>
      </c>
      <c r="C128" s="490">
        <v>45</v>
      </c>
      <c r="D128" s="491">
        <v>0</v>
      </c>
      <c r="E128" s="489">
        <f t="shared" si="7"/>
        <v>0</v>
      </c>
      <c r="F128" s="490">
        <v>0</v>
      </c>
      <c r="G128" s="489" t="e">
        <f t="shared" si="6"/>
        <v>#DIV/0!</v>
      </c>
    </row>
    <row r="129" spans="1:9" ht="42.75" customHeight="1">
      <c r="A129" s="353" t="s">
        <v>106</v>
      </c>
      <c r="B129" s="443" t="s">
        <v>107</v>
      </c>
      <c r="C129" s="506">
        <f>C130</f>
        <v>0</v>
      </c>
      <c r="D129" s="507">
        <v>0</v>
      </c>
      <c r="E129" s="489" t="e">
        <f t="shared" si="7"/>
        <v>#DIV/0!</v>
      </c>
      <c r="F129" s="506"/>
      <c r="G129" s="489" t="e">
        <f t="shared" si="6"/>
        <v>#DIV/0!</v>
      </c>
    </row>
    <row r="130" spans="1:9" ht="37.5" customHeight="1">
      <c r="A130" s="354" t="s">
        <v>108</v>
      </c>
      <c r="B130" s="444" t="s">
        <v>109</v>
      </c>
      <c r="C130" s="492">
        <v>0</v>
      </c>
      <c r="D130" s="493">
        <v>0</v>
      </c>
      <c r="E130" s="489" t="e">
        <f t="shared" si="7"/>
        <v>#DIV/0!</v>
      </c>
      <c r="F130" s="492">
        <v>0</v>
      </c>
      <c r="G130" s="489" t="e">
        <f t="shared" si="6"/>
        <v>#DIV/0!</v>
      </c>
    </row>
    <row r="131" spans="1:9" s="6" customFormat="1" ht="27" thickBot="1">
      <c r="A131" s="359"/>
      <c r="B131" s="449" t="s">
        <v>114</v>
      </c>
      <c r="C131" s="508">
        <f>C77+C85+C87+C93+C99+C104+C106+C113+C116+C121+C127+C129</f>
        <v>1068372.10222</v>
      </c>
      <c r="D131" s="508">
        <f>D77+D85+D87+D93+D99+D104+D106+D113+D116+D121+D127+D129</f>
        <v>118918.64554</v>
      </c>
      <c r="E131" s="518">
        <f t="shared" si="7"/>
        <v>11.130826543757147</v>
      </c>
      <c r="F131" s="508">
        <f>F77+F85+F87+F93+F99+F104+F106+F113+F116+F121+F127+F129</f>
        <v>106666.7292</v>
      </c>
      <c r="G131" s="509">
        <f t="shared" si="6"/>
        <v>111.48616483498586</v>
      </c>
      <c r="H131" s="93"/>
      <c r="I131" s="93"/>
    </row>
    <row r="132" spans="1:9" ht="20.25">
      <c r="A132" s="361"/>
      <c r="B132" s="362"/>
      <c r="C132" s="363"/>
      <c r="D132" s="374"/>
      <c r="E132" s="374"/>
      <c r="F132" s="374"/>
      <c r="G132" s="364"/>
    </row>
    <row r="133" spans="1:9" s="65" customFormat="1" ht="20.25">
      <c r="A133" s="365" t="s">
        <v>454</v>
      </c>
      <c r="B133" s="365"/>
      <c r="C133" s="366"/>
      <c r="D133" s="366"/>
      <c r="E133" s="366"/>
      <c r="F133" s="366"/>
      <c r="G133" s="367"/>
    </row>
    <row r="134" spans="1:9" s="65" customFormat="1" ht="20.25">
      <c r="A134" s="368" t="s">
        <v>435</v>
      </c>
      <c r="B134" s="368"/>
      <c r="C134" s="366" t="s">
        <v>436</v>
      </c>
      <c r="D134" s="366"/>
      <c r="E134" s="366"/>
      <c r="F134" s="366"/>
      <c r="G134" s="367"/>
    </row>
  </sheetData>
  <customSheetViews>
    <customSheetView guid="{61528DAC-5C4C-48F4-ADE2-8A724B05A086}" scale="60" showPageBreaks="1" printArea="1" hiddenRows="1" view="pageBreakPreview">
      <selection activeCell="E12" sqref="E12"/>
      <rowBreaks count="1" manualBreakCount="1">
        <brk id="75" max="5" man="1"/>
      </rowBreaks>
      <pageMargins left="0.59055118110236227" right="0.55118110236220474" top="0.15748031496062992" bottom="0.15748031496062992" header="0.15748031496062992" footer="0.27559055118110237"/>
      <pageSetup paperSize="9" scale="41" orientation="portrait" r:id="rId1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2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9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  <customSheetView guid="{F85EE840-0C31-454A-8951-832C2E9E0600}" scale="60" showPageBreaks="1" printArea="1" hiddenRows="1" view="pageBreakPreview" topLeftCell="A50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1" orientation="portrait" r:id="rId12"/>
  <headerFooter alignWithMargins="0"/>
  <rowBreaks count="1" manualBreakCount="1">
    <brk id="7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67" t="s">
        <v>413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222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263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265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269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264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270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221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220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224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219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126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403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127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130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410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225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285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3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1">
        <f>C37+C38</f>
        <v>7133.6502700000001</v>
      </c>
      <c r="D47" s="393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304</v>
      </c>
      <c r="C48" s="398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399</v>
      </c>
      <c r="D50" s="400" t="s">
        <v>414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212</v>
      </c>
      <c r="B66" s="47" t="s">
        <v>213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335</v>
      </c>
      <c r="B67" s="47" t="s">
        <v>389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227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110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111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112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113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114</v>
      </c>
      <c r="C94" s="387">
        <f>C52+C60+C62+C68+C73+C77+C84</f>
        <v>7895.2142299999996</v>
      </c>
      <c r="D94" s="387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115</v>
      </c>
      <c r="B96" s="63"/>
      <c r="C96" s="178"/>
      <c r="D96" s="178"/>
    </row>
    <row r="97" spans="1:3" s="65" customFormat="1" ht="20.25" customHeight="1">
      <c r="A97" s="66" t="s">
        <v>116</v>
      </c>
      <c r="B97" s="66"/>
      <c r="C97" s="65" t="s">
        <v>117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3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9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F85EE840-0C31-454A-8951-832C2E9E0600}" scale="70" showPageBreaks="1" printArea="1" hiddenRows="1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429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222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263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265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271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264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273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223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221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124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310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218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126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400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312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127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128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216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238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395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130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214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7">
        <f>C43+C44+C45+C47+C48+C46+C49</f>
        <v>55210.448759999999</v>
      </c>
      <c r="D42" s="422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8">
        <v>5604.2</v>
      </c>
      <c r="D43" s="379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225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327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328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4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303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399</v>
      </c>
      <c r="D56" s="400" t="s">
        <v>414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2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3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212</v>
      </c>
      <c r="B72" s="47" t="s">
        <v>213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335</v>
      </c>
      <c r="B73" s="47" t="s">
        <v>336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5" t="s">
        <v>55</v>
      </c>
      <c r="B74" s="31" t="s">
        <v>56</v>
      </c>
      <c r="C74" s="404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5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249</v>
      </c>
      <c r="B83" s="39" t="s">
        <v>250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227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256</v>
      </c>
      <c r="B86" s="39" t="s">
        <v>257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110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111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112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113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114</v>
      </c>
      <c r="C102" s="387">
        <f>C58+C66+C68+C74+C79+C84+C92+C87+C98</f>
        <v>60977.588550000008</v>
      </c>
      <c r="D102" s="387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115</v>
      </c>
      <c r="B104" s="63"/>
      <c r="C104" s="131"/>
      <c r="D104" s="64"/>
    </row>
    <row r="105" spans="1:7" s="65" customFormat="1" ht="12.75">
      <c r="A105" s="66" t="s">
        <v>116</v>
      </c>
      <c r="B105" s="66"/>
      <c r="C105" s="131" t="s">
        <v>117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2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3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4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8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9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  <customSheetView guid="{F85EE840-0C31-454A-8951-832C2E9E0600}" scale="70" showPageBreaks="1" printArea="1" hiddenRows="1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428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222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263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265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271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264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273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221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124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282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218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126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400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312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127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128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238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409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305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130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410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6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225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327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5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303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212</v>
      </c>
      <c r="B70" s="47" t="s">
        <v>213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335</v>
      </c>
      <c r="B71" s="47" t="s">
        <v>386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212</v>
      </c>
      <c r="B78" s="47" t="s">
        <v>213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227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110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111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112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114</v>
      </c>
      <c r="C100" s="387">
        <f>C56+C64+C66+C72+C79+C83+C85+C90+C77</f>
        <v>19744.993429999999</v>
      </c>
      <c r="D100" s="387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115</v>
      </c>
      <c r="B102" s="63"/>
      <c r="C102" s="114"/>
      <c r="D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2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fitToPage="1" printArea="1" hiddenRows="1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427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222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263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265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271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264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272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223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131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221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124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219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218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126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217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407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130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410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214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225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327</v>
      </c>
      <c r="C44" s="380">
        <v>0</v>
      </c>
      <c r="D44" s="381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328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303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399</v>
      </c>
      <c r="D53" s="400" t="s">
        <v>414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212</v>
      </c>
      <c r="B69" s="47" t="s">
        <v>213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335</v>
      </c>
      <c r="B70" s="47" t="s">
        <v>389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227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111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112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113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114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115</v>
      </c>
      <c r="B98" s="63"/>
      <c r="C98" s="178"/>
      <c r="D98" s="178"/>
    </row>
    <row r="99" spans="1:6" ht="16.5" customHeight="1">
      <c r="A99" s="66" t="s">
        <v>116</v>
      </c>
      <c r="B99" s="66"/>
      <c r="C99" s="178" t="s">
        <v>117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426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222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261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265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271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264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273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240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221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124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126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403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127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128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238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130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411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8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327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280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303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212</v>
      </c>
      <c r="B70" s="47" t="s">
        <v>213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335</v>
      </c>
      <c r="B71" s="47" t="s">
        <v>390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227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249</v>
      </c>
      <c r="B83" s="39" t="s">
        <v>250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110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112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114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115</v>
      </c>
      <c r="B100" s="63"/>
      <c r="C100" s="117"/>
      <c r="D100" s="64"/>
    </row>
    <row r="101" spans="1:7" s="65" customFormat="1" ht="12.75">
      <c r="A101" s="66" t="s">
        <v>116</v>
      </c>
      <c r="B101" s="66"/>
      <c r="C101" s="132" t="s">
        <v>117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F85EE840-0C31-454A-8951-832C2E9E0600}" scale="70" showPageBreaks="1" printArea="1" hiddenRows="1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425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222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263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265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271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264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274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223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219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126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404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127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215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216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407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130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411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327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334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329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304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399</v>
      </c>
      <c r="D55" s="400" t="s">
        <v>414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335</v>
      </c>
      <c r="B72" s="47" t="s">
        <v>391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249</v>
      </c>
      <c r="B82" s="39" t="s">
        <v>250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227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256</v>
      </c>
      <c r="B85" s="39" t="s">
        <v>257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110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111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112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113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114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115</v>
      </c>
      <c r="B105" s="63"/>
      <c r="C105" s="117"/>
      <c r="D105" s="64"/>
    </row>
    <row r="106" spans="1:6" s="65" customFormat="1" ht="18.75" customHeight="1">
      <c r="A106" s="66" t="s">
        <v>116</v>
      </c>
      <c r="B106" s="66"/>
      <c r="C106" s="65" t="s">
        <v>117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7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424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6.75" customHeight="1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222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263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265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271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264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273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221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219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218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412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126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217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127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128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320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405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130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411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327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280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303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399</v>
      </c>
      <c r="D55" s="400" t="s">
        <v>414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212</v>
      </c>
      <c r="B71" s="47" t="s">
        <v>213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335</v>
      </c>
      <c r="B72" s="47" t="s">
        <v>390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249</v>
      </c>
      <c r="B82" s="39" t="s">
        <v>260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227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110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113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114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115</v>
      </c>
      <c r="B102" s="63"/>
      <c r="C102" s="64"/>
      <c r="D102" s="64"/>
    </row>
    <row r="103" spans="1:6" s="65" customFormat="1" ht="12.75">
      <c r="A103" s="66" t="s">
        <v>116</v>
      </c>
      <c r="B103" s="66"/>
      <c r="C103" s="132" t="s">
        <v>117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8">
      <selection activeCell="D90" sqref="D90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423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222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263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265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271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264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273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221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123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219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218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126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217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127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215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238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130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411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330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303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212</v>
      </c>
      <c r="B70" s="47" t="s">
        <v>213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335</v>
      </c>
      <c r="B71" s="47" t="s">
        <v>390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227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114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115</v>
      </c>
      <c r="B100" s="63"/>
      <c r="C100" s="178"/>
      <c r="D100" s="178"/>
    </row>
    <row r="101" spans="1:7" s="65" customFormat="1" ht="20.25" customHeight="1">
      <c r="A101" s="66" t="s">
        <v>116</v>
      </c>
      <c r="B101" s="66"/>
      <c r="C101" s="65" t="s">
        <v>117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F85EE840-0C31-454A-8951-832C2E9E0600}" scale="70" showPageBreaks="1" hiddenRows="1" view="pageBreakPreview" topLeftCell="A37">
      <selection activeCell="C98" sqref="C98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422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222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263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265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271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264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273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221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219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218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126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318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332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127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128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238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409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130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411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214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225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330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303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212</v>
      </c>
      <c r="B70" s="47" t="s">
        <v>213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335</v>
      </c>
      <c r="B71" s="47" t="s">
        <v>390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227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110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114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115</v>
      </c>
      <c r="B100" s="63"/>
      <c r="C100" s="114"/>
      <c r="D100" s="64" t="s">
        <v>258</v>
      </c>
    </row>
    <row r="101" spans="1:8" s="65" customFormat="1" ht="13.5" customHeight="1">
      <c r="A101" s="66" t="s">
        <v>116</v>
      </c>
      <c r="B101" s="66"/>
      <c r="C101" s="65" t="s">
        <v>117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F85EE840-0C31-454A-8951-832C2E9E0600}" scale="70" showPageBreaks="1" printArea="1" hiddenRows="1" view="pageBreakPreview" topLeftCell="A48">
      <selection activeCell="D84" sqref="D84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421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222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263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265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271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264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273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221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121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124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219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218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126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404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127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128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216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9">
        <v>1160000000</v>
      </c>
      <c r="B32" s="410" t="s">
        <v>238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130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411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225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225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330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308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303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399</v>
      </c>
      <c r="D51" s="400" t="s">
        <v>414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212</v>
      </c>
      <c r="B67" s="47" t="s">
        <v>213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335</v>
      </c>
      <c r="B68" s="47" t="s">
        <v>338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227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110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111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112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113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114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115</v>
      </c>
      <c r="B97" s="63"/>
      <c r="C97" s="114"/>
      <c r="D97" s="64"/>
    </row>
    <row r="98" spans="1:4" s="65" customFormat="1" ht="12.75">
      <c r="A98" s="66" t="s">
        <v>116</v>
      </c>
      <c r="B98" s="66"/>
      <c r="C98" s="132" t="s">
        <v>117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420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222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263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265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271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264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273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223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221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224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226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124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219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126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217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127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215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238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321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130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411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330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303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212</v>
      </c>
      <c r="B70" s="47" t="s">
        <v>213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335</v>
      </c>
      <c r="B71" s="47" t="s">
        <v>390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227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319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113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114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115</v>
      </c>
      <c r="B100" s="63"/>
      <c r="C100" s="178"/>
      <c r="D100" s="178"/>
      <c r="E100" s="238"/>
    </row>
    <row r="101" spans="1:8" s="65" customFormat="1" ht="20.25" customHeight="1">
      <c r="A101" s="66" t="s">
        <v>116</v>
      </c>
      <c r="B101" s="66"/>
      <c r="C101" s="65" t="s">
        <v>117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8" t="s">
        <v>419</v>
      </c>
      <c r="B1" s="568"/>
      <c r="C1" s="568"/>
      <c r="D1" s="568"/>
      <c r="E1" s="568"/>
      <c r="F1" s="568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222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263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265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271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264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273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221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219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218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126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402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127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215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216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238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322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130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411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225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242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330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304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399</v>
      </c>
      <c r="D54" s="400" t="s">
        <v>414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8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9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212</v>
      </c>
      <c r="B70" s="47" t="s">
        <v>213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335</v>
      </c>
      <c r="B71" s="47" t="s">
        <v>390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70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227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205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110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111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112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113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114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115</v>
      </c>
      <c r="B101" s="66"/>
      <c r="C101" s="132" t="s">
        <v>117</v>
      </c>
      <c r="D101" s="132"/>
    </row>
    <row r="102" spans="1:8">
      <c r="A102" s="66" t="s">
        <v>116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8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 topLeftCell="A32">
      <selection activeCell="C81" sqref="C81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418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43.5" customHeight="1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222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263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265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271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264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273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219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218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126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402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431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130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411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285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303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317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399</v>
      </c>
      <c r="D53" s="400" t="s">
        <v>414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212</v>
      </c>
      <c r="B69" s="47" t="s">
        <v>213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335</v>
      </c>
      <c r="B70" s="47" t="s">
        <v>390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227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111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112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113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114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115</v>
      </c>
      <c r="B99" s="63"/>
      <c r="C99" s="178"/>
      <c r="D99" s="178"/>
      <c r="E99" s="64"/>
    </row>
    <row r="100" spans="1:8" s="65" customFormat="1" ht="20.25" customHeight="1">
      <c r="A100" s="66" t="s">
        <v>116</v>
      </c>
      <c r="B100" s="66"/>
      <c r="C100" s="65" t="s">
        <v>117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3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F85EE840-0C31-454A-8951-832C2E9E0600}" scale="70" showPageBreaks="1" printArea="1" hiddenRows="1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7" t="s">
        <v>417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63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222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263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265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271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264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273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255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220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218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126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9">
        <v>1160000000</v>
      </c>
      <c r="B34" s="410" t="s">
        <v>238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408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130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411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284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283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285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303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399</v>
      </c>
      <c r="D56" s="400" t="s">
        <v>414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212</v>
      </c>
      <c r="B72" s="47" t="s">
        <v>213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335</v>
      </c>
      <c r="B73" s="47" t="s">
        <v>338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227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110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113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114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115</v>
      </c>
      <c r="B102" s="63"/>
      <c r="C102" s="129"/>
      <c r="D102" s="64"/>
      <c r="E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67" t="s">
        <v>416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54.75" customHeight="1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222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263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265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271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264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273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223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221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124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219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337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126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402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127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215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216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238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409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130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411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225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254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285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303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399</v>
      </c>
      <c r="D55" s="400" t="s">
        <v>414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335</v>
      </c>
      <c r="B72" s="47" t="s">
        <v>338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227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110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113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114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115</v>
      </c>
      <c r="B101" s="63"/>
      <c r="C101" s="132"/>
      <c r="D101" s="132"/>
    </row>
    <row r="102" spans="1:8" s="65" customFormat="1" ht="12.75">
      <c r="A102" s="66" t="s">
        <v>116</v>
      </c>
      <c r="B102" s="66"/>
      <c r="C102" s="117" t="s">
        <v>117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4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  <customSheetView guid="{F85EE840-0C31-454A-8951-832C2E9E0600}" scale="70" showPageBreaks="1" printArea="1" hiddenRows="1" view="pageBreakPreview" topLeftCell="A30">
      <selection activeCell="D70" sqref="D70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67" t="s">
        <v>415</v>
      </c>
      <c r="B1" s="567"/>
      <c r="C1" s="567"/>
      <c r="D1" s="567"/>
      <c r="E1" s="567"/>
      <c r="F1" s="567"/>
    </row>
    <row r="2" spans="1:6">
      <c r="A2" s="567"/>
      <c r="B2" s="567"/>
      <c r="C2" s="567"/>
      <c r="D2" s="567"/>
      <c r="E2" s="567"/>
      <c r="F2" s="567"/>
    </row>
    <row r="3" spans="1:6" ht="47.25" customHeight="1">
      <c r="A3" s="2" t="s">
        <v>0</v>
      </c>
      <c r="B3" s="2" t="s">
        <v>1</v>
      </c>
      <c r="C3" s="72" t="s">
        <v>399</v>
      </c>
      <c r="D3" s="400" t="s">
        <v>414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222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263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265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271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264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273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131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221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124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219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218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126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217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127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216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238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409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214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411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225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254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280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1">
        <f>SUM(C38,C39,C48)</f>
        <v>14647.336230000001</v>
      </c>
      <c r="D49" s="372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303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399</v>
      </c>
      <c r="D52" s="400" t="s">
        <v>414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212</v>
      </c>
      <c r="B68" s="47" t="s">
        <v>213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335</v>
      </c>
      <c r="B69" s="47" t="s">
        <v>336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227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110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111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112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113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114</v>
      </c>
      <c r="C96" s="372">
        <f>C54+C62+C64+C70+C75+C79+C86</f>
        <v>15025.927579999998</v>
      </c>
      <c r="D96" s="372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115</v>
      </c>
      <c r="B98" s="109"/>
      <c r="C98" s="127"/>
      <c r="D98" s="110"/>
    </row>
    <row r="99" spans="1:4" s="111" customFormat="1" ht="13.5" customHeight="1">
      <c r="A99" s="112" t="s">
        <v>116</v>
      </c>
      <c r="B99" s="112"/>
      <c r="C99" s="116" t="s">
        <v>117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3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4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9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2">
      <selection activeCell="D87" sqref="D87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339</v>
      </c>
      <c r="AO1" t="s">
        <v>340</v>
      </c>
      <c r="AP1" t="s">
        <v>341</v>
      </c>
      <c r="AS1" t="s">
        <v>342</v>
      </c>
      <c r="AW1">
        <v>187.4</v>
      </c>
      <c r="AX1" t="s">
        <v>343</v>
      </c>
      <c r="AY1" t="s">
        <v>344</v>
      </c>
    </row>
    <row r="2" spans="32:51">
      <c r="AF2" t="s">
        <v>345</v>
      </c>
      <c r="AJ2" t="s">
        <v>346</v>
      </c>
    </row>
    <row r="3" spans="32:51">
      <c r="AF3" t="s">
        <v>348</v>
      </c>
      <c r="AH3" t="s">
        <v>347</v>
      </c>
      <c r="AJ3" t="s">
        <v>348</v>
      </c>
      <c r="AN3" t="s">
        <v>347</v>
      </c>
      <c r="AO3" t="s">
        <v>347</v>
      </c>
      <c r="AP3" t="s">
        <v>347</v>
      </c>
      <c r="AS3" t="s">
        <v>349</v>
      </c>
      <c r="AT3" t="s">
        <v>350</v>
      </c>
      <c r="AU3" t="s">
        <v>351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352</v>
      </c>
      <c r="AU4" t="s">
        <v>353</v>
      </c>
      <c r="AV4" t="s">
        <v>354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355</v>
      </c>
      <c r="AU5" t="s">
        <v>353</v>
      </c>
      <c r="AV5" t="s">
        <v>356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357</v>
      </c>
      <c r="AU6" t="s">
        <v>353</v>
      </c>
      <c r="AV6" t="s">
        <v>356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358</v>
      </c>
      <c r="AU7" t="s">
        <v>353</v>
      </c>
      <c r="AV7" t="s">
        <v>359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360</v>
      </c>
      <c r="AU8" t="s">
        <v>353</v>
      </c>
      <c r="AV8" t="s">
        <v>361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362</v>
      </c>
      <c r="AU9" t="s">
        <v>353</v>
      </c>
      <c r="AV9" t="s">
        <v>363</v>
      </c>
      <c r="AW9" t="s">
        <v>364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365</v>
      </c>
      <c r="AU10" t="s">
        <v>353</v>
      </c>
      <c r="AV10" t="s">
        <v>366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367</v>
      </c>
      <c r="AU11" t="s">
        <v>353</v>
      </c>
      <c r="AV11" t="s">
        <v>368</v>
      </c>
      <c r="AW11" t="s">
        <v>364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369</v>
      </c>
      <c r="AU12" t="s">
        <v>353</v>
      </c>
      <c r="AV12" t="s">
        <v>370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371</v>
      </c>
      <c r="AU13" t="s">
        <v>353</v>
      </c>
      <c r="AV13" t="s">
        <v>372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373</v>
      </c>
      <c r="AU14" t="s">
        <v>353</v>
      </c>
      <c r="AV14" t="s">
        <v>359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374</v>
      </c>
      <c r="AU15" t="s">
        <v>353</v>
      </c>
      <c r="AV15" t="s">
        <v>375</v>
      </c>
      <c r="AW15" t="s">
        <v>376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377</v>
      </c>
      <c r="AU16" t="s">
        <v>353</v>
      </c>
      <c r="AV16" t="s">
        <v>356</v>
      </c>
      <c r="AW16" t="s">
        <v>378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379</v>
      </c>
      <c r="AU17" t="s">
        <v>353</v>
      </c>
      <c r="AV17" t="s">
        <v>380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381</v>
      </c>
      <c r="AU18" t="s">
        <v>353</v>
      </c>
      <c r="AV18" t="s">
        <v>356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382</v>
      </c>
      <c r="AU19" t="s">
        <v>383</v>
      </c>
      <c r="AV19" t="s">
        <v>366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384</v>
      </c>
      <c r="AY20" t="s">
        <v>385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</customSheetViews>
  <pageMargins left="0.7" right="0.7" top="0.75" bottom="0.75" header="0.3" footer="0.3"/>
  <pageSetup paperSize="9" orientation="portrait" verticalDpi="0" r:id="rId1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7"/>
    </row>
    <row r="30" spans="12:12" ht="18">
      <c r="L30" s="417"/>
    </row>
    <row r="31" spans="12:12" ht="18">
      <c r="L31" s="417"/>
    </row>
    <row r="32" spans="12:12" ht="18">
      <c r="L32" s="417"/>
    </row>
    <row r="33" spans="12:12" ht="18">
      <c r="L33" s="418"/>
    </row>
    <row r="34" spans="12:12" ht="18">
      <c r="L34" s="417"/>
    </row>
    <row r="35" spans="12:12" ht="18">
      <c r="L35" s="417"/>
    </row>
    <row r="36" spans="12:12" ht="18">
      <c r="L36" s="417"/>
    </row>
    <row r="37" spans="12:12" ht="18">
      <c r="L37" s="418"/>
    </row>
    <row r="38" spans="12:12" ht="18">
      <c r="L38" s="417"/>
    </row>
    <row r="39" spans="12:12" ht="18">
      <c r="L39" s="417"/>
    </row>
    <row r="40" spans="12:12" ht="18">
      <c r="L40" s="418"/>
    </row>
    <row r="41" spans="12:12" ht="18">
      <c r="L41" s="417"/>
    </row>
    <row r="42" spans="12:12" ht="18">
      <c r="L42" s="417"/>
    </row>
    <row r="43" spans="12:12" ht="18">
      <c r="L43" s="417"/>
    </row>
    <row r="44" spans="12:12" ht="18">
      <c r="L44" s="417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2023-02-16T11:22:24Z</cp:lastPrinted>
  <dcterms:created xsi:type="dcterms:W3CDTF">1996-10-08T23:32:33Z</dcterms:created>
  <dcterms:modified xsi:type="dcterms:W3CDTF">2023-03-03T13:19:31Z</dcterms:modified>
</cp:coreProperties>
</file>